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68" windowWidth="7752" windowHeight="7440"/>
  </bookViews>
  <sheets>
    <sheet name="Attachment B - Certification" sheetId="37" r:id="rId1"/>
    <sheet name="Attachment B - Example" sheetId="38" r:id="rId2"/>
  </sheets>
  <definedNames>
    <definedName name="CYE_Table" localSheetId="0">#REF!</definedName>
    <definedName name="CYE_Table" localSheetId="1">#REF!</definedName>
    <definedName name="CYE_Table">#REF!</definedName>
    <definedName name="pgm_chgs" localSheetId="0">#REF!</definedName>
    <definedName name="pgm_chgs" localSheetId="1">#REF!</definedName>
    <definedName name="pgm_chgs">#REF!</definedName>
    <definedName name="_xlnm.Print_Area" localSheetId="0">'Attachment B - Certification'!$A$1:$I$91</definedName>
    <definedName name="_xlnm.Print_Area" localSheetId="1">'Attachment B - Example'!$B$9:$M$70</definedName>
    <definedName name="summary_w" localSheetId="0">#REF!</definedName>
    <definedName name="summary_w" localSheetId="1">#REF!</definedName>
    <definedName name="summary_w">#REF!</definedName>
    <definedName name="summary_wo" localSheetId="0">#REF!</definedName>
    <definedName name="summary_wo" localSheetId="1">#REF!</definedName>
    <definedName name="summary_wo">#REF!</definedName>
  </definedNames>
  <calcPr calcId="145621"/>
</workbook>
</file>

<file path=xl/calcChain.xml><?xml version="1.0" encoding="utf-8"?>
<calcChain xmlns="http://schemas.openxmlformats.org/spreadsheetml/2006/main">
  <c r="I15" i="38" l="1"/>
  <c r="I11" i="38"/>
  <c r="H15" i="38"/>
  <c r="H11" i="38"/>
  <c r="I12" i="38"/>
  <c r="H12" i="38"/>
  <c r="H73" i="37"/>
  <c r="H72" i="37"/>
  <c r="C71" i="37" l="1"/>
  <c r="I70" i="37"/>
  <c r="H70" i="37"/>
  <c r="I69" i="37"/>
  <c r="H69" i="37"/>
  <c r="I68" i="37"/>
  <c r="H68" i="37"/>
  <c r="I67" i="37"/>
  <c r="H67" i="37"/>
  <c r="I66" i="37"/>
  <c r="H66" i="37"/>
  <c r="I65" i="37"/>
  <c r="H65" i="37"/>
  <c r="H69" i="38"/>
  <c r="H68" i="38"/>
  <c r="H67" i="38"/>
  <c r="H66" i="38"/>
  <c r="H65" i="38"/>
  <c r="H45" i="38"/>
  <c r="I70" i="38" l="1"/>
  <c r="H70" i="38"/>
  <c r="I69" i="38"/>
  <c r="I68" i="38"/>
  <c r="I67" i="38"/>
  <c r="I66" i="38"/>
  <c r="I65" i="38"/>
  <c r="I61" i="38"/>
  <c r="H61" i="38"/>
  <c r="C61" i="38"/>
  <c r="I44" i="38"/>
  <c r="H44" i="38"/>
  <c r="H72" i="38" s="1"/>
  <c r="C44" i="38"/>
  <c r="H73" i="38" s="1"/>
  <c r="C71" i="38" l="1"/>
  <c r="I71" i="38"/>
  <c r="H71" i="38"/>
  <c r="I61" i="37" l="1"/>
  <c r="H61" i="37"/>
  <c r="C61" i="37"/>
  <c r="I44" i="37"/>
  <c r="H44" i="37"/>
  <c r="C44" i="37"/>
  <c r="I71" i="37" l="1"/>
  <c r="H71" i="37"/>
</calcChain>
</file>

<file path=xl/sharedStrings.xml><?xml version="1.0" encoding="utf-8"?>
<sst xmlns="http://schemas.openxmlformats.org/spreadsheetml/2006/main" count="153" uniqueCount="77">
  <si>
    <t>Total</t>
  </si>
  <si>
    <t>Grand Total</t>
  </si>
  <si>
    <t>I certify that all information provided in this certification is accurate and complete and that any amounts paid under VBP Contracts are counted under only one MCO Contract ID above.</t>
  </si>
  <si>
    <t>4.  Definition under development</t>
  </si>
  <si>
    <t>Instructions:</t>
  </si>
  <si>
    <t>must equal or exceed 25%</t>
  </si>
  <si>
    <t>Chief Financial Officer of MCO</t>
  </si>
  <si>
    <t>Date</t>
  </si>
  <si>
    <t>2.  Enter "Y" if a contract with a PCP provider, "N" if not a PCP provider. See policy for guidance.</t>
  </si>
  <si>
    <t>3.  Definition under development</t>
  </si>
  <si>
    <t>6.  Enter "T" for a total cost of care contract or "L" for a limited cost of care contract.  See policy for guidance.</t>
  </si>
  <si>
    <t>Contractor Name:</t>
  </si>
  <si>
    <t>Contract Year:</t>
  </si>
  <si>
    <t>10/1/2015 - 9/30/2016</t>
  </si>
  <si>
    <t>0001</t>
  </si>
  <si>
    <t>N</t>
  </si>
  <si>
    <t>PC</t>
  </si>
  <si>
    <t>L</t>
  </si>
  <si>
    <t>0002</t>
  </si>
  <si>
    <t>Y</t>
  </si>
  <si>
    <t>PB</t>
  </si>
  <si>
    <t>T</t>
  </si>
  <si>
    <t>0003</t>
  </si>
  <si>
    <t>BE</t>
  </si>
  <si>
    <t>0004</t>
  </si>
  <si>
    <t>SS</t>
  </si>
  <si>
    <t>0005</t>
  </si>
  <si>
    <t>0006</t>
  </si>
  <si>
    <t>CP</t>
  </si>
  <si>
    <t>= user input</t>
  </si>
  <si>
    <t>5.  Enter "PC" for Primary Care Incentive, "PB" for Performance-Based Contracts, "BE" for Bundled/Episode Payments, "SS" for Shared Savings, "SR" for Shared Risk, "CP" for Capitation + Performance-Based Contracts.  See policy for guidance.</t>
  </si>
  <si>
    <t>Both executed copy and Excel template must be submitted to AHCCCS Division of Health Care Management - Finance Manager</t>
  </si>
  <si>
    <r>
      <t>PCP Contract Indicator</t>
    </r>
    <r>
      <rPr>
        <b/>
        <vertAlign val="superscript"/>
        <sz val="11"/>
        <rFont val="Times New Roman"/>
        <family val="1"/>
      </rPr>
      <t xml:space="preserve"> 2</t>
    </r>
  </si>
  <si>
    <r>
      <t>VBP Reporting Group ID</t>
    </r>
    <r>
      <rPr>
        <b/>
        <vertAlign val="superscript"/>
        <sz val="11"/>
        <rFont val="Times New Roman"/>
        <family val="1"/>
      </rPr>
      <t xml:space="preserve"> 3</t>
    </r>
  </si>
  <si>
    <r>
      <t xml:space="preserve">VBP Reporting Group Name </t>
    </r>
    <r>
      <rPr>
        <b/>
        <vertAlign val="superscript"/>
        <sz val="11"/>
        <rFont val="Times New Roman"/>
        <family val="1"/>
      </rPr>
      <t>4</t>
    </r>
  </si>
  <si>
    <r>
      <t xml:space="preserve">VBP Purchasing Strategy Indicator </t>
    </r>
    <r>
      <rPr>
        <b/>
        <vertAlign val="superscript"/>
        <sz val="11"/>
        <rFont val="Times New Roman"/>
        <family val="1"/>
      </rPr>
      <t>5</t>
    </r>
  </si>
  <si>
    <r>
      <t xml:space="preserve">Limited or Total Cost of Care Application Indicator </t>
    </r>
    <r>
      <rPr>
        <b/>
        <vertAlign val="superscript"/>
        <sz val="11"/>
        <rFont val="Times New Roman"/>
        <family val="1"/>
      </rPr>
      <t>6</t>
    </r>
  </si>
  <si>
    <r>
      <t xml:space="preserve">Paid Amount under VBP Contract in CYE 16 </t>
    </r>
    <r>
      <rPr>
        <b/>
        <vertAlign val="superscript"/>
        <sz val="11"/>
        <rFont val="Times New Roman"/>
        <family val="1"/>
      </rPr>
      <t>7</t>
    </r>
  </si>
  <si>
    <r>
      <t xml:space="preserve">VBP Payment to Provider per VBP Contract </t>
    </r>
    <r>
      <rPr>
        <b/>
        <vertAlign val="superscript"/>
        <sz val="11"/>
        <rFont val="Times New Roman"/>
        <family val="1"/>
      </rPr>
      <t>8</t>
    </r>
  </si>
  <si>
    <t>ACOM Policy 322 CYE 16, Attachment B</t>
  </si>
  <si>
    <r>
      <t xml:space="preserve">RBHA VBP Contract ID </t>
    </r>
    <r>
      <rPr>
        <b/>
        <vertAlign val="superscript"/>
        <sz val="11"/>
        <rFont val="Times New Roman"/>
        <family val="1"/>
      </rPr>
      <t>1</t>
    </r>
  </si>
  <si>
    <t>1.  Enter RBHA VBP Contract ID - A unique ID associated with a specific VBP contract.  Assigned by RBHA according to specifications provided by AHCCCS.</t>
  </si>
  <si>
    <t xml:space="preserve">7. Enter amounts for services rendered under VBP contract (only for the time period in CYE 16 for which contract was in effect). These are encountered medical or behavioral health services and should reflect payments directly related to the provider's contract if the limited or total cost of care application indicator in (column G) is "L" or, if the limited or total cost of care application indicator in (column G) is "T", this should also include other services attributed to the provider under the terms of the contract. On the preliminary Attachment B submission this amount is estimated. On the final Attachment B submission this amount is ultimate outcome. </t>
  </si>
  <si>
    <t>8.  Enter amount of VBP payment to provider attributed to the period of 10/1/15 - 9/30/16.  This is the non-encounterable payment that is not a direct medical or behavioral health service to a member.  Rather this payment is reflective of the VBP strategy selected for the contract and made to the VBP provider upon successfully meeting contracted goals.  This field is completed only in final Attachment B submission.</t>
  </si>
  <si>
    <r>
      <t>PCP Contract Indicator</t>
    </r>
    <r>
      <rPr>
        <b/>
        <vertAlign val="superscript"/>
        <sz val="11"/>
        <color theme="1"/>
        <rFont val="Times New Roman"/>
        <family val="1"/>
      </rPr>
      <t xml:space="preserve"> 2</t>
    </r>
  </si>
  <si>
    <r>
      <t>VBP Reporting Group ID</t>
    </r>
    <r>
      <rPr>
        <b/>
        <vertAlign val="superscript"/>
        <sz val="11"/>
        <color theme="1"/>
        <rFont val="Times New Roman"/>
        <family val="1"/>
      </rPr>
      <t xml:space="preserve"> 3</t>
    </r>
  </si>
  <si>
    <r>
      <t xml:space="preserve">VBP Reporting Group Name </t>
    </r>
    <r>
      <rPr>
        <b/>
        <vertAlign val="superscript"/>
        <sz val="11"/>
        <color theme="1"/>
        <rFont val="Times New Roman"/>
        <family val="1"/>
      </rPr>
      <t>4</t>
    </r>
  </si>
  <si>
    <r>
      <t xml:space="preserve">VBP Purchasing Strategy Indicator </t>
    </r>
    <r>
      <rPr>
        <b/>
        <vertAlign val="superscript"/>
        <sz val="11"/>
        <color theme="1"/>
        <rFont val="Times New Roman"/>
        <family val="1"/>
      </rPr>
      <t>5</t>
    </r>
  </si>
  <si>
    <r>
      <t xml:space="preserve">Limited or Total Cost of Care Application Indicator </t>
    </r>
    <r>
      <rPr>
        <b/>
        <vertAlign val="superscript"/>
        <sz val="11"/>
        <color theme="1"/>
        <rFont val="Times New Roman"/>
        <family val="1"/>
      </rPr>
      <t>6</t>
    </r>
  </si>
  <si>
    <r>
      <t xml:space="preserve">Paid Amount under VBP Contract in CYE 16 </t>
    </r>
    <r>
      <rPr>
        <b/>
        <vertAlign val="superscript"/>
        <sz val="11"/>
        <color theme="1"/>
        <rFont val="Times New Roman"/>
        <family val="1"/>
      </rPr>
      <t>7</t>
    </r>
  </si>
  <si>
    <r>
      <t xml:space="preserve">VBP Payment to Provider per VBP Contract </t>
    </r>
    <r>
      <rPr>
        <b/>
        <vertAlign val="superscript"/>
        <sz val="11"/>
        <color theme="1"/>
        <rFont val="Times New Roman"/>
        <family val="1"/>
      </rPr>
      <t>8</t>
    </r>
  </si>
  <si>
    <t xml:space="preserve">Total </t>
  </si>
  <si>
    <t>Section III: Total of  All VBP Contracts from Section I and II</t>
  </si>
  <si>
    <t>PC = Primary Care Incentive</t>
  </si>
  <si>
    <t>PB = Performance-Based Contract</t>
  </si>
  <si>
    <t>BE = Bundled/ Episode Payments</t>
  </si>
  <si>
    <t xml:space="preserve">SS = Shared Savings </t>
  </si>
  <si>
    <t xml:space="preserve">SR = Shared Risk </t>
  </si>
  <si>
    <t>CP = Capitation + Performance Based Contract</t>
  </si>
  <si>
    <t>must equal or exceed 2, if not met will be sanctioned</t>
  </si>
  <si>
    <t>RBHA/Acute Contractor Affiliate Test</t>
  </si>
  <si>
    <t>RBHA Value-Based Purchasing (VBP) Strategies Certification</t>
  </si>
  <si>
    <t>must equal or exceed 5%, if not met will be sanctioned</t>
  </si>
  <si>
    <t>0007</t>
  </si>
  <si>
    <t>0008</t>
  </si>
  <si>
    <t>Note:  Amounts above are for illustrative purposes only</t>
  </si>
  <si>
    <t>Section I: SMI- Integrated VBP Contracts                                                                                              (Contracts Outlined in B.3 of the Policy should be entered in Section II)</t>
  </si>
  <si>
    <t>Section II: Non-Integrated populations VBP Contracts Outlined in B.3 of the Policy</t>
  </si>
  <si>
    <r>
      <t xml:space="preserve">MCO VBP Contract ID </t>
    </r>
    <r>
      <rPr>
        <b/>
        <vertAlign val="superscript"/>
        <sz val="11"/>
        <rFont val="Times New Roman"/>
        <family val="1"/>
      </rPr>
      <t>1</t>
    </r>
  </si>
  <si>
    <r>
      <t>PCP Contract</t>
    </r>
    <r>
      <rPr>
        <b/>
        <vertAlign val="superscript"/>
        <sz val="11"/>
        <rFont val="Times New Roman"/>
        <family val="1"/>
      </rPr>
      <t xml:space="preserve"> 2</t>
    </r>
  </si>
  <si>
    <r>
      <t xml:space="preserve">VBP Purchasing Strategy </t>
    </r>
    <r>
      <rPr>
        <b/>
        <vertAlign val="superscript"/>
        <sz val="11"/>
        <rFont val="Times New Roman"/>
        <family val="1"/>
      </rPr>
      <t>5</t>
    </r>
  </si>
  <si>
    <t>Section III: Combine All VBP Contracts from Section I and II</t>
  </si>
  <si>
    <t>must equal or exceed 25%,  if not met will not qualify for the quality distribution</t>
  </si>
  <si>
    <t>must equal or exceed 5%,  if not met will not qualify for the quality distribution</t>
  </si>
  <si>
    <t>Grand Total of SMI-Integrated Payments for RBHA (VBP and non-VBP, contracted and non-contracted)</t>
  </si>
  <si>
    <t>Overall % Test SMI-Integrated</t>
  </si>
  <si>
    <t>PCP % test  SMI-Integrated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</si>
</sst>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quot;$&quot;* #,##0_);_(&quot;$&quot;* \(#,##0\);_(&quot;$&quot;* &quot;-&quot;??_);_(@_)"/>
  </numFmts>
  <fonts count="38"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0"/>
      <name val="Times New Roman"/>
      <family val="1"/>
    </font>
    <font>
      <sz val="9"/>
      <name val="Times New Roman"/>
      <family val="1"/>
    </font>
    <font>
      <sz val="8"/>
      <name val="Times New Roman"/>
      <family val="1"/>
    </font>
    <font>
      <b/>
      <sz val="12"/>
      <name val="Times New Roman"/>
      <family val="1"/>
    </font>
    <font>
      <b/>
      <sz val="14"/>
      <color rgb="FFFF0000"/>
      <name val="Times New Roman"/>
      <family val="1"/>
    </font>
    <font>
      <b/>
      <sz val="11"/>
      <name val="Times New Roman"/>
      <family val="1"/>
    </font>
    <font>
      <b/>
      <vertAlign val="superscript"/>
      <sz val="11"/>
      <name val="Times New Roman"/>
      <family val="1"/>
    </font>
    <font>
      <sz val="11"/>
      <name val="Times New Roman"/>
      <family val="1"/>
    </font>
    <font>
      <b/>
      <sz val="10"/>
      <name val="Times New Roman"/>
      <family val="1"/>
    </font>
    <font>
      <sz val="11"/>
      <color rgb="FFFF0000"/>
      <name val="Times New Roman"/>
      <family val="1"/>
    </font>
    <font>
      <sz val="10"/>
      <color rgb="FFFF0000"/>
      <name val="Times New Roman"/>
      <family val="1"/>
    </font>
    <font>
      <sz val="16"/>
      <name val="Times New Roman"/>
      <family val="1"/>
    </font>
    <font>
      <sz val="10"/>
      <color theme="1"/>
      <name val="Times New Roman"/>
      <family val="1"/>
    </font>
    <font>
      <sz val="11"/>
      <color theme="1"/>
      <name val="Times New Roman"/>
      <family val="1"/>
    </font>
    <font>
      <sz val="16"/>
      <color theme="1"/>
      <name val="Times New Roman"/>
      <family val="1"/>
    </font>
    <font>
      <b/>
      <sz val="11"/>
      <color theme="1"/>
      <name val="Times New Roman"/>
      <family val="1"/>
    </font>
    <font>
      <b/>
      <vertAlign val="superscript"/>
      <sz val="11"/>
      <color theme="1"/>
      <name val="Times New Roman"/>
      <family val="1"/>
    </font>
    <font>
      <b/>
      <sz val="10"/>
      <color theme="1"/>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78">
    <xf numFmtId="0" fontId="0" fillId="0" borderId="0" xfId="0"/>
    <xf numFmtId="0" fontId="20" fillId="24" borderId="0" xfId="42" applyFont="1" applyFill="1" applyAlignment="1">
      <alignment horizontal="center"/>
    </xf>
    <xf numFmtId="0" fontId="20" fillId="0" borderId="0" xfId="42" quotePrefix="1" applyFont="1" applyAlignment="1">
      <alignment horizontal="center"/>
    </xf>
    <xf numFmtId="0" fontId="21" fillId="0" borderId="0" xfId="42" applyFont="1" applyFill="1" applyAlignment="1">
      <alignment vertical="top" wrapText="1"/>
    </xf>
    <xf numFmtId="0" fontId="22" fillId="0" borderId="0" xfId="0" applyFont="1"/>
    <xf numFmtId="0" fontId="23" fillId="0" borderId="0" xfId="0" applyFont="1"/>
    <xf numFmtId="0" fontId="23" fillId="0" borderId="10" xfId="0" applyFont="1" applyBorder="1"/>
    <xf numFmtId="0" fontId="22" fillId="0" borderId="10" xfId="0" applyFont="1" applyBorder="1"/>
    <xf numFmtId="0" fontId="23" fillId="0" borderId="0" xfId="0" applyFont="1" applyFill="1"/>
    <xf numFmtId="0" fontId="23" fillId="0" borderId="10" xfId="0" applyFont="1" applyFill="1" applyBorder="1"/>
    <xf numFmtId="0" fontId="22" fillId="0" borderId="10" xfId="0" applyFont="1" applyFill="1" applyBorder="1"/>
    <xf numFmtId="0" fontId="23" fillId="0" borderId="0" xfId="0" applyFont="1" applyFill="1" applyBorder="1"/>
    <xf numFmtId="0" fontId="22" fillId="0" borderId="0" xfId="0" applyFont="1" applyFill="1" applyBorder="1"/>
    <xf numFmtId="0" fontId="20" fillId="0" borderId="0" xfId="42" applyFont="1" applyAlignment="1">
      <alignment horizontal="center"/>
    </xf>
    <xf numFmtId="0" fontId="27" fillId="24" borderId="16" xfId="0" applyFont="1" applyFill="1" applyBorder="1" applyAlignment="1">
      <alignment horizontal="center" vertical="center" wrapText="1"/>
    </xf>
    <xf numFmtId="0" fontId="27" fillId="24" borderId="17" xfId="0" applyFont="1" applyFill="1" applyBorder="1" applyAlignment="1">
      <alignment horizontal="center" vertical="center" wrapText="1"/>
    </xf>
    <xf numFmtId="165" fontId="27" fillId="24" borderId="17" xfId="45" applyNumberFormat="1" applyFont="1" applyFill="1" applyBorder="1" applyAlignment="1">
      <alignment horizontal="center" vertical="center" wrapText="1"/>
    </xf>
    <xf numFmtId="165" fontId="27" fillId="24" borderId="18" xfId="45" applyNumberFormat="1" applyFont="1" applyFill="1" applyBorder="1" applyAlignment="1">
      <alignment horizontal="center" vertical="center" wrapText="1"/>
    </xf>
    <xf numFmtId="0" fontId="27" fillId="24" borderId="26" xfId="0" applyFont="1" applyFill="1" applyBorder="1" applyAlignment="1">
      <alignment horizontal="center" vertical="center" wrapText="1"/>
    </xf>
    <xf numFmtId="0" fontId="27" fillId="24" borderId="12" xfId="0" applyFont="1" applyFill="1" applyBorder="1" applyAlignment="1">
      <alignment horizontal="center" vertical="center" wrapText="1"/>
    </xf>
    <xf numFmtId="165" fontId="27" fillId="24" borderId="12" xfId="45" applyNumberFormat="1" applyFont="1" applyFill="1" applyBorder="1" applyAlignment="1">
      <alignment horizontal="center" vertical="center" wrapText="1"/>
    </xf>
    <xf numFmtId="165" fontId="27" fillId="24" borderId="27" xfId="45" applyNumberFormat="1" applyFont="1" applyFill="1" applyBorder="1" applyAlignment="1">
      <alignment horizontal="center" vertical="center" wrapText="1"/>
    </xf>
    <xf numFmtId="0" fontId="27" fillId="24" borderId="19" xfId="0" applyFont="1" applyFill="1" applyBorder="1" applyAlignment="1">
      <alignment horizontal="center" vertical="center" wrapText="1"/>
    </xf>
    <xf numFmtId="0" fontId="27" fillId="24" borderId="11" xfId="0" applyFont="1" applyFill="1" applyBorder="1" applyAlignment="1">
      <alignment horizontal="center" vertical="center" wrapText="1"/>
    </xf>
    <xf numFmtId="165" fontId="27" fillId="24" borderId="11" xfId="45" applyNumberFormat="1" applyFont="1" applyFill="1" applyBorder="1" applyAlignment="1">
      <alignment horizontal="center" vertical="center" wrapText="1"/>
    </xf>
    <xf numFmtId="165" fontId="27" fillId="24" borderId="20" xfId="45" applyNumberFormat="1" applyFont="1" applyFill="1" applyBorder="1" applyAlignment="1">
      <alignment vertical="center" wrapText="1"/>
    </xf>
    <xf numFmtId="0" fontId="27" fillId="24" borderId="21" xfId="0" applyFont="1" applyFill="1" applyBorder="1" applyAlignment="1">
      <alignment horizontal="center" vertical="center" wrapText="1"/>
    </xf>
    <xf numFmtId="0" fontId="27" fillId="24" borderId="22" xfId="0" applyFont="1" applyFill="1" applyBorder="1" applyAlignment="1">
      <alignment horizontal="center" vertical="center" wrapText="1"/>
    </xf>
    <xf numFmtId="165" fontId="27" fillId="24" borderId="22" xfId="45" applyNumberFormat="1" applyFont="1" applyFill="1" applyBorder="1" applyAlignment="1">
      <alignment horizontal="center" vertical="center" wrapText="1"/>
    </xf>
    <xf numFmtId="165" fontId="27" fillId="24" borderId="23" xfId="45" applyNumberFormat="1" applyFont="1" applyFill="1" applyBorder="1" applyAlignment="1">
      <alignment vertical="center" wrapText="1"/>
    </xf>
    <xf numFmtId="165" fontId="20" fillId="0" borderId="22" xfId="45" applyNumberFormat="1" applyFont="1" applyBorder="1" applyAlignment="1">
      <alignment horizontal="center"/>
    </xf>
    <xf numFmtId="165" fontId="20" fillId="0" borderId="23" xfId="45" applyNumberFormat="1" applyFont="1" applyBorder="1" applyAlignment="1">
      <alignment horizontal="center"/>
    </xf>
    <xf numFmtId="0" fontId="20" fillId="0" borderId="18" xfId="42" applyFont="1" applyBorder="1" applyAlignment="1">
      <alignment horizontal="center" vertical="center" wrapText="1"/>
    </xf>
    <xf numFmtId="0" fontId="20" fillId="0" borderId="23" xfId="42" applyFont="1" applyFill="1" applyBorder="1" applyAlignment="1">
      <alignment horizontal="center" vertical="center" wrapText="1"/>
    </xf>
    <xf numFmtId="0" fontId="20" fillId="0" borderId="0" xfId="0" applyFont="1" applyFill="1" applyAlignment="1">
      <alignment horizontal="center"/>
    </xf>
    <xf numFmtId="0" fontId="20" fillId="0" borderId="0" xfId="0" applyFont="1" applyFill="1"/>
    <xf numFmtId="0" fontId="21" fillId="0" borderId="0" xfId="0" applyFont="1" applyFill="1" applyBorder="1" applyAlignment="1">
      <alignment horizontal="left" vertical="top"/>
    </xf>
    <xf numFmtId="0" fontId="21" fillId="0" borderId="0" xfId="0" applyFont="1" applyFill="1" applyAlignment="1">
      <alignment horizontal="center"/>
    </xf>
    <xf numFmtId="0" fontId="21" fillId="0" borderId="0" xfId="0" applyFont="1" applyFill="1"/>
    <xf numFmtId="0" fontId="21" fillId="0" borderId="0" xfId="0" applyFont="1" applyFill="1" applyAlignment="1">
      <alignment horizontal="left" vertical="top"/>
    </xf>
    <xf numFmtId="0" fontId="20" fillId="0" borderId="0" xfId="0" applyFont="1" applyAlignment="1">
      <alignment horizontal="center"/>
    </xf>
    <xf numFmtId="0" fontId="20" fillId="0" borderId="0" xfId="0" applyFont="1"/>
    <xf numFmtId="0" fontId="28" fillId="26" borderId="0" xfId="0" applyFont="1" applyFill="1"/>
    <xf numFmtId="0" fontId="20" fillId="0" borderId="0" xfId="0" applyFont="1" applyAlignment="1">
      <alignment horizontal="center" wrapText="1"/>
    </xf>
    <xf numFmtId="0" fontId="20" fillId="0" borderId="0" xfId="0" applyFont="1" applyAlignment="1">
      <alignment vertical="center" wrapText="1"/>
    </xf>
    <xf numFmtId="0" fontId="27" fillId="0" borderId="26" xfId="0" applyFont="1" applyFill="1" applyBorder="1" applyAlignment="1">
      <alignment horizontal="center" vertical="center" wrapText="1"/>
    </xf>
    <xf numFmtId="0" fontId="20" fillId="0" borderId="0" xfId="0" applyFont="1" applyAlignment="1">
      <alignment vertical="center"/>
    </xf>
    <xf numFmtId="0" fontId="27" fillId="0" borderId="19"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13" xfId="0" applyFont="1" applyBorder="1" applyAlignment="1">
      <alignment horizontal="center" wrapText="1"/>
    </xf>
    <xf numFmtId="0" fontId="27" fillId="0" borderId="16" xfId="0" applyFont="1" applyBorder="1" applyAlignment="1">
      <alignment horizontal="center" vertical="center" wrapText="1"/>
    </xf>
    <xf numFmtId="0" fontId="20" fillId="0" borderId="0" xfId="0" applyFont="1" applyAlignment="1">
      <alignment wrapText="1"/>
    </xf>
    <xf numFmtId="0" fontId="20" fillId="0" borderId="10" xfId="0" applyFont="1" applyBorder="1" applyAlignment="1">
      <alignment horizontal="center"/>
    </xf>
    <xf numFmtId="0" fontId="20" fillId="0" borderId="0" xfId="0" applyFont="1" applyBorder="1" applyAlignment="1">
      <alignment horizontal="center"/>
    </xf>
    <xf numFmtId="0" fontId="20" fillId="0" borderId="0" xfId="0" applyFont="1" applyBorder="1"/>
    <xf numFmtId="0" fontId="20" fillId="0" borderId="0" xfId="0" applyFont="1" applyAlignment="1">
      <alignment horizontal="left"/>
    </xf>
    <xf numFmtId="0" fontId="21" fillId="0" borderId="0" xfId="0" applyFont="1"/>
    <xf numFmtId="0" fontId="21" fillId="0" borderId="0" xfId="0" applyFont="1" applyFill="1" applyAlignment="1">
      <alignment vertical="top" wrapText="1"/>
    </xf>
    <xf numFmtId="0" fontId="20" fillId="0" borderId="0" xfId="0" applyFont="1" applyFill="1" applyAlignment="1"/>
    <xf numFmtId="0" fontId="25" fillId="0" borderId="24" xfId="0" applyFont="1" applyFill="1" applyBorder="1" applyAlignment="1">
      <alignment horizontal="center" wrapText="1"/>
    </xf>
    <xf numFmtId="0" fontId="25" fillId="0" borderId="25" xfId="0" applyFont="1" applyFill="1" applyBorder="1" applyAlignment="1">
      <alignment horizontal="center" wrapText="1"/>
    </xf>
    <xf numFmtId="0" fontId="25" fillId="0" borderId="28" xfId="0" applyFont="1" applyFill="1" applyBorder="1" applyAlignment="1">
      <alignment horizontal="center" wrapText="1"/>
    </xf>
    <xf numFmtId="0" fontId="32" fillId="0" borderId="0" xfId="42" applyFont="1" applyFill="1" applyAlignment="1">
      <alignment vertical="center" wrapText="1"/>
    </xf>
    <xf numFmtId="0" fontId="33" fillId="0" borderId="24" xfId="42" applyFont="1" applyFill="1" applyBorder="1" applyAlignment="1">
      <alignment horizontal="center" wrapText="1"/>
    </xf>
    <xf numFmtId="165" fontId="33" fillId="0" borderId="25" xfId="45" applyNumberFormat="1" applyFont="1" applyFill="1" applyBorder="1" applyAlignment="1">
      <alignment horizontal="center" wrapText="1"/>
    </xf>
    <xf numFmtId="165" fontId="33" fillId="0" borderId="28" xfId="45" applyNumberFormat="1" applyFont="1" applyFill="1" applyBorder="1" applyAlignment="1">
      <alignment horizontal="center" wrapText="1"/>
    </xf>
    <xf numFmtId="0" fontId="32" fillId="0" borderId="0" xfId="42" applyFont="1" applyFill="1" applyAlignment="1">
      <alignment vertical="center"/>
    </xf>
    <xf numFmtId="0" fontId="33" fillId="0" borderId="33" xfId="42" applyFont="1" applyFill="1" applyBorder="1" applyAlignment="1">
      <alignment horizontal="center"/>
    </xf>
    <xf numFmtId="165" fontId="33" fillId="24" borderId="14" xfId="45" applyNumberFormat="1" applyFont="1" applyFill="1" applyBorder="1" applyAlignment="1">
      <alignment horizontal="right"/>
    </xf>
    <xf numFmtId="0" fontId="32" fillId="0" borderId="0" xfId="42" applyFont="1" applyFill="1" applyAlignment="1">
      <alignment wrapText="1"/>
    </xf>
    <xf numFmtId="0" fontId="32" fillId="0" borderId="0" xfId="42" applyFont="1" applyFill="1" applyBorder="1" applyAlignment="1">
      <alignment horizontal="center" vertical="center" wrapText="1"/>
    </xf>
    <xf numFmtId="0" fontId="32" fillId="0" borderId="0" xfId="42" applyFont="1" applyFill="1" applyBorder="1" applyAlignment="1">
      <alignment wrapText="1"/>
    </xf>
    <xf numFmtId="164" fontId="33" fillId="0" borderId="0" xfId="44" applyNumberFormat="1" applyFont="1" applyFill="1" applyBorder="1" applyAlignment="1">
      <alignment horizontal="right" vertical="center" wrapText="1"/>
    </xf>
    <xf numFmtId="0" fontId="32" fillId="0" borderId="0" xfId="42" applyFont="1" applyFill="1"/>
    <xf numFmtId="0" fontId="32" fillId="0" borderId="0" xfId="42" applyFont="1" applyFill="1" applyAlignment="1">
      <alignment horizontal="center"/>
    </xf>
    <xf numFmtId="0" fontId="35" fillId="0" borderId="35" xfId="42" applyFont="1" applyFill="1" applyBorder="1" applyAlignment="1">
      <alignment horizontal="center" wrapText="1"/>
    </xf>
    <xf numFmtId="0" fontId="35" fillId="0" borderId="35" xfId="0" applyFont="1" applyFill="1" applyBorder="1" applyAlignment="1">
      <alignment horizontal="center" wrapText="1"/>
    </xf>
    <xf numFmtId="0" fontId="35" fillId="0" borderId="36" xfId="42" applyFont="1" applyFill="1" applyBorder="1" applyAlignment="1">
      <alignment horizontal="center" wrapText="1"/>
    </xf>
    <xf numFmtId="3" fontId="32" fillId="24" borderId="16" xfId="42" quotePrefix="1" applyNumberFormat="1" applyFont="1" applyFill="1" applyBorder="1" applyAlignment="1">
      <alignment horizontal="center" wrapText="1"/>
    </xf>
    <xf numFmtId="3" fontId="32" fillId="24" borderId="17" xfId="42" applyNumberFormat="1" applyFont="1" applyFill="1" applyBorder="1" applyAlignment="1">
      <alignment horizontal="center" wrapText="1"/>
    </xf>
    <xf numFmtId="0" fontId="33" fillId="24" borderId="17" xfId="42" applyFont="1" applyFill="1" applyBorder="1" applyAlignment="1">
      <alignment horizontal="center" vertical="center" wrapText="1"/>
    </xf>
    <xf numFmtId="165" fontId="32" fillId="24" borderId="17" xfId="45" applyNumberFormat="1" applyFont="1" applyFill="1" applyBorder="1" applyAlignment="1">
      <alignment horizontal="center" wrapText="1"/>
    </xf>
    <xf numFmtId="165" fontId="32" fillId="24" borderId="18" xfId="45" applyNumberFormat="1" applyFont="1" applyFill="1" applyBorder="1" applyAlignment="1">
      <alignment horizontal="center" wrapText="1"/>
    </xf>
    <xf numFmtId="3" fontId="32" fillId="24" borderId="19" xfId="42" quotePrefix="1" applyNumberFormat="1" applyFont="1" applyFill="1" applyBorder="1" applyAlignment="1">
      <alignment horizontal="center" wrapText="1"/>
    </xf>
    <xf numFmtId="3" fontId="32" fillId="24" borderId="11" xfId="42" applyNumberFormat="1" applyFont="1" applyFill="1" applyBorder="1" applyAlignment="1">
      <alignment horizontal="center" wrapText="1"/>
    </xf>
    <xf numFmtId="0" fontId="33" fillId="24" borderId="11" xfId="42" applyFont="1" applyFill="1" applyBorder="1" applyAlignment="1">
      <alignment horizontal="center" vertical="center" wrapText="1"/>
    </xf>
    <xf numFmtId="165" fontId="32" fillId="24" borderId="11" xfId="45" applyNumberFormat="1" applyFont="1" applyFill="1" applyBorder="1" applyAlignment="1">
      <alignment horizontal="center" wrapText="1"/>
    </xf>
    <xf numFmtId="165" fontId="32" fillId="24" borderId="20" xfId="45" applyNumberFormat="1" applyFont="1" applyFill="1" applyBorder="1" applyAlignment="1">
      <alignment horizontal="center" wrapText="1"/>
    </xf>
    <xf numFmtId="3" fontId="32" fillId="24" borderId="21" xfId="42" quotePrefix="1" applyNumberFormat="1" applyFont="1" applyFill="1" applyBorder="1" applyAlignment="1">
      <alignment horizontal="center" wrapText="1"/>
    </xf>
    <xf numFmtId="3" fontId="32" fillId="24" borderId="22" xfId="42" applyNumberFormat="1" applyFont="1" applyFill="1" applyBorder="1" applyAlignment="1">
      <alignment horizontal="center" wrapText="1"/>
    </xf>
    <xf numFmtId="0" fontId="33" fillId="24" borderId="22" xfId="42" applyFont="1" applyFill="1" applyBorder="1" applyAlignment="1">
      <alignment horizontal="center" vertical="center" wrapText="1"/>
    </xf>
    <xf numFmtId="165" fontId="32" fillId="24" borderId="22" xfId="45" applyNumberFormat="1" applyFont="1" applyFill="1" applyBorder="1" applyAlignment="1">
      <alignment horizontal="center" wrapText="1"/>
    </xf>
    <xf numFmtId="165" fontId="32" fillId="24" borderId="23" xfId="45" applyNumberFormat="1" applyFont="1" applyFill="1" applyBorder="1" applyAlignment="1">
      <alignment horizontal="center" wrapText="1"/>
    </xf>
    <xf numFmtId="0" fontId="33" fillId="0" borderId="17"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25" xfId="0" applyFont="1" applyFill="1" applyBorder="1" applyAlignment="1">
      <alignment horizontal="center" vertical="center" wrapText="1"/>
    </xf>
    <xf numFmtId="0" fontId="32" fillId="0" borderId="21" xfId="42" applyFont="1" applyFill="1" applyBorder="1" applyAlignment="1">
      <alignment horizontal="center" vertical="center" wrapText="1"/>
    </xf>
    <xf numFmtId="0" fontId="33" fillId="24" borderId="22" xfId="42" applyFont="1" applyFill="1" applyBorder="1" applyAlignment="1">
      <alignment horizontal="right" vertical="center" wrapText="1"/>
    </xf>
    <xf numFmtId="0" fontId="32" fillId="0" borderId="23" xfId="42" applyFont="1" applyFill="1" applyBorder="1" applyAlignment="1">
      <alignment horizontal="center" vertical="center" wrapText="1"/>
    </xf>
    <xf numFmtId="0" fontId="28" fillId="26" borderId="0" xfId="42" applyFont="1" applyFill="1"/>
    <xf numFmtId="0" fontId="20" fillId="0" borderId="18" xfId="42" applyFont="1" applyBorder="1" applyAlignment="1">
      <alignment horizontal="center" vertical="center" wrapText="1"/>
    </xf>
    <xf numFmtId="0" fontId="20" fillId="0" borderId="21" xfId="42" applyFont="1" applyBorder="1" applyAlignment="1">
      <alignment horizontal="center" vertical="center" wrapText="1"/>
    </xf>
    <xf numFmtId="0" fontId="20" fillId="0" borderId="23" xfId="42" applyFont="1" applyFill="1" applyBorder="1" applyAlignment="1">
      <alignment horizontal="center" vertical="center" wrapText="1"/>
    </xf>
    <xf numFmtId="0" fontId="27" fillId="25" borderId="17" xfId="42" applyFont="1" applyFill="1" applyBorder="1" applyAlignment="1">
      <alignment horizontal="center"/>
    </xf>
    <xf numFmtId="0" fontId="20" fillId="25" borderId="22" xfId="42" applyFont="1" applyFill="1" applyBorder="1" applyAlignment="1">
      <alignment wrapText="1"/>
    </xf>
    <xf numFmtId="0" fontId="33" fillId="25" borderId="25" xfId="42" applyFont="1" applyFill="1" applyBorder="1" applyAlignment="1">
      <alignment horizontal="center" wrapText="1"/>
    </xf>
    <xf numFmtId="165" fontId="33" fillId="25" borderId="34" xfId="45" applyNumberFormat="1" applyFont="1" applyFill="1" applyBorder="1" applyAlignment="1">
      <alignment horizontal="center"/>
    </xf>
    <xf numFmtId="0" fontId="27" fillId="25" borderId="12" xfId="0" applyFont="1" applyFill="1" applyBorder="1" applyAlignment="1">
      <alignment horizontal="center" vertical="center"/>
    </xf>
    <xf numFmtId="0" fontId="27" fillId="25" borderId="11" xfId="0" applyFont="1" applyFill="1" applyBorder="1" applyAlignment="1">
      <alignment horizontal="center" vertical="center"/>
    </xf>
    <xf numFmtId="0" fontId="27" fillId="25" borderId="25" xfId="0" applyFont="1" applyFill="1" applyBorder="1" applyAlignment="1">
      <alignment horizontal="center" vertical="center"/>
    </xf>
    <xf numFmtId="0" fontId="29" fillId="25" borderId="17" xfId="0" applyFont="1" applyFill="1" applyBorder="1" applyAlignment="1">
      <alignment horizontal="center"/>
    </xf>
    <xf numFmtId="0" fontId="30" fillId="25" borderId="22" xfId="0" applyFont="1" applyFill="1" applyBorder="1" applyAlignment="1">
      <alignment wrapText="1"/>
    </xf>
    <xf numFmtId="0" fontId="32" fillId="25" borderId="22" xfId="42" applyFont="1" applyFill="1" applyBorder="1" applyAlignment="1">
      <alignment wrapText="1"/>
    </xf>
    <xf numFmtId="0" fontId="27" fillId="25" borderId="14" xfId="0" applyFont="1" applyFill="1" applyBorder="1" applyAlignment="1">
      <alignment horizontal="center" wrapText="1"/>
    </xf>
    <xf numFmtId="0" fontId="25" fillId="0" borderId="37" xfId="42" applyFont="1" applyFill="1" applyBorder="1" applyAlignment="1">
      <alignment horizontal="center" wrapText="1"/>
    </xf>
    <xf numFmtId="0" fontId="25" fillId="0" borderId="35" xfId="42" applyFont="1" applyFill="1" applyBorder="1" applyAlignment="1">
      <alignment horizontal="center" wrapText="1"/>
    </xf>
    <xf numFmtId="0" fontId="25" fillId="0" borderId="36" xfId="42" applyFont="1" applyFill="1" applyBorder="1" applyAlignment="1">
      <alignment horizontal="center" wrapText="1"/>
    </xf>
    <xf numFmtId="3" fontId="20" fillId="24" borderId="16" xfId="42" quotePrefix="1" applyNumberFormat="1" applyFont="1" applyFill="1" applyBorder="1" applyAlignment="1">
      <alignment horizontal="center" wrapText="1"/>
    </xf>
    <xf numFmtId="3" fontId="20" fillId="24" borderId="17" xfId="42" applyNumberFormat="1" applyFont="1" applyFill="1" applyBorder="1" applyAlignment="1">
      <alignment horizontal="center" wrapText="1"/>
    </xf>
    <xf numFmtId="0" fontId="27" fillId="24" borderId="17" xfId="42" applyFont="1" applyFill="1" applyBorder="1" applyAlignment="1">
      <alignment horizontal="center" vertical="center" wrapText="1"/>
    </xf>
    <xf numFmtId="165" fontId="20" fillId="24" borderId="17" xfId="47" applyNumberFormat="1" applyFont="1" applyFill="1" applyBorder="1" applyAlignment="1">
      <alignment horizontal="center" wrapText="1"/>
    </xf>
    <xf numFmtId="165" fontId="20" fillId="24" borderId="18" xfId="47" applyNumberFormat="1" applyFont="1" applyFill="1" applyBorder="1" applyAlignment="1">
      <alignment horizontal="center" wrapText="1"/>
    </xf>
    <xf numFmtId="3" fontId="20" fillId="24" borderId="19" xfId="42" quotePrefix="1" applyNumberFormat="1" applyFont="1" applyFill="1" applyBorder="1" applyAlignment="1">
      <alignment horizontal="center" wrapText="1"/>
    </xf>
    <xf numFmtId="3" fontId="20" fillId="24" borderId="11" xfId="42" applyNumberFormat="1" applyFont="1" applyFill="1" applyBorder="1" applyAlignment="1">
      <alignment horizontal="center" wrapText="1"/>
    </xf>
    <xf numFmtId="0" fontId="27" fillId="24" borderId="11" xfId="42" applyFont="1" applyFill="1" applyBorder="1" applyAlignment="1">
      <alignment horizontal="center" vertical="center" wrapText="1"/>
    </xf>
    <xf numFmtId="165" fontId="20" fillId="24" borderId="11" xfId="47" applyNumberFormat="1" applyFont="1" applyFill="1" applyBorder="1" applyAlignment="1">
      <alignment horizontal="center" wrapText="1"/>
    </xf>
    <xf numFmtId="165" fontId="20" fillId="24" borderId="20" xfId="47" applyNumberFormat="1" applyFont="1" applyFill="1" applyBorder="1" applyAlignment="1">
      <alignment horizontal="center" wrapText="1"/>
    </xf>
    <xf numFmtId="3" fontId="20" fillId="24" borderId="21" xfId="42" quotePrefix="1" applyNumberFormat="1" applyFont="1" applyFill="1" applyBorder="1" applyAlignment="1">
      <alignment horizontal="center" wrapText="1"/>
    </xf>
    <xf numFmtId="3" fontId="20" fillId="24" borderId="22" xfId="42" applyNumberFormat="1" applyFont="1" applyFill="1" applyBorder="1" applyAlignment="1">
      <alignment horizontal="center" wrapText="1"/>
    </xf>
    <xf numFmtId="0" fontId="27" fillId="24" borderId="22" xfId="42" applyFont="1" applyFill="1" applyBorder="1" applyAlignment="1">
      <alignment horizontal="center" vertical="center" wrapText="1"/>
    </xf>
    <xf numFmtId="165" fontId="20" fillId="24" borderId="22" xfId="47" applyNumberFormat="1" applyFont="1" applyFill="1" applyBorder="1" applyAlignment="1">
      <alignment horizontal="center" wrapText="1"/>
    </xf>
    <xf numFmtId="165" fontId="20" fillId="24" borderId="23" xfId="47" applyNumberFormat="1" applyFont="1" applyFill="1" applyBorder="1" applyAlignment="1">
      <alignment horizontal="center" wrapText="1"/>
    </xf>
    <xf numFmtId="0" fontId="27" fillId="0" borderId="24" xfId="42" applyFont="1" applyBorder="1" applyAlignment="1">
      <alignment horizontal="center" wrapText="1"/>
    </xf>
    <xf numFmtId="165" fontId="27" fillId="0" borderId="25" xfId="47" applyNumberFormat="1" applyFont="1" applyBorder="1" applyAlignment="1">
      <alignment horizontal="center" wrapText="1"/>
    </xf>
    <xf numFmtId="0" fontId="27" fillId="25" borderId="25" xfId="42" applyFont="1" applyFill="1" applyBorder="1" applyAlignment="1">
      <alignment horizontal="center" wrapText="1"/>
    </xf>
    <xf numFmtId="165" fontId="27" fillId="0" borderId="28" xfId="47" applyNumberFormat="1" applyFont="1" applyBorder="1" applyAlignment="1">
      <alignment horizontal="center" wrapText="1"/>
    </xf>
    <xf numFmtId="0" fontId="27" fillId="0" borderId="33" xfId="42" applyFont="1" applyBorder="1" applyAlignment="1">
      <alignment horizontal="center"/>
    </xf>
    <xf numFmtId="165" fontId="27" fillId="24" borderId="14" xfId="47" applyNumberFormat="1" applyFont="1" applyFill="1" applyBorder="1" applyAlignment="1">
      <alignment horizontal="right"/>
    </xf>
    <xf numFmtId="165" fontId="27" fillId="25" borderId="34" xfId="47" applyNumberFormat="1" applyFont="1" applyFill="1" applyBorder="1" applyAlignment="1">
      <alignment horizontal="center"/>
    </xf>
    <xf numFmtId="0" fontId="20" fillId="0" borderId="0" xfId="42" applyFont="1" applyBorder="1" applyAlignment="1">
      <alignment horizontal="center" vertical="center" wrapText="1"/>
    </xf>
    <xf numFmtId="0" fontId="20" fillId="0" borderId="0" xfId="42" applyFont="1" applyBorder="1" applyAlignment="1">
      <alignment wrapText="1"/>
    </xf>
    <xf numFmtId="164" fontId="27" fillId="0" borderId="0" xfId="44" applyNumberFormat="1" applyFont="1" applyFill="1" applyBorder="1" applyAlignment="1">
      <alignment horizontal="right" vertical="center" wrapText="1"/>
    </xf>
    <xf numFmtId="0" fontId="20" fillId="0" borderId="0" xfId="42" applyFont="1" applyFill="1" applyBorder="1" applyAlignment="1">
      <alignment horizontal="center" vertical="center" wrapText="1"/>
    </xf>
    <xf numFmtId="0" fontId="20" fillId="0" borderId="0" xfId="42" applyFont="1"/>
    <xf numFmtId="0" fontId="25" fillId="0" borderId="37" xfId="0" applyFont="1" applyFill="1" applyBorder="1" applyAlignment="1">
      <alignment horizontal="center" wrapText="1"/>
    </xf>
    <xf numFmtId="0" fontId="25" fillId="0" borderId="35" xfId="0" applyFont="1" applyFill="1" applyBorder="1" applyAlignment="1">
      <alignment horizontal="center" wrapText="1"/>
    </xf>
    <xf numFmtId="0" fontId="27" fillId="0" borderId="16" xfId="0" applyFont="1" applyFill="1" applyBorder="1" applyAlignment="1">
      <alignment horizontal="center" vertical="center" wrapText="1"/>
    </xf>
    <xf numFmtId="0" fontId="27" fillId="25" borderId="17" xfId="0" applyFont="1" applyFill="1" applyBorder="1" applyAlignment="1">
      <alignment horizontal="center" vertical="center"/>
    </xf>
    <xf numFmtId="0" fontId="27" fillId="0" borderId="17" xfId="0" applyFont="1" applyBorder="1" applyAlignment="1">
      <alignment horizontal="center" vertical="center" wrapText="1"/>
    </xf>
    <xf numFmtId="165" fontId="20" fillId="0" borderId="17" xfId="47" applyNumberFormat="1" applyFont="1" applyBorder="1" applyAlignment="1">
      <alignment horizontal="center"/>
    </xf>
    <xf numFmtId="165" fontId="20" fillId="0" borderId="18" xfId="47" applyNumberFormat="1" applyFont="1" applyBorder="1" applyAlignment="1">
      <alignment horizontal="center"/>
    </xf>
    <xf numFmtId="0" fontId="27" fillId="0" borderId="11" xfId="0" applyFont="1" applyBorder="1" applyAlignment="1">
      <alignment horizontal="center" vertical="center" wrapText="1"/>
    </xf>
    <xf numFmtId="165" fontId="20" fillId="0" borderId="12" xfId="47" applyNumberFormat="1" applyFont="1" applyBorder="1" applyAlignment="1">
      <alignment horizontal="center"/>
    </xf>
    <xf numFmtId="165" fontId="20" fillId="0" borderId="27" xfId="47" applyNumberFormat="1" applyFont="1" applyBorder="1" applyAlignment="1">
      <alignment horizontal="center"/>
    </xf>
    <xf numFmtId="0" fontId="27" fillId="0" borderId="25" xfId="0" applyFont="1" applyBorder="1" applyAlignment="1">
      <alignment horizontal="center" vertical="center" wrapText="1"/>
    </xf>
    <xf numFmtId="165" fontId="20" fillId="0" borderId="25" xfId="47" applyNumberFormat="1" applyFont="1" applyBorder="1" applyAlignment="1">
      <alignment horizontal="center"/>
    </xf>
    <xf numFmtId="165" fontId="20" fillId="0" borderId="28" xfId="47" applyNumberFormat="1" applyFont="1" applyBorder="1" applyAlignment="1">
      <alignment horizontal="center"/>
    </xf>
    <xf numFmtId="165" fontId="27" fillId="0" borderId="14" xfId="47" applyNumberFormat="1" applyFont="1" applyBorder="1" applyAlignment="1">
      <alignment horizontal="center" wrapText="1"/>
    </xf>
    <xf numFmtId="165" fontId="27" fillId="0" borderId="15" xfId="47" applyNumberFormat="1" applyFont="1" applyBorder="1" applyAlignment="1">
      <alignment horizontal="center" wrapText="1"/>
    </xf>
    <xf numFmtId="0" fontId="27" fillId="24" borderId="22" xfId="42" applyFont="1" applyFill="1" applyBorder="1" applyAlignment="1">
      <alignment horizontal="right" vertical="center" wrapText="1"/>
    </xf>
    <xf numFmtId="165" fontId="20" fillId="0" borderId="14" xfId="47" applyNumberFormat="1" applyFont="1" applyBorder="1" applyAlignment="1">
      <alignment horizontal="center" wrapText="1"/>
    </xf>
    <xf numFmtId="164" fontId="20" fillId="0" borderId="17" xfId="44" applyNumberFormat="1" applyFont="1" applyFill="1" applyBorder="1" applyAlignment="1">
      <alignment horizontal="right" vertical="center" wrapText="1"/>
    </xf>
    <xf numFmtId="164" fontId="20" fillId="0" borderId="22" xfId="44" applyNumberFormat="1" applyFont="1" applyFill="1" applyBorder="1" applyAlignment="1">
      <alignment horizontal="right" vertical="center" wrapText="1"/>
    </xf>
    <xf numFmtId="0" fontId="37" fillId="0" borderId="32" xfId="42" applyFont="1" applyFill="1" applyBorder="1" applyAlignment="1">
      <alignment horizontal="left"/>
    </xf>
    <xf numFmtId="0" fontId="23" fillId="0" borderId="0" xfId="0" applyFont="1" applyAlignment="1">
      <alignment horizontal="center"/>
    </xf>
    <xf numFmtId="0" fontId="21" fillId="0" borderId="0" xfId="42" applyFont="1" applyFill="1" applyAlignment="1">
      <alignment horizontal="left" vertical="top" wrapText="1"/>
    </xf>
    <xf numFmtId="0" fontId="21" fillId="0" borderId="0" xfId="0" applyFont="1" applyFill="1" applyAlignment="1">
      <alignment horizontal="left" vertical="top" wrapText="1"/>
    </xf>
    <xf numFmtId="0" fontId="20" fillId="0" borderId="0" xfId="0" applyFont="1" applyAlignment="1">
      <alignment horizontal="left" vertical="top" wrapText="1"/>
    </xf>
    <xf numFmtId="0" fontId="24" fillId="0" borderId="0" xfId="0" applyFont="1" applyAlignment="1">
      <alignment horizontal="center"/>
    </xf>
    <xf numFmtId="0" fontId="31" fillId="0" borderId="29" xfId="42" applyFont="1" applyFill="1" applyBorder="1" applyAlignment="1">
      <alignment horizontal="center" wrapText="1"/>
    </xf>
    <xf numFmtId="0" fontId="31" fillId="0" borderId="30" xfId="42" applyFont="1" applyFill="1" applyBorder="1" applyAlignment="1">
      <alignment horizontal="center" wrapText="1"/>
    </xf>
    <xf numFmtId="0" fontId="31" fillId="0" borderId="31" xfId="42" applyFont="1" applyFill="1" applyBorder="1" applyAlignment="1">
      <alignment horizontal="center" wrapText="1"/>
    </xf>
    <xf numFmtId="0" fontId="34" fillId="0" borderId="32" xfId="0" applyFont="1" applyFill="1" applyBorder="1" applyAlignment="1">
      <alignment horizontal="center"/>
    </xf>
    <xf numFmtId="0" fontId="34" fillId="0" borderId="33" xfId="0" applyFont="1" applyFill="1" applyBorder="1" applyAlignment="1">
      <alignment horizontal="center"/>
    </xf>
    <xf numFmtId="0" fontId="34" fillId="0" borderId="34" xfId="0" applyFont="1" applyFill="1" applyBorder="1" applyAlignment="1">
      <alignment horizontal="center"/>
    </xf>
    <xf numFmtId="0" fontId="31" fillId="0" borderId="32" xfId="0" applyFont="1" applyBorder="1" applyAlignment="1">
      <alignment horizontal="center"/>
    </xf>
    <xf numFmtId="0" fontId="31" fillId="0" borderId="33" xfId="0" applyFont="1" applyBorder="1" applyAlignment="1">
      <alignment horizontal="center"/>
    </xf>
    <xf numFmtId="0" fontId="31" fillId="0" borderId="34" xfId="0" applyFont="1" applyBorder="1" applyAlignment="1">
      <alignment horizont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Currency" xfId="45" builtinId="4"/>
    <cellStyle name="Currency 2" xfId="47"/>
    <cellStyle name="Currency 3"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2"/>
    <cellStyle name="Note" xfId="37" builtinId="10" customBuiltin="1"/>
    <cellStyle name="Output" xfId="38" builtinId="21" customBuiltin="1"/>
    <cellStyle name="Percent 2" xfId="44"/>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3"/>
  <sheetViews>
    <sheetView tabSelected="1" zoomScaleNormal="100" workbookViewId="0"/>
  </sheetViews>
  <sheetFormatPr defaultColWidth="8.88671875" defaultRowHeight="13.2" x14ac:dyDescent="0.25"/>
  <cols>
    <col min="1" max="1" width="8.88671875" style="41"/>
    <col min="2" max="2" width="13.109375" style="40" customWidth="1"/>
    <col min="3" max="3" width="11.6640625" style="40" customWidth="1"/>
    <col min="4" max="4" width="12.88671875" style="40" customWidth="1"/>
    <col min="5" max="5" width="15.6640625" style="40" customWidth="1"/>
    <col min="6" max="6" width="17.6640625" style="40" customWidth="1"/>
    <col min="7" max="7" width="16.109375" style="40" customWidth="1"/>
    <col min="8" max="8" width="19.33203125" style="40" customWidth="1"/>
    <col min="9" max="9" width="15.88671875" style="41" customWidth="1"/>
    <col min="10" max="16384" width="8.88671875" style="41"/>
  </cols>
  <sheetData>
    <row r="1" spans="1:9" s="4" customFormat="1" ht="18" customHeight="1" x14ac:dyDescent="0.3">
      <c r="B1" s="164" t="s">
        <v>39</v>
      </c>
      <c r="C1" s="164"/>
      <c r="D1" s="164"/>
      <c r="E1" s="164"/>
      <c r="F1" s="164"/>
      <c r="G1" s="164"/>
      <c r="H1" s="164"/>
      <c r="I1" s="164"/>
    </row>
    <row r="2" spans="1:9" s="4" customFormat="1" ht="18" customHeight="1" x14ac:dyDescent="0.3">
      <c r="B2" s="164" t="s">
        <v>61</v>
      </c>
      <c r="C2" s="164"/>
      <c r="D2" s="164"/>
      <c r="E2" s="164"/>
      <c r="F2" s="164"/>
      <c r="G2" s="164"/>
      <c r="H2" s="164"/>
      <c r="I2" s="164"/>
    </row>
    <row r="3" spans="1:9" s="4" customFormat="1" ht="19.2" customHeight="1" x14ac:dyDescent="0.3">
      <c r="B3" s="5"/>
      <c r="E3" s="168"/>
      <c r="F3" s="168"/>
    </row>
    <row r="4" spans="1:9" s="4" customFormat="1" ht="15.6" x14ac:dyDescent="0.3">
      <c r="A4" s="5"/>
      <c r="B4" s="5" t="s">
        <v>11</v>
      </c>
      <c r="D4" s="6"/>
      <c r="E4" s="6"/>
      <c r="F4" s="6"/>
      <c r="G4" s="7"/>
    </row>
    <row r="5" spans="1:9" s="4" customFormat="1" ht="15.6" x14ac:dyDescent="0.3">
      <c r="B5" s="5"/>
      <c r="D5" s="5"/>
      <c r="E5" s="5"/>
      <c r="F5" s="5"/>
    </row>
    <row r="6" spans="1:9" s="4" customFormat="1" ht="15.6" x14ac:dyDescent="0.3">
      <c r="B6" s="8" t="s">
        <v>12</v>
      </c>
      <c r="D6" s="9" t="s">
        <v>13</v>
      </c>
      <c r="E6" s="9"/>
      <c r="F6" s="9"/>
      <c r="G6" s="10"/>
    </row>
    <row r="7" spans="1:9" s="4" customFormat="1" ht="15.6" x14ac:dyDescent="0.3">
      <c r="B7" s="8"/>
      <c r="D7" s="11"/>
      <c r="E7" s="11"/>
      <c r="F7" s="11"/>
      <c r="G7" s="12"/>
    </row>
    <row r="8" spans="1:9" x14ac:dyDescent="0.25">
      <c r="B8" s="1"/>
      <c r="C8" s="2" t="s">
        <v>29</v>
      </c>
    </row>
    <row r="9" spans="1:9" ht="39.75" customHeight="1" x14ac:dyDescent="0.4">
      <c r="B9" s="169" t="s">
        <v>66</v>
      </c>
      <c r="C9" s="170"/>
      <c r="D9" s="170"/>
      <c r="E9" s="170"/>
      <c r="F9" s="170"/>
      <c r="G9" s="170"/>
      <c r="H9" s="170"/>
      <c r="I9" s="171"/>
    </row>
    <row r="10" spans="1:9" s="43" customFormat="1" ht="58.8" thickBot="1" x14ac:dyDescent="0.3">
      <c r="B10" s="59" t="s">
        <v>40</v>
      </c>
      <c r="C10" s="60" t="s">
        <v>32</v>
      </c>
      <c r="D10" s="60" t="s">
        <v>33</v>
      </c>
      <c r="E10" s="60" t="s">
        <v>34</v>
      </c>
      <c r="F10" s="60" t="s">
        <v>35</v>
      </c>
      <c r="G10" s="60" t="s">
        <v>36</v>
      </c>
      <c r="H10" s="60" t="s">
        <v>37</v>
      </c>
      <c r="I10" s="61" t="s">
        <v>38</v>
      </c>
    </row>
    <row r="11" spans="1:9" s="44" customFormat="1" ht="13.8" x14ac:dyDescent="0.25">
      <c r="B11" s="14"/>
      <c r="C11" s="15"/>
      <c r="D11" s="15"/>
      <c r="E11" s="15"/>
      <c r="F11" s="15"/>
      <c r="G11" s="15"/>
      <c r="H11" s="16"/>
      <c r="I11" s="17"/>
    </row>
    <row r="12" spans="1:9" s="44" customFormat="1" ht="13.8" x14ac:dyDescent="0.25">
      <c r="B12" s="18"/>
      <c r="C12" s="19"/>
      <c r="D12" s="19"/>
      <c r="E12" s="19"/>
      <c r="F12" s="19"/>
      <c r="G12" s="19"/>
      <c r="H12" s="20"/>
      <c r="I12" s="21"/>
    </row>
    <row r="13" spans="1:9" s="44" customFormat="1" ht="13.8" x14ac:dyDescent="0.25">
      <c r="B13" s="18"/>
      <c r="C13" s="19"/>
      <c r="D13" s="19"/>
      <c r="E13" s="19"/>
      <c r="F13" s="19"/>
      <c r="G13" s="19"/>
      <c r="H13" s="20"/>
      <c r="I13" s="21"/>
    </row>
    <row r="14" spans="1:9" s="44" customFormat="1" ht="13.8" x14ac:dyDescent="0.25">
      <c r="B14" s="18"/>
      <c r="C14" s="19"/>
      <c r="D14" s="19"/>
      <c r="E14" s="19"/>
      <c r="F14" s="19"/>
      <c r="G14" s="19"/>
      <c r="H14" s="20"/>
      <c r="I14" s="21"/>
    </row>
    <row r="15" spans="1:9" s="44" customFormat="1" ht="13.8" x14ac:dyDescent="0.25">
      <c r="B15" s="18"/>
      <c r="C15" s="19"/>
      <c r="D15" s="19"/>
      <c r="E15" s="19"/>
      <c r="F15" s="19"/>
      <c r="G15" s="19"/>
      <c r="H15" s="20"/>
      <c r="I15" s="21"/>
    </row>
    <row r="16" spans="1:9" s="44" customFormat="1" ht="13.8" x14ac:dyDescent="0.25">
      <c r="B16" s="18"/>
      <c r="C16" s="19"/>
      <c r="D16" s="19"/>
      <c r="E16" s="19"/>
      <c r="F16" s="19"/>
      <c r="G16" s="19"/>
      <c r="H16" s="20"/>
      <c r="I16" s="21"/>
    </row>
    <row r="17" spans="2:9" s="44" customFormat="1" ht="13.8" x14ac:dyDescent="0.25">
      <c r="B17" s="18"/>
      <c r="C17" s="19"/>
      <c r="D17" s="19"/>
      <c r="E17" s="19"/>
      <c r="F17" s="19"/>
      <c r="G17" s="19"/>
      <c r="H17" s="20"/>
      <c r="I17" s="21"/>
    </row>
    <row r="18" spans="2:9" s="44" customFormat="1" ht="13.8" x14ac:dyDescent="0.25">
      <c r="B18" s="18"/>
      <c r="C18" s="19"/>
      <c r="D18" s="19"/>
      <c r="E18" s="19"/>
      <c r="F18" s="19"/>
      <c r="G18" s="19"/>
      <c r="H18" s="20"/>
      <c r="I18" s="21"/>
    </row>
    <row r="19" spans="2:9" s="44" customFormat="1" ht="13.8" x14ac:dyDescent="0.25">
      <c r="B19" s="18"/>
      <c r="C19" s="19"/>
      <c r="D19" s="19"/>
      <c r="E19" s="19"/>
      <c r="F19" s="19"/>
      <c r="G19" s="19"/>
      <c r="H19" s="20"/>
      <c r="I19" s="21"/>
    </row>
    <row r="20" spans="2:9" s="44" customFormat="1" ht="13.8" x14ac:dyDescent="0.25">
      <c r="B20" s="18"/>
      <c r="C20" s="19"/>
      <c r="D20" s="19"/>
      <c r="E20" s="19"/>
      <c r="F20" s="19"/>
      <c r="G20" s="19"/>
      <c r="H20" s="20"/>
      <c r="I20" s="21"/>
    </row>
    <row r="21" spans="2:9" s="44" customFormat="1" ht="13.8" x14ac:dyDescent="0.25">
      <c r="B21" s="18"/>
      <c r="C21" s="19"/>
      <c r="D21" s="19"/>
      <c r="E21" s="19"/>
      <c r="F21" s="19"/>
      <c r="G21" s="19"/>
      <c r="H21" s="20"/>
      <c r="I21" s="21"/>
    </row>
    <row r="22" spans="2:9" s="44" customFormat="1" ht="13.8" x14ac:dyDescent="0.25">
      <c r="B22" s="18"/>
      <c r="C22" s="19"/>
      <c r="D22" s="19"/>
      <c r="E22" s="19"/>
      <c r="F22" s="19"/>
      <c r="G22" s="19"/>
      <c r="H22" s="20"/>
      <c r="I22" s="21"/>
    </row>
    <row r="23" spans="2:9" s="44" customFormat="1" ht="13.8" x14ac:dyDescent="0.25">
      <c r="B23" s="18"/>
      <c r="C23" s="19"/>
      <c r="D23" s="19"/>
      <c r="E23" s="19"/>
      <c r="F23" s="19"/>
      <c r="G23" s="19"/>
      <c r="H23" s="20"/>
      <c r="I23" s="21"/>
    </row>
    <row r="24" spans="2:9" s="44" customFormat="1" ht="13.8" x14ac:dyDescent="0.25">
      <c r="B24" s="22"/>
      <c r="C24" s="23"/>
      <c r="D24" s="23"/>
      <c r="E24" s="23"/>
      <c r="F24" s="23"/>
      <c r="G24" s="23"/>
      <c r="H24" s="24"/>
      <c r="I24" s="25"/>
    </row>
    <row r="25" spans="2:9" s="44" customFormat="1" ht="13.8" x14ac:dyDescent="0.25">
      <c r="B25" s="22"/>
      <c r="C25" s="23"/>
      <c r="D25" s="23"/>
      <c r="E25" s="23"/>
      <c r="F25" s="23"/>
      <c r="G25" s="23"/>
      <c r="H25" s="24"/>
      <c r="I25" s="25"/>
    </row>
    <row r="26" spans="2:9" s="44" customFormat="1" ht="13.8" x14ac:dyDescent="0.25">
      <c r="B26" s="22"/>
      <c r="C26" s="23"/>
      <c r="D26" s="23"/>
      <c r="E26" s="23"/>
      <c r="F26" s="23"/>
      <c r="G26" s="23"/>
      <c r="H26" s="24"/>
      <c r="I26" s="25"/>
    </row>
    <row r="27" spans="2:9" s="44" customFormat="1" ht="13.8" x14ac:dyDescent="0.25">
      <c r="B27" s="22"/>
      <c r="C27" s="23"/>
      <c r="D27" s="23"/>
      <c r="E27" s="23"/>
      <c r="F27" s="23"/>
      <c r="G27" s="23"/>
      <c r="H27" s="24"/>
      <c r="I27" s="25"/>
    </row>
    <row r="28" spans="2:9" s="44" customFormat="1" ht="13.8" x14ac:dyDescent="0.25">
      <c r="B28" s="22"/>
      <c r="C28" s="23"/>
      <c r="D28" s="23"/>
      <c r="E28" s="23"/>
      <c r="F28" s="23"/>
      <c r="G28" s="23"/>
      <c r="H28" s="24"/>
      <c r="I28" s="25"/>
    </row>
    <row r="29" spans="2:9" s="44" customFormat="1" ht="13.8" x14ac:dyDescent="0.25">
      <c r="B29" s="22"/>
      <c r="C29" s="23"/>
      <c r="D29" s="23"/>
      <c r="E29" s="23"/>
      <c r="F29" s="23"/>
      <c r="G29" s="23"/>
      <c r="H29" s="24"/>
      <c r="I29" s="25"/>
    </row>
    <row r="30" spans="2:9" s="44" customFormat="1" ht="13.8" x14ac:dyDescent="0.25">
      <c r="B30" s="22"/>
      <c r="C30" s="23"/>
      <c r="D30" s="23"/>
      <c r="E30" s="23"/>
      <c r="F30" s="23"/>
      <c r="G30" s="23"/>
      <c r="H30" s="24"/>
      <c r="I30" s="25"/>
    </row>
    <row r="31" spans="2:9" s="44" customFormat="1" ht="13.8" x14ac:dyDescent="0.25">
      <c r="B31" s="22"/>
      <c r="C31" s="23"/>
      <c r="D31" s="23"/>
      <c r="E31" s="23"/>
      <c r="F31" s="23"/>
      <c r="G31" s="23"/>
      <c r="H31" s="24"/>
      <c r="I31" s="25"/>
    </row>
    <row r="32" spans="2:9" s="44" customFormat="1" ht="13.8" x14ac:dyDescent="0.25">
      <c r="B32" s="22"/>
      <c r="C32" s="23"/>
      <c r="D32" s="23"/>
      <c r="E32" s="23"/>
      <c r="F32" s="23"/>
      <c r="G32" s="23"/>
      <c r="H32" s="24"/>
      <c r="I32" s="25"/>
    </row>
    <row r="33" spans="2:9" s="44" customFormat="1" ht="13.8" x14ac:dyDescent="0.25">
      <c r="B33" s="22"/>
      <c r="C33" s="23"/>
      <c r="D33" s="23"/>
      <c r="E33" s="23"/>
      <c r="F33" s="23"/>
      <c r="G33" s="23"/>
      <c r="H33" s="24"/>
      <c r="I33" s="25"/>
    </row>
    <row r="34" spans="2:9" s="44" customFormat="1" ht="13.8" x14ac:dyDescent="0.25">
      <c r="B34" s="22"/>
      <c r="C34" s="23"/>
      <c r="D34" s="23"/>
      <c r="E34" s="23"/>
      <c r="F34" s="23"/>
      <c r="G34" s="23"/>
      <c r="H34" s="24"/>
      <c r="I34" s="25"/>
    </row>
    <row r="35" spans="2:9" s="44" customFormat="1" ht="13.8" x14ac:dyDescent="0.25">
      <c r="B35" s="22"/>
      <c r="C35" s="23"/>
      <c r="D35" s="23"/>
      <c r="E35" s="23"/>
      <c r="F35" s="23"/>
      <c r="G35" s="23"/>
      <c r="H35" s="24"/>
      <c r="I35" s="25"/>
    </row>
    <row r="36" spans="2:9" s="44" customFormat="1" ht="13.8" x14ac:dyDescent="0.25">
      <c r="B36" s="22"/>
      <c r="C36" s="23"/>
      <c r="D36" s="23"/>
      <c r="E36" s="23"/>
      <c r="F36" s="23"/>
      <c r="G36" s="23"/>
      <c r="H36" s="24"/>
      <c r="I36" s="25"/>
    </row>
    <row r="37" spans="2:9" s="44" customFormat="1" ht="13.8" x14ac:dyDescent="0.25">
      <c r="B37" s="22"/>
      <c r="C37" s="23"/>
      <c r="D37" s="23"/>
      <c r="E37" s="23"/>
      <c r="F37" s="23"/>
      <c r="G37" s="23"/>
      <c r="H37" s="24"/>
      <c r="I37" s="25"/>
    </row>
    <row r="38" spans="2:9" s="44" customFormat="1" ht="13.8" x14ac:dyDescent="0.25">
      <c r="B38" s="22"/>
      <c r="C38" s="23"/>
      <c r="D38" s="23"/>
      <c r="E38" s="23"/>
      <c r="F38" s="23"/>
      <c r="G38" s="23"/>
      <c r="H38" s="24"/>
      <c r="I38" s="25"/>
    </row>
    <row r="39" spans="2:9" s="44" customFormat="1" ht="13.8" x14ac:dyDescent="0.25">
      <c r="B39" s="22"/>
      <c r="C39" s="23"/>
      <c r="D39" s="23"/>
      <c r="E39" s="23"/>
      <c r="F39" s="23"/>
      <c r="G39" s="23"/>
      <c r="H39" s="24"/>
      <c r="I39" s="25"/>
    </row>
    <row r="40" spans="2:9" s="44" customFormat="1" ht="13.8" x14ac:dyDescent="0.25">
      <c r="B40" s="22"/>
      <c r="C40" s="23"/>
      <c r="D40" s="23"/>
      <c r="E40" s="23"/>
      <c r="F40" s="23"/>
      <c r="G40" s="23"/>
      <c r="H40" s="24"/>
      <c r="I40" s="25"/>
    </row>
    <row r="41" spans="2:9" s="44" customFormat="1" ht="13.8" x14ac:dyDescent="0.25">
      <c r="B41" s="22"/>
      <c r="C41" s="23"/>
      <c r="D41" s="23"/>
      <c r="E41" s="23"/>
      <c r="F41" s="23"/>
      <c r="G41" s="23"/>
      <c r="H41" s="24"/>
      <c r="I41" s="25"/>
    </row>
    <row r="42" spans="2:9" s="44" customFormat="1" ht="13.8" x14ac:dyDescent="0.25">
      <c r="B42" s="22"/>
      <c r="C42" s="23"/>
      <c r="D42" s="23"/>
      <c r="E42" s="23"/>
      <c r="F42" s="23"/>
      <c r="G42" s="23"/>
      <c r="H42" s="24"/>
      <c r="I42" s="25"/>
    </row>
    <row r="43" spans="2:9" s="44" customFormat="1" ht="14.4" thickBot="1" x14ac:dyDescent="0.3">
      <c r="B43" s="26"/>
      <c r="C43" s="27"/>
      <c r="D43" s="27"/>
      <c r="E43" s="27"/>
      <c r="F43" s="27"/>
      <c r="G43" s="27"/>
      <c r="H43" s="28"/>
      <c r="I43" s="29"/>
    </row>
    <row r="44" spans="2:9" s="62" customFormat="1" ht="14.4" thickBot="1" x14ac:dyDescent="0.3">
      <c r="B44" s="63" t="s">
        <v>0</v>
      </c>
      <c r="C44" s="64">
        <f>SUMIFS($H$10:$H$42,$C$10:$C$42,"y")</f>
        <v>0</v>
      </c>
      <c r="D44" s="105"/>
      <c r="E44" s="105"/>
      <c r="F44" s="105"/>
      <c r="G44" s="105"/>
      <c r="H44" s="64">
        <f>+SUM(H11:H43)</f>
        <v>0</v>
      </c>
      <c r="I44" s="65">
        <f>+SUM(I11:I43)</f>
        <v>0</v>
      </c>
    </row>
    <row r="45" spans="2:9" s="66" customFormat="1" ht="14.4" thickBot="1" x14ac:dyDescent="0.3">
      <c r="B45" s="163" t="s">
        <v>74</v>
      </c>
      <c r="C45" s="67"/>
      <c r="D45" s="67"/>
      <c r="E45" s="67"/>
      <c r="F45" s="67"/>
      <c r="G45" s="67"/>
      <c r="H45" s="68"/>
      <c r="I45" s="106"/>
    </row>
    <row r="46" spans="2:9" s="69" customFormat="1" ht="13.8" x14ac:dyDescent="0.25">
      <c r="B46" s="70"/>
      <c r="C46" s="71"/>
      <c r="D46" s="71"/>
      <c r="E46" s="71"/>
      <c r="F46" s="71"/>
      <c r="G46" s="71"/>
      <c r="H46" s="72"/>
      <c r="I46" s="70"/>
    </row>
    <row r="47" spans="2:9" s="73" customFormat="1" ht="20.25" customHeight="1" thickBot="1" x14ac:dyDescent="0.3">
      <c r="B47" s="74"/>
      <c r="C47" s="74"/>
      <c r="D47" s="74"/>
      <c r="E47" s="74"/>
      <c r="F47" s="74"/>
      <c r="G47" s="74"/>
      <c r="H47" s="74"/>
    </row>
    <row r="48" spans="2:9" s="73" customFormat="1" ht="21.6" thickBot="1" x14ac:dyDescent="0.45">
      <c r="B48" s="172" t="s">
        <v>67</v>
      </c>
      <c r="C48" s="173"/>
      <c r="D48" s="173"/>
      <c r="E48" s="173"/>
      <c r="F48" s="173"/>
      <c r="G48" s="173"/>
      <c r="H48" s="173"/>
      <c r="I48" s="174"/>
    </row>
    <row r="49" spans="2:9" s="73" customFormat="1" ht="58.8" thickBot="1" x14ac:dyDescent="0.3">
      <c r="B49" s="59" t="s">
        <v>40</v>
      </c>
      <c r="C49" s="75" t="s">
        <v>44</v>
      </c>
      <c r="D49" s="75" t="s">
        <v>45</v>
      </c>
      <c r="E49" s="75" t="s">
        <v>46</v>
      </c>
      <c r="F49" s="75" t="s">
        <v>47</v>
      </c>
      <c r="G49" s="75" t="s">
        <v>48</v>
      </c>
      <c r="H49" s="76" t="s">
        <v>49</v>
      </c>
      <c r="I49" s="77" t="s">
        <v>50</v>
      </c>
    </row>
    <row r="50" spans="2:9" s="73" customFormat="1" ht="13.8" x14ac:dyDescent="0.25">
      <c r="B50" s="78"/>
      <c r="C50" s="79"/>
      <c r="D50" s="80"/>
      <c r="E50" s="80"/>
      <c r="F50" s="79"/>
      <c r="G50" s="79"/>
      <c r="H50" s="81"/>
      <c r="I50" s="82"/>
    </row>
    <row r="51" spans="2:9" s="73" customFormat="1" ht="13.8" x14ac:dyDescent="0.25">
      <c r="B51" s="83"/>
      <c r="C51" s="84"/>
      <c r="D51" s="85"/>
      <c r="E51" s="85"/>
      <c r="F51" s="84"/>
      <c r="G51" s="84"/>
      <c r="H51" s="86"/>
      <c r="I51" s="87"/>
    </row>
    <row r="52" spans="2:9" s="73" customFormat="1" ht="13.8" x14ac:dyDescent="0.25">
      <c r="B52" s="83"/>
      <c r="C52" s="84"/>
      <c r="D52" s="85"/>
      <c r="E52" s="85"/>
      <c r="F52" s="84"/>
      <c r="G52" s="84"/>
      <c r="H52" s="86"/>
      <c r="I52" s="87"/>
    </row>
    <row r="53" spans="2:9" s="73" customFormat="1" ht="13.8" x14ac:dyDescent="0.25">
      <c r="B53" s="83"/>
      <c r="C53" s="84"/>
      <c r="D53" s="85"/>
      <c r="E53" s="85"/>
      <c r="F53" s="84"/>
      <c r="G53" s="84"/>
      <c r="H53" s="86"/>
      <c r="I53" s="87"/>
    </row>
    <row r="54" spans="2:9" s="73" customFormat="1" ht="13.8" x14ac:dyDescent="0.25">
      <c r="B54" s="83"/>
      <c r="C54" s="84"/>
      <c r="D54" s="85"/>
      <c r="E54" s="85"/>
      <c r="F54" s="84"/>
      <c r="G54" s="84"/>
      <c r="H54" s="86"/>
      <c r="I54" s="87"/>
    </row>
    <row r="55" spans="2:9" s="73" customFormat="1" ht="13.8" x14ac:dyDescent="0.25">
      <c r="B55" s="83"/>
      <c r="C55" s="84"/>
      <c r="D55" s="85"/>
      <c r="E55" s="85"/>
      <c r="F55" s="84"/>
      <c r="G55" s="84"/>
      <c r="H55" s="86"/>
      <c r="I55" s="87"/>
    </row>
    <row r="56" spans="2:9" s="73" customFormat="1" ht="13.8" x14ac:dyDescent="0.25">
      <c r="B56" s="83"/>
      <c r="C56" s="84"/>
      <c r="D56" s="85"/>
      <c r="E56" s="85"/>
      <c r="F56" s="84"/>
      <c r="G56" s="84"/>
      <c r="H56" s="86"/>
      <c r="I56" s="87"/>
    </row>
    <row r="57" spans="2:9" s="73" customFormat="1" ht="13.8" x14ac:dyDescent="0.25">
      <c r="B57" s="83"/>
      <c r="C57" s="84"/>
      <c r="D57" s="85"/>
      <c r="E57" s="85"/>
      <c r="F57" s="84"/>
      <c r="G57" s="84"/>
      <c r="H57" s="86"/>
      <c r="I57" s="87"/>
    </row>
    <row r="58" spans="2:9" s="73" customFormat="1" ht="13.8" x14ac:dyDescent="0.25">
      <c r="B58" s="83"/>
      <c r="C58" s="84"/>
      <c r="D58" s="85"/>
      <c r="E58" s="85"/>
      <c r="F58" s="84"/>
      <c r="G58" s="84"/>
      <c r="H58" s="86"/>
      <c r="I58" s="87"/>
    </row>
    <row r="59" spans="2:9" s="73" customFormat="1" ht="13.8" x14ac:dyDescent="0.25">
      <c r="B59" s="83"/>
      <c r="C59" s="84"/>
      <c r="D59" s="85"/>
      <c r="E59" s="85"/>
      <c r="F59" s="84"/>
      <c r="G59" s="84"/>
      <c r="H59" s="86"/>
      <c r="I59" s="87"/>
    </row>
    <row r="60" spans="2:9" s="73" customFormat="1" ht="14.4" thickBot="1" x14ac:dyDescent="0.3">
      <c r="B60" s="88"/>
      <c r="C60" s="89"/>
      <c r="D60" s="90"/>
      <c r="E60" s="90"/>
      <c r="F60" s="89"/>
      <c r="G60" s="89"/>
      <c r="H60" s="91"/>
      <c r="I60" s="92"/>
    </row>
    <row r="61" spans="2:9" s="73" customFormat="1" ht="14.4" thickBot="1" x14ac:dyDescent="0.3">
      <c r="B61" s="63" t="s">
        <v>51</v>
      </c>
      <c r="C61" s="64">
        <f>+SUMIFS($H$49:$H$59,$C$49:$C$59,"Y")</f>
        <v>0</v>
      </c>
      <c r="D61" s="105"/>
      <c r="E61" s="105"/>
      <c r="F61" s="105"/>
      <c r="G61" s="105"/>
      <c r="H61" s="64">
        <f>+SUM(H50:H60)</f>
        <v>0</v>
      </c>
      <c r="I61" s="65">
        <f>+SUM(I50:I60)</f>
        <v>0</v>
      </c>
    </row>
    <row r="62" spans="2:9" s="73" customFormat="1" x14ac:dyDescent="0.25">
      <c r="B62" s="74"/>
      <c r="C62" s="74"/>
      <c r="D62" s="74"/>
      <c r="E62" s="74"/>
      <c r="F62" s="74"/>
      <c r="G62" s="74"/>
      <c r="H62" s="74"/>
    </row>
    <row r="63" spans="2:9" s="73" customFormat="1" ht="13.8" thickBot="1" x14ac:dyDescent="0.3">
      <c r="B63" s="74"/>
      <c r="C63" s="74"/>
      <c r="D63" s="74"/>
      <c r="E63" s="74"/>
      <c r="F63" s="74"/>
      <c r="G63" s="74"/>
      <c r="H63" s="74"/>
    </row>
    <row r="64" spans="2:9" s="73" customFormat="1" ht="21.6" thickBot="1" x14ac:dyDescent="0.45">
      <c r="B64" s="172" t="s">
        <v>52</v>
      </c>
      <c r="C64" s="173"/>
      <c r="D64" s="173"/>
      <c r="E64" s="173"/>
      <c r="F64" s="173"/>
      <c r="G64" s="173"/>
      <c r="H64" s="173"/>
      <c r="I64" s="174"/>
    </row>
    <row r="65" spans="2:9" s="46" customFormat="1" ht="27.6" x14ac:dyDescent="0.25">
      <c r="B65" s="45" t="s">
        <v>0</v>
      </c>
      <c r="C65" s="107"/>
      <c r="D65" s="107"/>
      <c r="E65" s="107"/>
      <c r="F65" s="93" t="s">
        <v>53</v>
      </c>
      <c r="G65" s="107"/>
      <c r="H65" s="149">
        <f>+SUMIFS(H$50:H$60,$F$50:$F$60,"PC")+SUMIFS(H$11:H$43,$F$11:$F$43,"PC")</f>
        <v>0</v>
      </c>
      <c r="I65" s="150">
        <f>+SUMIFS(I$50:I$60,$F$50:$F$60,"PC")+SUMIFS(I$11:I$43,$F$11:$F$43,"PC")</f>
        <v>0</v>
      </c>
    </row>
    <row r="66" spans="2:9" s="46" customFormat="1" ht="27.6" x14ac:dyDescent="0.25">
      <c r="B66" s="47" t="s">
        <v>0</v>
      </c>
      <c r="C66" s="108"/>
      <c r="D66" s="108"/>
      <c r="E66" s="108"/>
      <c r="F66" s="94" t="s">
        <v>54</v>
      </c>
      <c r="G66" s="108"/>
      <c r="H66" s="152">
        <f>+SUMIFS(H$50:H$60,$F$50:$F$60,"PB")+SUMIFS(H$11:H$43,$F$11:$F$43,"PB")</f>
        <v>0</v>
      </c>
      <c r="I66" s="153">
        <f>+SUMIFS(I$50:I$60,$F$50:$F$60,"PB")+SUMIFS(I$11:I$43,$F$11:$F$43,"PB")</f>
        <v>0</v>
      </c>
    </row>
    <row r="67" spans="2:9" s="46" customFormat="1" ht="27.6" x14ac:dyDescent="0.25">
      <c r="B67" s="47" t="s">
        <v>0</v>
      </c>
      <c r="C67" s="108"/>
      <c r="D67" s="108"/>
      <c r="E67" s="108"/>
      <c r="F67" s="94" t="s">
        <v>55</v>
      </c>
      <c r="G67" s="108"/>
      <c r="H67" s="152">
        <f>+SUMIFS(H$50:H$60,$F$50:$F$60,"BE")+SUMIFS(H$11:H$43,$F$11:$F$43,"BE")</f>
        <v>0</v>
      </c>
      <c r="I67" s="153">
        <f>+SUMIFS(I$50:I$60,$F$50:$F$60,"BE")+SUMIFS(I$11:I$43,$F$11:$F$43,"BE")</f>
        <v>0</v>
      </c>
    </row>
    <row r="68" spans="2:9" s="46" customFormat="1" ht="27.6" x14ac:dyDescent="0.25">
      <c r="B68" s="47" t="s">
        <v>0</v>
      </c>
      <c r="C68" s="108"/>
      <c r="D68" s="108"/>
      <c r="E68" s="108"/>
      <c r="F68" s="94" t="s">
        <v>56</v>
      </c>
      <c r="G68" s="108"/>
      <c r="H68" s="152">
        <f>+SUMIFS(H$50:H$60,$F$50:$F$60,"SS")+SUMIFS(H$11:H$43,$F$11:$F$43,"SS")</f>
        <v>0</v>
      </c>
      <c r="I68" s="153">
        <f>+SUMIFS(I$50:I$60,$F$50:$F$60,"SS")+SUMIFS(I$11:I$43,$F$11:$F$43,"SS")</f>
        <v>0</v>
      </c>
    </row>
    <row r="69" spans="2:9" s="46" customFormat="1" ht="13.8" x14ac:dyDescent="0.25">
      <c r="B69" s="47" t="s">
        <v>0</v>
      </c>
      <c r="C69" s="108"/>
      <c r="D69" s="108"/>
      <c r="E69" s="108"/>
      <c r="F69" s="94" t="s">
        <v>57</v>
      </c>
      <c r="G69" s="108"/>
      <c r="H69" s="152">
        <f>+SUMIFS(H$50:H$60,$F$50:$F$60,"SR")+SUMIFS(H$11:H$43,$F$11:$F$43,"SR")</f>
        <v>0</v>
      </c>
      <c r="I69" s="153">
        <f>+SUMIFS(I$50:I$60,$F$50:$F$60,"SR")+SUMIFS(I$11:I$43,$F$11:$F$43,"SR")</f>
        <v>0</v>
      </c>
    </row>
    <row r="70" spans="2:9" s="46" customFormat="1" ht="42" thickBot="1" x14ac:dyDescent="0.3">
      <c r="B70" s="48" t="s">
        <v>0</v>
      </c>
      <c r="C70" s="109"/>
      <c r="D70" s="109"/>
      <c r="E70" s="109"/>
      <c r="F70" s="95" t="s">
        <v>58</v>
      </c>
      <c r="G70" s="109"/>
      <c r="H70" s="155">
        <f>+SUMIFS(H$50:H$60,$F$50:$F$60,"CP")+SUMIFS(H$11:H$43,$F$11:$F$43,"CP")</f>
        <v>0</v>
      </c>
      <c r="I70" s="156">
        <f>+SUMIFS(I$50:I$60,$F$50:$F$60,"CP")+SUMIFS(I$11:I$43,$F$11:$F$43,"CP")</f>
        <v>0</v>
      </c>
    </row>
    <row r="71" spans="2:9" s="44" customFormat="1" ht="14.4" thickBot="1" x14ac:dyDescent="0.3">
      <c r="B71" s="49" t="s">
        <v>1</v>
      </c>
      <c r="C71" s="160">
        <f>+C61+C44</f>
        <v>0</v>
      </c>
      <c r="D71" s="113"/>
      <c r="E71" s="113"/>
      <c r="F71" s="113"/>
      <c r="G71" s="113"/>
      <c r="H71" s="30">
        <f>SUM(H65:H70)</f>
        <v>0</v>
      </c>
      <c r="I71" s="31">
        <f>SUM(I65:I70)</f>
        <v>0</v>
      </c>
    </row>
    <row r="72" spans="2:9" s="46" customFormat="1" ht="52.8" x14ac:dyDescent="0.25">
      <c r="B72" s="50" t="s">
        <v>75</v>
      </c>
      <c r="C72" s="110"/>
      <c r="D72" s="110"/>
      <c r="E72" s="110"/>
      <c r="F72" s="110"/>
      <c r="G72" s="110"/>
      <c r="H72" s="161" t="str">
        <f>IFERROR(H44/$H$45,"")</f>
        <v/>
      </c>
      <c r="I72" s="32" t="s">
        <v>62</v>
      </c>
    </row>
    <row r="73" spans="2:9" s="51" customFormat="1" ht="27" thickBot="1" x14ac:dyDescent="0.3">
      <c r="B73" s="101" t="s">
        <v>76</v>
      </c>
      <c r="C73" s="111"/>
      <c r="D73" s="111"/>
      <c r="E73" s="111"/>
      <c r="F73" s="111"/>
      <c r="G73" s="111"/>
      <c r="H73" s="162" t="str">
        <f>IFERROR(C44/(0.05*$H$45),"")</f>
        <v/>
      </c>
      <c r="I73" s="33" t="s">
        <v>5</v>
      </c>
    </row>
    <row r="74" spans="2:9" s="73" customFormat="1" ht="53.4" thickBot="1" x14ac:dyDescent="0.3">
      <c r="B74" s="96" t="s">
        <v>60</v>
      </c>
      <c r="C74" s="112"/>
      <c r="D74" s="112"/>
      <c r="E74" s="112"/>
      <c r="F74" s="112"/>
      <c r="G74" s="112"/>
      <c r="H74" s="97"/>
      <c r="I74" s="98" t="s">
        <v>59</v>
      </c>
    </row>
    <row r="77" spans="2:9" ht="28.5" customHeight="1" x14ac:dyDescent="0.25">
      <c r="B77" s="167" t="s">
        <v>2</v>
      </c>
      <c r="C77" s="167"/>
      <c r="D77" s="167"/>
      <c r="E77" s="167"/>
      <c r="F77" s="167"/>
      <c r="G77" s="167"/>
      <c r="H77" s="167"/>
      <c r="I77" s="167"/>
    </row>
    <row r="80" spans="2:9" x14ac:dyDescent="0.25">
      <c r="B80" s="52"/>
      <c r="C80" s="52"/>
      <c r="D80" s="52"/>
      <c r="E80" s="53"/>
      <c r="F80" s="52"/>
      <c r="G80" s="52"/>
      <c r="H80" s="53"/>
      <c r="I80" s="54"/>
    </row>
    <row r="81" spans="2:11" x14ac:dyDescent="0.25">
      <c r="B81" s="55" t="s">
        <v>6</v>
      </c>
      <c r="F81" s="40" t="s">
        <v>7</v>
      </c>
    </row>
    <row r="83" spans="2:11" x14ac:dyDescent="0.25">
      <c r="B83" s="34" t="s">
        <v>4</v>
      </c>
      <c r="C83" s="34"/>
      <c r="D83" s="34"/>
      <c r="E83" s="34"/>
      <c r="F83" s="34"/>
      <c r="G83" s="34"/>
      <c r="H83" s="34"/>
      <c r="I83" s="35"/>
    </row>
    <row r="84" spans="2:11" s="56" customFormat="1" ht="18" customHeight="1" x14ac:dyDescent="0.25">
      <c r="B84" s="36" t="s">
        <v>41</v>
      </c>
      <c r="C84" s="37"/>
      <c r="D84" s="37"/>
      <c r="E84" s="37"/>
      <c r="F84" s="37"/>
      <c r="G84" s="37"/>
      <c r="H84" s="37"/>
      <c r="I84" s="38"/>
    </row>
    <row r="85" spans="2:11" s="56" customFormat="1" ht="19.5" customHeight="1" x14ac:dyDescent="0.25">
      <c r="B85" s="39" t="s">
        <v>8</v>
      </c>
      <c r="C85" s="37"/>
      <c r="D85" s="37"/>
      <c r="E85" s="37"/>
      <c r="F85" s="37"/>
      <c r="G85" s="37"/>
      <c r="H85" s="37"/>
      <c r="I85" s="38"/>
    </row>
    <row r="86" spans="2:11" s="56" customFormat="1" ht="18" customHeight="1" x14ac:dyDescent="0.25">
      <c r="B86" s="39" t="s">
        <v>9</v>
      </c>
      <c r="C86" s="37"/>
      <c r="D86" s="37"/>
      <c r="E86" s="37"/>
      <c r="F86" s="37"/>
      <c r="G86" s="37"/>
      <c r="H86" s="37"/>
      <c r="I86" s="38"/>
    </row>
    <row r="87" spans="2:11" s="56" customFormat="1" ht="16.5" customHeight="1" x14ac:dyDescent="0.25">
      <c r="B87" s="39" t="s">
        <v>3</v>
      </c>
      <c r="C87" s="37"/>
      <c r="D87" s="37"/>
      <c r="E87" s="37"/>
      <c r="F87" s="37"/>
      <c r="G87" s="37"/>
      <c r="H87" s="37"/>
      <c r="I87" s="38"/>
    </row>
    <row r="88" spans="2:11" s="56" customFormat="1" ht="26.25" customHeight="1" x14ac:dyDescent="0.25">
      <c r="B88" s="166" t="s">
        <v>30</v>
      </c>
      <c r="C88" s="166"/>
      <c r="D88" s="166"/>
      <c r="E88" s="166"/>
      <c r="F88" s="166"/>
      <c r="G88" s="166"/>
      <c r="H88" s="166"/>
      <c r="I88" s="166"/>
      <c r="J88" s="57"/>
      <c r="K88" s="57"/>
    </row>
    <row r="89" spans="2:11" s="56" customFormat="1" ht="16.5" customHeight="1" x14ac:dyDescent="0.25">
      <c r="B89" s="39" t="s">
        <v>10</v>
      </c>
      <c r="C89" s="37"/>
      <c r="D89" s="37"/>
      <c r="E89" s="37"/>
      <c r="F89" s="37"/>
      <c r="G89" s="37"/>
      <c r="H89" s="37"/>
      <c r="I89" s="38"/>
    </row>
    <row r="90" spans="2:11" s="58" customFormat="1" ht="52.5" customHeight="1" x14ac:dyDescent="0.25">
      <c r="B90" s="165" t="s">
        <v>42</v>
      </c>
      <c r="C90" s="165"/>
      <c r="D90" s="165"/>
      <c r="E90" s="165"/>
      <c r="F90" s="165"/>
      <c r="G90" s="165"/>
      <c r="H90" s="165"/>
      <c r="I90" s="165"/>
      <c r="J90" s="3"/>
      <c r="K90" s="3"/>
    </row>
    <row r="91" spans="2:11" s="56" customFormat="1" ht="39" customHeight="1" x14ac:dyDescent="0.25">
      <c r="B91" s="166" t="s">
        <v>43</v>
      </c>
      <c r="C91" s="166"/>
      <c r="D91" s="166"/>
      <c r="E91" s="166"/>
      <c r="F91" s="166"/>
      <c r="G91" s="166"/>
      <c r="H91" s="166"/>
      <c r="I91" s="166"/>
      <c r="J91" s="57"/>
      <c r="K91" s="57"/>
    </row>
    <row r="93" spans="2:11" x14ac:dyDescent="0.25">
      <c r="B93" s="42" t="s">
        <v>31</v>
      </c>
      <c r="C93" s="13"/>
      <c r="D93" s="13"/>
      <c r="E93" s="13"/>
      <c r="F93" s="13"/>
      <c r="G93" s="13"/>
      <c r="H93" s="13"/>
    </row>
  </sheetData>
  <mergeCells count="10">
    <mergeCell ref="B1:I1"/>
    <mergeCell ref="B2:I2"/>
    <mergeCell ref="B90:I90"/>
    <mergeCell ref="B91:I91"/>
    <mergeCell ref="B77:I77"/>
    <mergeCell ref="B88:I88"/>
    <mergeCell ref="E3:F3"/>
    <mergeCell ref="B9:I9"/>
    <mergeCell ref="B48:I48"/>
    <mergeCell ref="B64:I64"/>
  </mergeCells>
  <pageMargins left="0.7" right="0.7" top="0.75" bottom="0.25" header="0.3" footer="0.25"/>
  <pageSetup scale="56" orientation="portrait" r:id="rId1"/>
  <headerFooter>
    <oddFooter xml:space="preserve">&amp;R&amp;8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4"/>
  <sheetViews>
    <sheetView zoomScaleNormal="100" workbookViewId="0">
      <pane ySplit="10" topLeftCell="A11" activePane="bottomLeft" state="frozen"/>
      <selection pane="bottomLeft"/>
    </sheetView>
  </sheetViews>
  <sheetFormatPr defaultColWidth="8.88671875" defaultRowHeight="13.2" x14ac:dyDescent="0.25"/>
  <cols>
    <col min="1" max="1" width="8.88671875" style="41"/>
    <col min="2" max="2" width="13.109375" style="40" customWidth="1"/>
    <col min="3" max="3" width="12.44140625" style="40" bestFit="1" customWidth="1"/>
    <col min="4" max="4" width="12.88671875" style="40" customWidth="1"/>
    <col min="5" max="5" width="15.6640625" style="40" customWidth="1"/>
    <col min="6" max="6" width="17.6640625" style="40" customWidth="1"/>
    <col min="7" max="7" width="16.109375" style="40" customWidth="1"/>
    <col min="8" max="8" width="19.33203125" style="40" customWidth="1"/>
    <col min="9" max="9" width="15.88671875" style="41" customWidth="1"/>
    <col min="10" max="16384" width="8.88671875" style="41"/>
  </cols>
  <sheetData>
    <row r="1" spans="1:9" s="4" customFormat="1" ht="18" customHeight="1" x14ac:dyDescent="0.3">
      <c r="B1" s="164" t="s">
        <v>39</v>
      </c>
      <c r="C1" s="164"/>
      <c r="D1" s="164"/>
      <c r="E1" s="164"/>
      <c r="F1" s="164"/>
      <c r="G1" s="164"/>
      <c r="H1" s="164"/>
      <c r="I1" s="164"/>
    </row>
    <row r="2" spans="1:9" s="4" customFormat="1" ht="18" customHeight="1" x14ac:dyDescent="0.3">
      <c r="B2" s="164" t="s">
        <v>61</v>
      </c>
      <c r="C2" s="164"/>
      <c r="D2" s="164"/>
      <c r="E2" s="164"/>
      <c r="F2" s="164"/>
      <c r="G2" s="164"/>
      <c r="H2" s="164"/>
      <c r="I2" s="164"/>
    </row>
    <row r="3" spans="1:9" s="4" customFormat="1" ht="19.2" customHeight="1" x14ac:dyDescent="0.3">
      <c r="B3" s="5"/>
      <c r="E3" s="168"/>
      <c r="F3" s="168"/>
    </row>
    <row r="4" spans="1:9" s="4" customFormat="1" ht="15.6" x14ac:dyDescent="0.3">
      <c r="A4" s="5"/>
      <c r="B4" s="5" t="s">
        <v>11</v>
      </c>
      <c r="D4" s="6"/>
      <c r="E4" s="6"/>
      <c r="F4" s="6"/>
      <c r="G4" s="7"/>
    </row>
    <row r="5" spans="1:9" s="4" customFormat="1" ht="15.6" x14ac:dyDescent="0.3">
      <c r="B5" s="5"/>
      <c r="D5" s="5"/>
      <c r="E5" s="5"/>
      <c r="F5" s="5"/>
    </row>
    <row r="6" spans="1:9" s="4" customFormat="1" ht="15.6" x14ac:dyDescent="0.3">
      <c r="B6" s="8" t="s">
        <v>12</v>
      </c>
      <c r="D6" s="9" t="s">
        <v>13</v>
      </c>
      <c r="E6" s="9"/>
      <c r="F6" s="9"/>
      <c r="G6" s="10"/>
    </row>
    <row r="7" spans="1:9" s="4" customFormat="1" ht="15.6" x14ac:dyDescent="0.3">
      <c r="B7" s="8"/>
      <c r="D7" s="11"/>
      <c r="E7" s="11"/>
      <c r="F7" s="11"/>
      <c r="G7" s="12"/>
    </row>
    <row r="8" spans="1:9" x14ac:dyDescent="0.25">
      <c r="B8" s="1"/>
      <c r="C8" s="2" t="s">
        <v>29</v>
      </c>
    </row>
    <row r="9" spans="1:9" ht="39.75" customHeight="1" thickBot="1" x14ac:dyDescent="0.45">
      <c r="B9" s="169" t="s">
        <v>66</v>
      </c>
      <c r="C9" s="170"/>
      <c r="D9" s="170"/>
      <c r="E9" s="170"/>
      <c r="F9" s="170"/>
      <c r="G9" s="170"/>
      <c r="H9" s="170"/>
      <c r="I9" s="171"/>
    </row>
    <row r="10" spans="1:9" s="43" customFormat="1" ht="58.8" thickBot="1" x14ac:dyDescent="0.3">
      <c r="B10" s="114" t="s">
        <v>68</v>
      </c>
      <c r="C10" s="115" t="s">
        <v>69</v>
      </c>
      <c r="D10" s="115" t="s">
        <v>33</v>
      </c>
      <c r="E10" s="115" t="s">
        <v>34</v>
      </c>
      <c r="F10" s="115" t="s">
        <v>70</v>
      </c>
      <c r="G10" s="115" t="s">
        <v>36</v>
      </c>
      <c r="H10" s="115" t="s">
        <v>37</v>
      </c>
      <c r="I10" s="116" t="s">
        <v>38</v>
      </c>
    </row>
    <row r="11" spans="1:9" s="44" customFormat="1" ht="13.8" x14ac:dyDescent="0.25">
      <c r="B11" s="117" t="s">
        <v>14</v>
      </c>
      <c r="C11" s="118" t="s">
        <v>19</v>
      </c>
      <c r="D11" s="119"/>
      <c r="E11" s="119"/>
      <c r="F11" s="118" t="s">
        <v>16</v>
      </c>
      <c r="G11" s="118" t="s">
        <v>17</v>
      </c>
      <c r="H11" s="120">
        <f>350000</f>
        <v>350000</v>
      </c>
      <c r="I11" s="121">
        <f>35000</f>
        <v>35000</v>
      </c>
    </row>
    <row r="12" spans="1:9" s="44" customFormat="1" ht="13.8" x14ac:dyDescent="0.25">
      <c r="B12" s="122" t="s">
        <v>18</v>
      </c>
      <c r="C12" s="123" t="s">
        <v>15</v>
      </c>
      <c r="D12" s="124"/>
      <c r="E12" s="124"/>
      <c r="F12" s="123" t="s">
        <v>20</v>
      </c>
      <c r="G12" s="123" t="s">
        <v>21</v>
      </c>
      <c r="H12" s="125">
        <f>500000*2</f>
        <v>1000000</v>
      </c>
      <c r="I12" s="126">
        <f>50000*2</f>
        <v>100000</v>
      </c>
    </row>
    <row r="13" spans="1:9" s="44" customFormat="1" ht="13.8" x14ac:dyDescent="0.25">
      <c r="B13" s="122" t="s">
        <v>22</v>
      </c>
      <c r="C13" s="123" t="s">
        <v>19</v>
      </c>
      <c r="D13" s="124"/>
      <c r="E13" s="124"/>
      <c r="F13" s="123" t="s">
        <v>23</v>
      </c>
      <c r="G13" s="123" t="s">
        <v>17</v>
      </c>
      <c r="H13" s="125">
        <v>700000</v>
      </c>
      <c r="I13" s="126">
        <v>40000</v>
      </c>
    </row>
    <row r="14" spans="1:9" s="44" customFormat="1" ht="13.8" x14ac:dyDescent="0.25">
      <c r="B14" s="122" t="s">
        <v>24</v>
      </c>
      <c r="C14" s="123" t="s">
        <v>15</v>
      </c>
      <c r="D14" s="124"/>
      <c r="E14" s="124"/>
      <c r="F14" s="123" t="s">
        <v>25</v>
      </c>
      <c r="G14" s="123" t="s">
        <v>21</v>
      </c>
      <c r="H14" s="125">
        <v>2500000</v>
      </c>
      <c r="I14" s="126">
        <v>250000</v>
      </c>
    </row>
    <row r="15" spans="1:9" s="44" customFormat="1" ht="13.8" x14ac:dyDescent="0.25">
      <c r="B15" s="122" t="s">
        <v>26</v>
      </c>
      <c r="C15" s="123" t="s">
        <v>15</v>
      </c>
      <c r="D15" s="124"/>
      <c r="E15" s="124"/>
      <c r="F15" s="123" t="s">
        <v>28</v>
      </c>
      <c r="G15" s="123" t="s">
        <v>21</v>
      </c>
      <c r="H15" s="125">
        <f>250000</f>
        <v>250000</v>
      </c>
      <c r="I15" s="126">
        <f>5500</f>
        <v>5500</v>
      </c>
    </row>
    <row r="16" spans="1:9" s="44" customFormat="1" ht="13.8" x14ac:dyDescent="0.25">
      <c r="B16" s="122" t="s">
        <v>27</v>
      </c>
      <c r="C16" s="123" t="s">
        <v>19</v>
      </c>
      <c r="D16" s="124"/>
      <c r="E16" s="124"/>
      <c r="F16" s="123" t="s">
        <v>16</v>
      </c>
      <c r="G16" s="123" t="s">
        <v>17</v>
      </c>
      <c r="H16" s="125">
        <v>200000</v>
      </c>
      <c r="I16" s="126">
        <v>20000</v>
      </c>
    </row>
    <row r="17" spans="2:9" s="44" customFormat="1" ht="13.8" x14ac:dyDescent="0.25">
      <c r="B17" s="122"/>
      <c r="C17" s="123"/>
      <c r="D17" s="124"/>
      <c r="E17" s="124"/>
      <c r="F17" s="123"/>
      <c r="G17" s="123"/>
      <c r="H17" s="125"/>
      <c r="I17" s="126"/>
    </row>
    <row r="18" spans="2:9" s="44" customFormat="1" ht="13.8" x14ac:dyDescent="0.25">
      <c r="B18" s="122"/>
      <c r="C18" s="123"/>
      <c r="D18" s="124"/>
      <c r="E18" s="124"/>
      <c r="F18" s="123"/>
      <c r="G18" s="123"/>
      <c r="H18" s="125"/>
      <c r="I18" s="126"/>
    </row>
    <row r="19" spans="2:9" s="44" customFormat="1" ht="13.8" x14ac:dyDescent="0.25">
      <c r="B19" s="122"/>
      <c r="C19" s="123"/>
      <c r="D19" s="124"/>
      <c r="E19" s="124"/>
      <c r="F19" s="123"/>
      <c r="G19" s="123"/>
      <c r="H19" s="125"/>
      <c r="I19" s="126"/>
    </row>
    <row r="20" spans="2:9" s="44" customFormat="1" ht="13.8" x14ac:dyDescent="0.25">
      <c r="B20" s="122"/>
      <c r="C20" s="123"/>
      <c r="D20" s="124"/>
      <c r="E20" s="124"/>
      <c r="F20" s="123"/>
      <c r="G20" s="123"/>
      <c r="H20" s="125"/>
      <c r="I20" s="126"/>
    </row>
    <row r="21" spans="2:9" s="44" customFormat="1" ht="13.8" x14ac:dyDescent="0.25">
      <c r="B21" s="122"/>
      <c r="C21" s="123"/>
      <c r="D21" s="124"/>
      <c r="E21" s="124"/>
      <c r="F21" s="123"/>
      <c r="G21" s="123"/>
      <c r="H21" s="125"/>
      <c r="I21" s="126"/>
    </row>
    <row r="22" spans="2:9" s="44" customFormat="1" ht="13.8" x14ac:dyDescent="0.25">
      <c r="B22" s="122"/>
      <c r="C22" s="123"/>
      <c r="D22" s="124"/>
      <c r="E22" s="124"/>
      <c r="F22" s="123"/>
      <c r="G22" s="123"/>
      <c r="H22" s="125"/>
      <c r="I22" s="126"/>
    </row>
    <row r="23" spans="2:9" s="44" customFormat="1" ht="13.8" x14ac:dyDescent="0.25">
      <c r="B23" s="122"/>
      <c r="C23" s="123"/>
      <c r="D23" s="124"/>
      <c r="E23" s="124"/>
      <c r="F23" s="123"/>
      <c r="G23" s="123"/>
      <c r="H23" s="125"/>
      <c r="I23" s="126"/>
    </row>
    <row r="24" spans="2:9" s="44" customFormat="1" ht="13.8" x14ac:dyDescent="0.25">
      <c r="B24" s="122"/>
      <c r="C24" s="123"/>
      <c r="D24" s="124"/>
      <c r="E24" s="124"/>
      <c r="F24" s="123"/>
      <c r="G24" s="123"/>
      <c r="H24" s="125"/>
      <c r="I24" s="126"/>
    </row>
    <row r="25" spans="2:9" s="44" customFormat="1" ht="13.8" x14ac:dyDescent="0.25">
      <c r="B25" s="122"/>
      <c r="C25" s="123"/>
      <c r="D25" s="124"/>
      <c r="E25" s="124"/>
      <c r="F25" s="123"/>
      <c r="G25" s="123"/>
      <c r="H25" s="125"/>
      <c r="I25" s="126"/>
    </row>
    <row r="26" spans="2:9" s="44" customFormat="1" ht="13.8" x14ac:dyDescent="0.25">
      <c r="B26" s="122"/>
      <c r="C26" s="123"/>
      <c r="D26" s="124"/>
      <c r="E26" s="124"/>
      <c r="F26" s="123"/>
      <c r="G26" s="123"/>
      <c r="H26" s="125"/>
      <c r="I26" s="126"/>
    </row>
    <row r="27" spans="2:9" s="44" customFormat="1" ht="13.8" x14ac:dyDescent="0.25">
      <c r="B27" s="122"/>
      <c r="C27" s="123"/>
      <c r="D27" s="124"/>
      <c r="E27" s="124"/>
      <c r="F27" s="123"/>
      <c r="G27" s="123"/>
      <c r="H27" s="125"/>
      <c r="I27" s="126"/>
    </row>
    <row r="28" spans="2:9" s="44" customFormat="1" ht="13.8" x14ac:dyDescent="0.25">
      <c r="B28" s="122"/>
      <c r="C28" s="123"/>
      <c r="D28" s="124"/>
      <c r="E28" s="124"/>
      <c r="F28" s="123"/>
      <c r="G28" s="123"/>
      <c r="H28" s="125"/>
      <c r="I28" s="126"/>
    </row>
    <row r="29" spans="2:9" s="44" customFormat="1" ht="13.8" x14ac:dyDescent="0.25">
      <c r="B29" s="122"/>
      <c r="C29" s="123"/>
      <c r="D29" s="124"/>
      <c r="E29" s="124"/>
      <c r="F29" s="123"/>
      <c r="G29" s="123"/>
      <c r="H29" s="125"/>
      <c r="I29" s="126"/>
    </row>
    <row r="30" spans="2:9" s="44" customFormat="1" ht="13.8" x14ac:dyDescent="0.25">
      <c r="B30" s="122"/>
      <c r="C30" s="123"/>
      <c r="D30" s="124"/>
      <c r="E30" s="124"/>
      <c r="F30" s="123"/>
      <c r="G30" s="123"/>
      <c r="H30" s="125"/>
      <c r="I30" s="126"/>
    </row>
    <row r="31" spans="2:9" s="44" customFormat="1" ht="13.8" x14ac:dyDescent="0.25">
      <c r="B31" s="122"/>
      <c r="C31" s="123"/>
      <c r="D31" s="124"/>
      <c r="E31" s="124"/>
      <c r="F31" s="123"/>
      <c r="G31" s="123"/>
      <c r="H31" s="125"/>
      <c r="I31" s="126"/>
    </row>
    <row r="32" spans="2:9" s="44" customFormat="1" ht="13.8" x14ac:dyDescent="0.25">
      <c r="B32" s="122"/>
      <c r="C32" s="123"/>
      <c r="D32" s="124"/>
      <c r="E32" s="124"/>
      <c r="F32" s="123"/>
      <c r="G32" s="123"/>
      <c r="H32" s="125"/>
      <c r="I32" s="126"/>
    </row>
    <row r="33" spans="2:9" s="44" customFormat="1" ht="13.8" x14ac:dyDescent="0.25">
      <c r="B33" s="122"/>
      <c r="C33" s="123"/>
      <c r="D33" s="124"/>
      <c r="E33" s="124"/>
      <c r="F33" s="123"/>
      <c r="G33" s="123"/>
      <c r="H33" s="125"/>
      <c r="I33" s="126"/>
    </row>
    <row r="34" spans="2:9" s="44" customFormat="1" ht="13.8" x14ac:dyDescent="0.25">
      <c r="B34" s="122"/>
      <c r="C34" s="123"/>
      <c r="D34" s="124"/>
      <c r="E34" s="124"/>
      <c r="F34" s="123"/>
      <c r="G34" s="123"/>
      <c r="H34" s="125"/>
      <c r="I34" s="126"/>
    </row>
    <row r="35" spans="2:9" s="44" customFormat="1" ht="13.8" x14ac:dyDescent="0.25">
      <c r="B35" s="122"/>
      <c r="C35" s="123"/>
      <c r="D35" s="124"/>
      <c r="E35" s="124"/>
      <c r="F35" s="123"/>
      <c r="G35" s="123"/>
      <c r="H35" s="125"/>
      <c r="I35" s="126"/>
    </row>
    <row r="36" spans="2:9" s="44" customFormat="1" ht="13.8" x14ac:dyDescent="0.25">
      <c r="B36" s="122"/>
      <c r="C36" s="123"/>
      <c r="D36" s="124"/>
      <c r="E36" s="124"/>
      <c r="F36" s="123"/>
      <c r="G36" s="123"/>
      <c r="H36" s="125"/>
      <c r="I36" s="126"/>
    </row>
    <row r="37" spans="2:9" s="44" customFormat="1" ht="13.8" x14ac:dyDescent="0.25">
      <c r="B37" s="122"/>
      <c r="C37" s="123"/>
      <c r="D37" s="124"/>
      <c r="E37" s="124"/>
      <c r="F37" s="123"/>
      <c r="G37" s="123"/>
      <c r="H37" s="125"/>
      <c r="I37" s="126"/>
    </row>
    <row r="38" spans="2:9" s="44" customFormat="1" ht="13.8" x14ac:dyDescent="0.25">
      <c r="B38" s="122"/>
      <c r="C38" s="123"/>
      <c r="D38" s="124"/>
      <c r="E38" s="124"/>
      <c r="F38" s="123"/>
      <c r="G38" s="123"/>
      <c r="H38" s="125"/>
      <c r="I38" s="126"/>
    </row>
    <row r="39" spans="2:9" s="44" customFormat="1" ht="13.8" x14ac:dyDescent="0.25">
      <c r="B39" s="122"/>
      <c r="C39" s="123"/>
      <c r="D39" s="124"/>
      <c r="E39" s="124"/>
      <c r="F39" s="123"/>
      <c r="G39" s="123"/>
      <c r="H39" s="125"/>
      <c r="I39" s="126"/>
    </row>
    <row r="40" spans="2:9" s="44" customFormat="1" ht="13.8" x14ac:dyDescent="0.25">
      <c r="B40" s="122"/>
      <c r="C40" s="123"/>
      <c r="D40" s="124"/>
      <c r="E40" s="124"/>
      <c r="F40" s="123"/>
      <c r="G40" s="123"/>
      <c r="H40" s="125"/>
      <c r="I40" s="126"/>
    </row>
    <row r="41" spans="2:9" s="44" customFormat="1" ht="13.8" x14ac:dyDescent="0.25">
      <c r="B41" s="122"/>
      <c r="C41" s="123"/>
      <c r="D41" s="124"/>
      <c r="E41" s="124"/>
      <c r="F41" s="123"/>
      <c r="G41" s="123"/>
      <c r="H41" s="125"/>
      <c r="I41" s="126"/>
    </row>
    <row r="42" spans="2:9" s="44" customFormat="1" ht="13.8" x14ac:dyDescent="0.25">
      <c r="B42" s="122"/>
      <c r="C42" s="123"/>
      <c r="D42" s="124"/>
      <c r="E42" s="124"/>
      <c r="F42" s="123"/>
      <c r="G42" s="123"/>
      <c r="H42" s="125"/>
      <c r="I42" s="126"/>
    </row>
    <row r="43" spans="2:9" s="44" customFormat="1" ht="14.4" thickBot="1" x14ac:dyDescent="0.3">
      <c r="B43" s="127"/>
      <c r="C43" s="128"/>
      <c r="D43" s="129"/>
      <c r="E43" s="129"/>
      <c r="F43" s="128"/>
      <c r="G43" s="128"/>
      <c r="H43" s="130"/>
      <c r="I43" s="131"/>
    </row>
    <row r="44" spans="2:9" s="62" customFormat="1" ht="14.4" thickBot="1" x14ac:dyDescent="0.3">
      <c r="B44" s="132" t="s">
        <v>0</v>
      </c>
      <c r="C44" s="133">
        <f>SUMIFS($H$11:$H$43,$C$11:$C$43,"y")</f>
        <v>1250000</v>
      </c>
      <c r="D44" s="134"/>
      <c r="E44" s="134"/>
      <c r="F44" s="134"/>
      <c r="G44" s="134"/>
      <c r="H44" s="133">
        <f>+SUM(H11:H43)</f>
        <v>5000000</v>
      </c>
      <c r="I44" s="135">
        <f>+SUM(I11:I43)</f>
        <v>450500</v>
      </c>
    </row>
    <row r="45" spans="2:9" s="66" customFormat="1" ht="14.4" thickBot="1" x14ac:dyDescent="0.3">
      <c r="B45" s="163" t="s">
        <v>74</v>
      </c>
      <c r="C45" s="136"/>
      <c r="D45" s="136"/>
      <c r="E45" s="136"/>
      <c r="F45" s="136"/>
      <c r="G45" s="136"/>
      <c r="H45" s="137">
        <f>100000000</f>
        <v>100000000</v>
      </c>
      <c r="I45" s="138"/>
    </row>
    <row r="46" spans="2:9" s="69" customFormat="1" ht="13.8" x14ac:dyDescent="0.25">
      <c r="B46" s="139"/>
      <c r="C46" s="140"/>
      <c r="D46" s="140"/>
      <c r="E46" s="140"/>
      <c r="F46" s="140"/>
      <c r="G46" s="140"/>
      <c r="H46" s="141"/>
      <c r="I46" s="142"/>
    </row>
    <row r="47" spans="2:9" s="73" customFormat="1" ht="20.25" customHeight="1" thickBot="1" x14ac:dyDescent="0.3">
      <c r="B47" s="13"/>
      <c r="C47" s="13"/>
      <c r="D47" s="13"/>
      <c r="E47" s="13"/>
      <c r="F47" s="13"/>
      <c r="G47" s="13"/>
      <c r="H47" s="13"/>
      <c r="I47" s="143"/>
    </row>
    <row r="48" spans="2:9" s="73" customFormat="1" ht="21.6" thickBot="1" x14ac:dyDescent="0.45">
      <c r="B48" s="172" t="s">
        <v>67</v>
      </c>
      <c r="C48" s="173"/>
      <c r="D48" s="173"/>
      <c r="E48" s="173"/>
      <c r="F48" s="173"/>
      <c r="G48" s="173"/>
      <c r="H48" s="173"/>
      <c r="I48" s="174"/>
    </row>
    <row r="49" spans="2:9" s="73" customFormat="1" ht="58.2" x14ac:dyDescent="0.25">
      <c r="B49" s="144" t="s">
        <v>68</v>
      </c>
      <c r="C49" s="115" t="s">
        <v>32</v>
      </c>
      <c r="D49" s="115" t="s">
        <v>33</v>
      </c>
      <c r="E49" s="115" t="s">
        <v>34</v>
      </c>
      <c r="F49" s="115" t="s">
        <v>35</v>
      </c>
      <c r="G49" s="115" t="s">
        <v>36</v>
      </c>
      <c r="H49" s="145" t="s">
        <v>37</v>
      </c>
      <c r="I49" s="116" t="s">
        <v>38</v>
      </c>
    </row>
    <row r="50" spans="2:9" s="73" customFormat="1" ht="13.8" x14ac:dyDescent="0.25">
      <c r="B50" s="122" t="s">
        <v>63</v>
      </c>
      <c r="C50" s="123" t="s">
        <v>19</v>
      </c>
      <c r="D50" s="124"/>
      <c r="E50" s="124"/>
      <c r="F50" s="123" t="s">
        <v>20</v>
      </c>
      <c r="G50" s="123" t="s">
        <v>21</v>
      </c>
      <c r="H50" s="125">
        <v>750000</v>
      </c>
      <c r="I50" s="126">
        <v>50000</v>
      </c>
    </row>
    <row r="51" spans="2:9" s="73" customFormat="1" ht="13.8" x14ac:dyDescent="0.25">
      <c r="B51" s="122" t="s">
        <v>64</v>
      </c>
      <c r="C51" s="123" t="s">
        <v>15</v>
      </c>
      <c r="D51" s="124"/>
      <c r="E51" s="124"/>
      <c r="F51" s="123" t="s">
        <v>25</v>
      </c>
      <c r="G51" s="123" t="s">
        <v>17</v>
      </c>
      <c r="H51" s="125">
        <v>250000</v>
      </c>
      <c r="I51" s="126">
        <v>2500</v>
      </c>
    </row>
    <row r="52" spans="2:9" s="73" customFormat="1" ht="13.8" x14ac:dyDescent="0.25">
      <c r="B52" s="122"/>
      <c r="C52" s="123"/>
      <c r="D52" s="124"/>
      <c r="E52" s="124"/>
      <c r="F52" s="123"/>
      <c r="G52" s="123"/>
      <c r="H52" s="125"/>
      <c r="I52" s="126"/>
    </row>
    <row r="53" spans="2:9" s="73" customFormat="1" ht="13.8" x14ac:dyDescent="0.25">
      <c r="B53" s="122"/>
      <c r="C53" s="123"/>
      <c r="D53" s="124"/>
      <c r="E53" s="124"/>
      <c r="F53" s="123"/>
      <c r="G53" s="123"/>
      <c r="H53" s="125"/>
      <c r="I53" s="126"/>
    </row>
    <row r="54" spans="2:9" s="73" customFormat="1" ht="13.8" x14ac:dyDescent="0.25">
      <c r="B54" s="122"/>
      <c r="C54" s="123"/>
      <c r="D54" s="124"/>
      <c r="E54" s="124"/>
      <c r="F54" s="123"/>
      <c r="G54" s="123"/>
      <c r="H54" s="125"/>
      <c r="I54" s="126"/>
    </row>
    <row r="55" spans="2:9" s="73" customFormat="1" ht="13.8" x14ac:dyDescent="0.25">
      <c r="B55" s="122"/>
      <c r="C55" s="123"/>
      <c r="D55" s="124"/>
      <c r="E55" s="124"/>
      <c r="F55" s="123"/>
      <c r="G55" s="123"/>
      <c r="H55" s="125"/>
      <c r="I55" s="126"/>
    </row>
    <row r="56" spans="2:9" s="73" customFormat="1" ht="13.8" x14ac:dyDescent="0.25">
      <c r="B56" s="122"/>
      <c r="C56" s="123"/>
      <c r="D56" s="124"/>
      <c r="E56" s="124"/>
      <c r="F56" s="123"/>
      <c r="G56" s="123"/>
      <c r="H56" s="125"/>
      <c r="I56" s="126"/>
    </row>
    <row r="57" spans="2:9" s="73" customFormat="1" ht="13.8" x14ac:dyDescent="0.25">
      <c r="B57" s="122"/>
      <c r="C57" s="123"/>
      <c r="D57" s="124"/>
      <c r="E57" s="124"/>
      <c r="F57" s="123"/>
      <c r="G57" s="123"/>
      <c r="H57" s="125"/>
      <c r="I57" s="126"/>
    </row>
    <row r="58" spans="2:9" s="73" customFormat="1" ht="13.8" x14ac:dyDescent="0.25">
      <c r="B58" s="122"/>
      <c r="C58" s="123"/>
      <c r="D58" s="124"/>
      <c r="E58" s="124"/>
      <c r="F58" s="123"/>
      <c r="G58" s="123"/>
      <c r="H58" s="125"/>
      <c r="I58" s="126"/>
    </row>
    <row r="59" spans="2:9" s="73" customFormat="1" ht="13.8" x14ac:dyDescent="0.25">
      <c r="B59" s="122"/>
      <c r="C59" s="123"/>
      <c r="D59" s="124"/>
      <c r="E59" s="124"/>
      <c r="F59" s="123"/>
      <c r="G59" s="123"/>
      <c r="H59" s="125"/>
      <c r="I59" s="126"/>
    </row>
    <row r="60" spans="2:9" s="73" customFormat="1" ht="14.4" thickBot="1" x14ac:dyDescent="0.3">
      <c r="B60" s="127"/>
      <c r="C60" s="128"/>
      <c r="D60" s="129"/>
      <c r="E60" s="129"/>
      <c r="F60" s="128"/>
      <c r="G60" s="128"/>
      <c r="H60" s="130"/>
      <c r="I60" s="131"/>
    </row>
    <row r="61" spans="2:9" s="73" customFormat="1" ht="14.4" thickBot="1" x14ac:dyDescent="0.3">
      <c r="B61" s="132" t="s">
        <v>51</v>
      </c>
      <c r="C61" s="133">
        <f>+SUMIFS($H$50:$H$60,$C$50:$C$60,"Y")</f>
        <v>750000</v>
      </c>
      <c r="D61" s="134"/>
      <c r="E61" s="134"/>
      <c r="F61" s="134"/>
      <c r="G61" s="134"/>
      <c r="H61" s="133">
        <f>+SUM(H50:H60)</f>
        <v>1000000</v>
      </c>
      <c r="I61" s="135">
        <f>+SUM(I50:I60)</f>
        <v>52500</v>
      </c>
    </row>
    <row r="62" spans="2:9" s="73" customFormat="1" x14ac:dyDescent="0.25">
      <c r="B62" s="13"/>
      <c r="C62" s="13"/>
      <c r="D62" s="13"/>
      <c r="E62" s="13"/>
      <c r="F62" s="13"/>
      <c r="G62" s="13"/>
      <c r="H62" s="13"/>
      <c r="I62" s="143"/>
    </row>
    <row r="63" spans="2:9" s="73" customFormat="1" ht="13.8" thickBot="1" x14ac:dyDescent="0.3">
      <c r="B63" s="13"/>
      <c r="C63" s="13"/>
      <c r="D63" s="13"/>
      <c r="E63" s="13"/>
      <c r="F63" s="13"/>
      <c r="G63" s="13"/>
      <c r="H63" s="13"/>
      <c r="I63" s="143"/>
    </row>
    <row r="64" spans="2:9" s="73" customFormat="1" ht="21.6" thickBot="1" x14ac:dyDescent="0.45">
      <c r="B64" s="175" t="s">
        <v>71</v>
      </c>
      <c r="C64" s="176"/>
      <c r="D64" s="176"/>
      <c r="E64" s="176"/>
      <c r="F64" s="176"/>
      <c r="G64" s="176"/>
      <c r="H64" s="176"/>
      <c r="I64" s="177"/>
    </row>
    <row r="65" spans="2:9" s="46" customFormat="1" ht="27.6" x14ac:dyDescent="0.25">
      <c r="B65" s="146" t="s">
        <v>0</v>
      </c>
      <c r="C65" s="147"/>
      <c r="D65" s="147"/>
      <c r="E65" s="147"/>
      <c r="F65" s="148" t="s">
        <v>53</v>
      </c>
      <c r="G65" s="147"/>
      <c r="H65" s="149">
        <f>+SUMIFS(H$50:H$60,$F$50:$F$60,"PC")+SUMIFS(H$11:H$43,$F$11:$F$43,"PC")</f>
        <v>550000</v>
      </c>
      <c r="I65" s="150">
        <f>+SUMIFS(I$50:I$60,$F$50:$F$60,"PC")+SUMIFS(I$11:I$43,$F$11:$F$43,"PC")</f>
        <v>55000</v>
      </c>
    </row>
    <row r="66" spans="2:9" s="46" customFormat="1" ht="27.6" x14ac:dyDescent="0.25">
      <c r="B66" s="47" t="s">
        <v>0</v>
      </c>
      <c r="C66" s="108"/>
      <c r="D66" s="108"/>
      <c r="E66" s="108"/>
      <c r="F66" s="151" t="s">
        <v>54</v>
      </c>
      <c r="G66" s="108"/>
      <c r="H66" s="152">
        <f>+SUMIFS(H$50:H$60,$F$50:$F$60,"PB")+SUMIFS(H$11:H$43,$F$11:$F$43,"PB")</f>
        <v>1750000</v>
      </c>
      <c r="I66" s="153">
        <f>+SUMIFS(I$50:I$60,$F$50:$F$60,"PB")+SUMIFS(I$11:I$43,$F$11:$F$43,"PB")</f>
        <v>150000</v>
      </c>
    </row>
    <row r="67" spans="2:9" s="46" customFormat="1" ht="27.6" x14ac:dyDescent="0.25">
      <c r="B67" s="47" t="s">
        <v>0</v>
      </c>
      <c r="C67" s="108"/>
      <c r="D67" s="108"/>
      <c r="E67" s="108"/>
      <c r="F67" s="151" t="s">
        <v>55</v>
      </c>
      <c r="G67" s="108"/>
      <c r="H67" s="152">
        <f>+SUMIFS(H$50:H$60,$F$50:$F$60,"BE")+SUMIFS(H$11:H$43,$F$11:$F$43,"BE")</f>
        <v>700000</v>
      </c>
      <c r="I67" s="153">
        <f>+SUMIFS(I$50:I$60,$F$50:$F$60,"BE")+SUMIFS(I$11:I$43,$F$11:$F$43,"BE")</f>
        <v>40000</v>
      </c>
    </row>
    <row r="68" spans="2:9" s="46" customFormat="1" ht="27.6" x14ac:dyDescent="0.25">
      <c r="B68" s="47" t="s">
        <v>0</v>
      </c>
      <c r="C68" s="108"/>
      <c r="D68" s="108"/>
      <c r="E68" s="108"/>
      <c r="F68" s="151" t="s">
        <v>56</v>
      </c>
      <c r="G68" s="108"/>
      <c r="H68" s="152">
        <f>+SUMIFS(H$50:H$60,$F$50:$F$60,"SS")+SUMIFS(H$11:H$43,$F$11:$F$43,"SS")</f>
        <v>2750000</v>
      </c>
      <c r="I68" s="153">
        <f>+SUMIFS(I$50:I$60,$F$50:$F$60,"SS")+SUMIFS(I$11:I$43,$F$11:$F$43,"SS")</f>
        <v>252500</v>
      </c>
    </row>
    <row r="69" spans="2:9" s="46" customFormat="1" ht="13.8" x14ac:dyDescent="0.25">
      <c r="B69" s="47" t="s">
        <v>0</v>
      </c>
      <c r="C69" s="108"/>
      <c r="D69" s="108"/>
      <c r="E69" s="108"/>
      <c r="F69" s="151" t="s">
        <v>57</v>
      </c>
      <c r="G69" s="108"/>
      <c r="H69" s="152">
        <f>+SUMIFS(H$50:H$60,$F$50:$F$60,"SR")+SUMIFS(H$11:H$43,$F$11:$F$43,"SR")</f>
        <v>0</v>
      </c>
      <c r="I69" s="153">
        <f>+SUMIFS(I$50:I$60,$F$50:$F$60,"SR")+SUMIFS(I$11:I$43,$F$11:$F$43,"SR")</f>
        <v>0</v>
      </c>
    </row>
    <row r="70" spans="2:9" s="46" customFormat="1" ht="42" thickBot="1" x14ac:dyDescent="0.3">
      <c r="B70" s="48" t="s">
        <v>0</v>
      </c>
      <c r="C70" s="109"/>
      <c r="D70" s="109"/>
      <c r="E70" s="109"/>
      <c r="F70" s="154" t="s">
        <v>58</v>
      </c>
      <c r="G70" s="109"/>
      <c r="H70" s="155">
        <f>+SUMIFS(H$50:H$60,$F$50:$F$60,"CP")+SUMIFS(H$11:H$43,$F$11:$F$43,"CP")</f>
        <v>250000</v>
      </c>
      <c r="I70" s="156">
        <f>+SUMIFS(I$50:I$60,$F$50:$F$60,"CP")+SUMIFS(I$11:I$43,$F$11:$F$43,"CP")</f>
        <v>5500</v>
      </c>
    </row>
    <row r="71" spans="2:9" s="44" customFormat="1" ht="14.4" thickBot="1" x14ac:dyDescent="0.3">
      <c r="B71" s="49" t="s">
        <v>1</v>
      </c>
      <c r="C71" s="160">
        <f>+C61+C44</f>
        <v>2000000</v>
      </c>
      <c r="D71" s="113"/>
      <c r="E71" s="113"/>
      <c r="F71" s="113"/>
      <c r="G71" s="113"/>
      <c r="H71" s="157">
        <f>SUM(H65:H70)</f>
        <v>6000000</v>
      </c>
      <c r="I71" s="158">
        <f>+SUM(I65:I70)</f>
        <v>503000</v>
      </c>
    </row>
    <row r="72" spans="2:9" s="46" customFormat="1" ht="66" x14ac:dyDescent="0.25">
      <c r="B72" s="50" t="s">
        <v>75</v>
      </c>
      <c r="C72" s="103"/>
      <c r="D72" s="103"/>
      <c r="E72" s="103"/>
      <c r="F72" s="103"/>
      <c r="G72" s="103"/>
      <c r="H72" s="161">
        <f>IFERROR(H44/$H$45,"")</f>
        <v>0.05</v>
      </c>
      <c r="I72" s="100" t="s">
        <v>73</v>
      </c>
    </row>
    <row r="73" spans="2:9" s="51" customFormat="1" ht="66.599999999999994" thickBot="1" x14ac:dyDescent="0.3">
      <c r="B73" s="101" t="s">
        <v>76</v>
      </c>
      <c r="C73" s="104"/>
      <c r="D73" s="104"/>
      <c r="E73" s="104"/>
      <c r="F73" s="104"/>
      <c r="G73" s="104"/>
      <c r="H73" s="162">
        <f>IFERROR(C44/(0.05*$H$45),"")</f>
        <v>0.25</v>
      </c>
      <c r="I73" s="102" t="s">
        <v>72</v>
      </c>
    </row>
    <row r="74" spans="2:9" s="73" customFormat="1" ht="53.4" thickBot="1" x14ac:dyDescent="0.3">
      <c r="B74" s="101" t="s">
        <v>60</v>
      </c>
      <c r="C74" s="104"/>
      <c r="D74" s="104"/>
      <c r="E74" s="104"/>
      <c r="F74" s="104"/>
      <c r="G74" s="104"/>
      <c r="H74" s="159">
        <v>2</v>
      </c>
      <c r="I74" s="102" t="s">
        <v>59</v>
      </c>
    </row>
    <row r="77" spans="2:9" ht="28.5" customHeight="1" x14ac:dyDescent="0.25">
      <c r="B77" s="167" t="s">
        <v>2</v>
      </c>
      <c r="C77" s="167"/>
      <c r="D77" s="167"/>
      <c r="E77" s="167"/>
      <c r="F77" s="167"/>
      <c r="G77" s="167"/>
      <c r="H77" s="167"/>
      <c r="I77" s="167"/>
    </row>
    <row r="80" spans="2:9" x14ac:dyDescent="0.25">
      <c r="B80" s="52"/>
      <c r="C80" s="52"/>
      <c r="D80" s="52"/>
      <c r="E80" s="53"/>
      <c r="F80" s="52"/>
      <c r="G80" s="52"/>
      <c r="H80" s="53"/>
      <c r="I80" s="54"/>
    </row>
    <row r="81" spans="2:11" x14ac:dyDescent="0.25">
      <c r="B81" s="55" t="s">
        <v>6</v>
      </c>
      <c r="F81" s="40" t="s">
        <v>7</v>
      </c>
    </row>
    <row r="83" spans="2:11" x14ac:dyDescent="0.25">
      <c r="B83" s="34" t="s">
        <v>4</v>
      </c>
      <c r="C83" s="34"/>
      <c r="D83" s="34"/>
      <c r="E83" s="34"/>
      <c r="F83" s="34"/>
      <c r="G83" s="34"/>
      <c r="H83" s="34"/>
      <c r="I83" s="35"/>
    </row>
    <row r="84" spans="2:11" s="56" customFormat="1" ht="18" customHeight="1" x14ac:dyDescent="0.25">
      <c r="B84" s="36" t="s">
        <v>41</v>
      </c>
      <c r="C84" s="37"/>
      <c r="D84" s="37"/>
      <c r="E84" s="37"/>
      <c r="F84" s="37"/>
      <c r="G84" s="37"/>
      <c r="H84" s="37"/>
      <c r="I84" s="38"/>
    </row>
    <row r="85" spans="2:11" s="56" customFormat="1" ht="19.5" customHeight="1" x14ac:dyDescent="0.25">
      <c r="B85" s="39" t="s">
        <v>8</v>
      </c>
      <c r="C85" s="37"/>
      <c r="D85" s="37"/>
      <c r="E85" s="37"/>
      <c r="F85" s="37"/>
      <c r="G85" s="37"/>
      <c r="H85" s="37"/>
      <c r="I85" s="38"/>
    </row>
    <row r="86" spans="2:11" s="56" customFormat="1" ht="18" customHeight="1" x14ac:dyDescent="0.25">
      <c r="B86" s="39" t="s">
        <v>9</v>
      </c>
      <c r="C86" s="37"/>
      <c r="D86" s="37"/>
      <c r="E86" s="37"/>
      <c r="F86" s="37"/>
      <c r="G86" s="37"/>
      <c r="H86" s="37"/>
      <c r="I86" s="38"/>
    </row>
    <row r="87" spans="2:11" s="56" customFormat="1" ht="16.5" customHeight="1" x14ac:dyDescent="0.25">
      <c r="B87" s="39" t="s">
        <v>3</v>
      </c>
      <c r="C87" s="37"/>
      <c r="D87" s="37"/>
      <c r="E87" s="37"/>
      <c r="F87" s="37"/>
      <c r="G87" s="37"/>
      <c r="H87" s="37"/>
      <c r="I87" s="38"/>
    </row>
    <row r="88" spans="2:11" s="56" customFormat="1" ht="26.25" customHeight="1" x14ac:dyDescent="0.25">
      <c r="B88" s="166" t="s">
        <v>30</v>
      </c>
      <c r="C88" s="166"/>
      <c r="D88" s="166"/>
      <c r="E88" s="166"/>
      <c r="F88" s="166"/>
      <c r="G88" s="166"/>
      <c r="H88" s="166"/>
      <c r="I88" s="166"/>
      <c r="J88" s="57"/>
      <c r="K88" s="57"/>
    </row>
    <row r="89" spans="2:11" s="56" customFormat="1" ht="16.5" customHeight="1" x14ac:dyDescent="0.25">
      <c r="B89" s="39" t="s">
        <v>10</v>
      </c>
      <c r="C89" s="37"/>
      <c r="D89" s="37"/>
      <c r="E89" s="37"/>
      <c r="F89" s="37"/>
      <c r="G89" s="37"/>
      <c r="H89" s="37"/>
      <c r="I89" s="38"/>
    </row>
    <row r="90" spans="2:11" s="58" customFormat="1" ht="52.5" customHeight="1" x14ac:dyDescent="0.25">
      <c r="B90" s="165" t="s">
        <v>42</v>
      </c>
      <c r="C90" s="165"/>
      <c r="D90" s="165"/>
      <c r="E90" s="165"/>
      <c r="F90" s="165"/>
      <c r="G90" s="165"/>
      <c r="H90" s="165"/>
      <c r="I90" s="165"/>
      <c r="J90" s="3"/>
      <c r="K90" s="3"/>
    </row>
    <row r="91" spans="2:11" s="56" customFormat="1" ht="39" customHeight="1" x14ac:dyDescent="0.25">
      <c r="B91" s="166" t="s">
        <v>43</v>
      </c>
      <c r="C91" s="166"/>
      <c r="D91" s="166"/>
      <c r="E91" s="166"/>
      <c r="F91" s="166"/>
      <c r="G91" s="166"/>
      <c r="H91" s="166"/>
      <c r="I91" s="166"/>
      <c r="J91" s="57"/>
      <c r="K91" s="57"/>
    </row>
    <row r="93" spans="2:11" x14ac:dyDescent="0.25">
      <c r="B93" s="42" t="s">
        <v>31</v>
      </c>
      <c r="C93" s="13"/>
      <c r="D93" s="13"/>
      <c r="E93" s="13"/>
      <c r="F93" s="13"/>
      <c r="G93" s="13"/>
      <c r="H93" s="13"/>
    </row>
    <row r="94" spans="2:11" x14ac:dyDescent="0.25">
      <c r="B94" s="99" t="s">
        <v>65</v>
      </c>
    </row>
  </sheetData>
  <mergeCells count="10">
    <mergeCell ref="B1:I1"/>
    <mergeCell ref="B2:I2"/>
    <mergeCell ref="E3:F3"/>
    <mergeCell ref="B91:I91"/>
    <mergeCell ref="B9:I9"/>
    <mergeCell ref="B48:I48"/>
    <mergeCell ref="B64:I64"/>
    <mergeCell ref="B77:I77"/>
    <mergeCell ref="B88:I88"/>
    <mergeCell ref="B90:I90"/>
  </mergeCells>
  <pageMargins left="0.7" right="0.7" top="0.75" bottom="0.25" header="0.3" footer="0.25"/>
  <pageSetup scale="58" orientation="portrait" r:id="rId1"/>
  <headerFooter>
    <oddFooter xml:space="preserve">&amp;R&amp;8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ECF9C385122E49B7F0F835C81F8CAA" ma:contentTypeVersion="1" ma:contentTypeDescription="Create a new document." ma:contentTypeScope="" ma:versionID="b404b9c20ae3b673a647f70adc51d232">
  <xsd:schema xmlns:xsd="http://www.w3.org/2001/XMLSchema" xmlns:xs="http://www.w3.org/2001/XMLSchema" xmlns:p="http://schemas.microsoft.com/office/2006/metadata/properties" xmlns:ns2="9a7584b9-f9d8-4a69-98e2-98533f92f99d" targetNamespace="http://schemas.microsoft.com/office/2006/metadata/properties" ma:root="true" ma:fieldsID="a5989170e9a30e3b35ae1733e1f1f712" ns2:_="">
    <xsd:import namespace="9a7584b9-f9d8-4a69-98e2-98533f92f99d"/>
    <xsd:element name="properties">
      <xsd:complexType>
        <xsd:sequence>
          <xsd:element name="documentManagement">
            <xsd:complexType>
              <xsd:all>
                <xsd:element ref="ns2:Version_x0020_Hist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7584b9-f9d8-4a69-98e2-98533f92f99d" elementFormDefault="qualified">
    <xsd:import namespace="http://schemas.microsoft.com/office/2006/documentManagement/types"/>
    <xsd:import namespace="http://schemas.microsoft.com/office/infopath/2007/PartnerControls"/>
    <xsd:element name="Version_x0020_History" ma:index="8" nillable="true" ma:displayName="Version History" ma:internalName="Version_x0020_History">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ersion_x0020_History xmlns="9a7584b9-f9d8-4a69-98e2-98533f92f99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38A72D-9B42-4382-AE2E-5DCB1B067D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7584b9-f9d8-4a69-98e2-98533f92f9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B8AAB4-5BC1-49FB-B299-FAB005F61323}">
  <ds:schemaRefs>
    <ds:schemaRef ds:uri="http://purl.org/dc/terms/"/>
    <ds:schemaRef ds:uri="9a7584b9-f9d8-4a69-98e2-98533f92f99d"/>
    <ds:schemaRef ds:uri="http://www.w3.org/XML/1998/namespac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8146C01-DCC2-4120-BAA1-1F730F69A2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Attachment B - Certification</vt:lpstr>
      <vt:lpstr>Attachment B - Example</vt:lpstr>
      <vt:lpstr>'Attachment B - Certification'!Print_Area</vt:lpstr>
      <vt:lpstr>'Attachment B - Example'!Print_Area</vt:lpstr>
    </vt:vector>
  </TitlesOfParts>
  <Company>AHCCCS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mcvarite</dc:creator>
  <cp:lastModifiedBy>Borys, Sandi</cp:lastModifiedBy>
  <cp:lastPrinted>2015-07-17T19:57:13Z</cp:lastPrinted>
  <dcterms:created xsi:type="dcterms:W3CDTF">2011-06-30T15:13:30Z</dcterms:created>
  <dcterms:modified xsi:type="dcterms:W3CDTF">2015-12-02T16:06:03Z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0x010100E5ECF9C385122E49B7F0F835C81F8CAA</vt:lpwstr>
  </property>
</Properties>
</file>