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Layne\Desktop\BHS\CCE\NT19 Data Supplement\Non-Title XIX XXI Financial Information\"/>
    </mc:Choice>
  </mc:AlternateContent>
  <xr:revisionPtr revIDLastSave="0" documentId="13_ncr:1_{47F41BAA-482D-48FE-AEDB-D3E18B4E9672}" xr6:coauthVersionLast="47" xr6:coauthVersionMax="47" xr10:uidLastSave="{00000000-0000-0000-0000-000000000000}"/>
  <bookViews>
    <workbookView xWindow="-110" yWindow="-110" windowWidth="19420" windowHeight="10420" xr2:uid="{C9E71B92-B19A-4F3F-B7A4-1096301B8C72}"/>
  </bookViews>
  <sheets>
    <sheet name="South GS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4" i="1" l="1"/>
  <c r="AY11" i="1"/>
  <c r="AL124" i="1" l="1"/>
  <c r="Z14" i="1" l="1"/>
  <c r="Z92" i="1" l="1"/>
  <c r="AY91" i="1" l="1"/>
  <c r="AL89" i="1" l="1"/>
  <c r="AL14" i="1"/>
  <c r="AL11" i="1"/>
  <c r="AT21" i="1" l="1"/>
  <c r="AP110" i="1"/>
  <c r="AQ110" i="1"/>
  <c r="AR110" i="1"/>
  <c r="AS110" i="1"/>
  <c r="AT110" i="1"/>
  <c r="AU110" i="1"/>
  <c r="AV110" i="1"/>
  <c r="AW110" i="1"/>
  <c r="AX110" i="1"/>
  <c r="AP119" i="1"/>
  <c r="AQ119" i="1"/>
  <c r="AR119" i="1"/>
  <c r="AS119" i="1"/>
  <c r="AT119" i="1"/>
  <c r="AT136" i="1" s="1"/>
  <c r="AT97" i="1" s="1"/>
  <c r="AU119" i="1"/>
  <c r="AV119" i="1"/>
  <c r="AW119" i="1"/>
  <c r="AX119" i="1"/>
  <c r="AT135" i="1"/>
  <c r="AT157" i="1"/>
  <c r="AT160" i="1" s="1"/>
  <c r="AY151" i="1"/>
  <c r="AY152" i="1"/>
  <c r="AY153" i="1"/>
  <c r="AY154" i="1"/>
  <c r="AY155" i="1"/>
  <c r="AP90" i="1"/>
  <c r="AQ90" i="1"/>
  <c r="AR90" i="1"/>
  <c r="AS90" i="1"/>
  <c r="AT90" i="1"/>
  <c r="AU90" i="1"/>
  <c r="AV90" i="1"/>
  <c r="AW90" i="1"/>
  <c r="AX90" i="1"/>
  <c r="AY100" i="1"/>
  <c r="AY101" i="1"/>
  <c r="AY102" i="1"/>
  <c r="AY103" i="1"/>
  <c r="AY99" i="1"/>
  <c r="AX85" i="1"/>
  <c r="AW85" i="1"/>
  <c r="AV85" i="1"/>
  <c r="AU85" i="1"/>
  <c r="AT85" i="1"/>
  <c r="AS85" i="1"/>
  <c r="AR85" i="1"/>
  <c r="AQ85" i="1"/>
  <c r="AX81" i="1"/>
  <c r="AW81" i="1"/>
  <c r="AV81" i="1"/>
  <c r="AU81" i="1"/>
  <c r="AT81" i="1"/>
  <c r="AS81" i="1"/>
  <c r="AR81" i="1"/>
  <c r="AQ81" i="1"/>
  <c r="AX76" i="1"/>
  <c r="AW76" i="1"/>
  <c r="AV76" i="1"/>
  <c r="AU76" i="1"/>
  <c r="AT76" i="1"/>
  <c r="AS76" i="1"/>
  <c r="AR76" i="1"/>
  <c r="AQ76" i="1"/>
  <c r="AX71" i="1"/>
  <c r="AW71" i="1"/>
  <c r="AV71" i="1"/>
  <c r="AU71" i="1"/>
  <c r="AT71" i="1"/>
  <c r="AS71" i="1"/>
  <c r="AR71" i="1"/>
  <c r="AQ71" i="1"/>
  <c r="AX59" i="1"/>
  <c r="AW59" i="1"/>
  <c r="AV59" i="1"/>
  <c r="AU59" i="1"/>
  <c r="AT59" i="1"/>
  <c r="AS59" i="1"/>
  <c r="AR59" i="1"/>
  <c r="AQ59" i="1"/>
  <c r="AX54" i="1"/>
  <c r="AW54" i="1"/>
  <c r="AV54" i="1"/>
  <c r="AU54" i="1"/>
  <c r="AT54" i="1"/>
  <c r="AS54" i="1"/>
  <c r="AR54" i="1"/>
  <c r="AQ54" i="1"/>
  <c r="AX43" i="1"/>
  <c r="AW43" i="1"/>
  <c r="AV43" i="1"/>
  <c r="AU43" i="1"/>
  <c r="AT43" i="1"/>
  <c r="AS43" i="1"/>
  <c r="AR43" i="1"/>
  <c r="AQ43" i="1"/>
  <c r="AX37" i="1"/>
  <c r="AW37" i="1"/>
  <c r="AV37" i="1"/>
  <c r="AU37" i="1"/>
  <c r="AT37" i="1"/>
  <c r="AS37" i="1"/>
  <c r="AR37" i="1"/>
  <c r="AQ37" i="1"/>
  <c r="AX31" i="1"/>
  <c r="AW31" i="1"/>
  <c r="AV31" i="1"/>
  <c r="AU31" i="1"/>
  <c r="AT31" i="1"/>
  <c r="AS31" i="1"/>
  <c r="AR31" i="1"/>
  <c r="AQ31" i="1"/>
  <c r="AP85" i="1"/>
  <c r="AO85" i="1"/>
  <c r="AN85" i="1"/>
  <c r="AP81" i="1"/>
  <c r="AO81" i="1"/>
  <c r="AN81" i="1"/>
  <c r="AP76" i="1"/>
  <c r="AO76" i="1"/>
  <c r="AN76" i="1"/>
  <c r="AP71" i="1"/>
  <c r="AO71" i="1"/>
  <c r="AN71" i="1"/>
  <c r="AP59" i="1"/>
  <c r="AO59" i="1"/>
  <c r="AN59" i="1"/>
  <c r="AP54" i="1"/>
  <c r="AO54" i="1"/>
  <c r="AN54" i="1"/>
  <c r="AP43" i="1"/>
  <c r="AO43" i="1"/>
  <c r="AN43" i="1"/>
  <c r="AP37" i="1"/>
  <c r="AO37" i="1"/>
  <c r="AN37" i="1"/>
  <c r="AP31" i="1"/>
  <c r="AO31" i="1"/>
  <c r="AN31" i="1"/>
  <c r="AY16" i="1"/>
  <c r="AT94" i="1" l="1"/>
  <c r="AT96" i="1" s="1"/>
  <c r="AT98" i="1"/>
  <c r="AT104" i="1" s="1"/>
  <c r="AT161" i="1" s="1"/>
  <c r="AT162" i="1" l="1"/>
  <c r="AT164" i="1" s="1"/>
  <c r="AT170" i="1" s="1"/>
  <c r="X85" i="1"/>
  <c r="W85" i="1"/>
  <c r="V85" i="1"/>
  <c r="U85" i="1"/>
  <c r="T85" i="1"/>
  <c r="X81" i="1"/>
  <c r="W81" i="1"/>
  <c r="V81" i="1"/>
  <c r="U81" i="1"/>
  <c r="T81" i="1"/>
  <c r="X76" i="1"/>
  <c r="W76" i="1"/>
  <c r="V76" i="1"/>
  <c r="U76" i="1"/>
  <c r="T76" i="1"/>
  <c r="Y76" i="1"/>
  <c r="Y81" i="1"/>
  <c r="Y85" i="1"/>
  <c r="T90" i="1"/>
  <c r="U90" i="1"/>
  <c r="V90" i="1"/>
  <c r="W90" i="1"/>
  <c r="X90" i="1"/>
  <c r="Y90" i="1"/>
  <c r="Y59" i="1"/>
  <c r="X59" i="1"/>
  <c r="W59" i="1"/>
  <c r="V59" i="1"/>
  <c r="U59" i="1"/>
  <c r="T59" i="1"/>
  <c r="Y54" i="1"/>
  <c r="X54" i="1"/>
  <c r="W54" i="1"/>
  <c r="V54" i="1"/>
  <c r="U54" i="1"/>
  <c r="T54" i="1"/>
  <c r="Y43" i="1"/>
  <c r="X43" i="1"/>
  <c r="W43" i="1"/>
  <c r="V43" i="1"/>
  <c r="U43" i="1"/>
  <c r="T43" i="1"/>
  <c r="Y37" i="1"/>
  <c r="X37" i="1"/>
  <c r="W37" i="1"/>
  <c r="V37" i="1"/>
  <c r="U37" i="1"/>
  <c r="T37" i="1"/>
  <c r="Y31" i="1"/>
  <c r="X31" i="1"/>
  <c r="W31" i="1"/>
  <c r="V31" i="1"/>
  <c r="U31" i="1"/>
  <c r="T31" i="1"/>
  <c r="Y21" i="1"/>
  <c r="X21" i="1"/>
  <c r="W21" i="1"/>
  <c r="U21" i="1"/>
  <c r="T21" i="1"/>
  <c r="V16" i="1"/>
  <c r="V21" i="1" s="1"/>
  <c r="T71" i="1"/>
  <c r="U71" i="1"/>
  <c r="V71" i="1"/>
  <c r="W71" i="1"/>
  <c r="X71" i="1"/>
  <c r="Y71" i="1"/>
  <c r="P90" i="1"/>
  <c r="Q90" i="1"/>
  <c r="R90" i="1"/>
  <c r="R54" i="1"/>
  <c r="Q54" i="1"/>
  <c r="P54" i="1"/>
  <c r="R43" i="1"/>
  <c r="Q43" i="1"/>
  <c r="P43" i="1"/>
  <c r="R37" i="1"/>
  <c r="Q37" i="1"/>
  <c r="P37" i="1"/>
  <c r="R31" i="1"/>
  <c r="Q31" i="1"/>
  <c r="P31" i="1"/>
  <c r="R21" i="1"/>
  <c r="Q21" i="1"/>
  <c r="P21" i="1"/>
  <c r="P59" i="1"/>
  <c r="Q59" i="1"/>
  <c r="R59" i="1"/>
  <c r="P71" i="1"/>
  <c r="Q71" i="1"/>
  <c r="R71" i="1"/>
  <c r="P76" i="1"/>
  <c r="Q76" i="1"/>
  <c r="R76" i="1"/>
  <c r="P81" i="1"/>
  <c r="Q81" i="1"/>
  <c r="R81" i="1"/>
  <c r="P85" i="1"/>
  <c r="Q85" i="1"/>
  <c r="R85" i="1"/>
  <c r="AL151" i="1" l="1"/>
  <c r="AL152" i="1"/>
  <c r="AL153" i="1"/>
  <c r="AL154" i="1"/>
  <c r="AL91" i="1"/>
  <c r="D90" i="1"/>
  <c r="E90" i="1"/>
  <c r="F90" i="1"/>
  <c r="D31" i="1"/>
  <c r="E31" i="1"/>
  <c r="F31" i="1"/>
  <c r="D37" i="1"/>
  <c r="E37" i="1"/>
  <c r="F37" i="1"/>
  <c r="D43" i="1"/>
  <c r="E43" i="1"/>
  <c r="F43" i="1"/>
  <c r="D54" i="1"/>
  <c r="E54" i="1"/>
  <c r="F54" i="1"/>
  <c r="D59" i="1"/>
  <c r="E59" i="1"/>
  <c r="F59" i="1"/>
  <c r="D71" i="1"/>
  <c r="E71" i="1"/>
  <c r="F71" i="1"/>
  <c r="D76" i="1"/>
  <c r="E76" i="1"/>
  <c r="F76" i="1"/>
  <c r="D81" i="1"/>
  <c r="E81" i="1"/>
  <c r="F81" i="1"/>
  <c r="D85" i="1"/>
  <c r="E85" i="1"/>
  <c r="F85" i="1"/>
  <c r="AK90" i="1"/>
  <c r="AJ90" i="1"/>
  <c r="AI90" i="1"/>
  <c r="AH90" i="1"/>
  <c r="AG90" i="1"/>
  <c r="AF90" i="1"/>
  <c r="AK85" i="1"/>
  <c r="AJ85" i="1"/>
  <c r="AI85" i="1"/>
  <c r="AH85" i="1"/>
  <c r="AG85" i="1"/>
  <c r="AF85" i="1"/>
  <c r="AK81" i="1"/>
  <c r="AJ81" i="1"/>
  <c r="AI81" i="1"/>
  <c r="AH81" i="1"/>
  <c r="AG81" i="1"/>
  <c r="AF81" i="1"/>
  <c r="AK76" i="1"/>
  <c r="AJ76" i="1"/>
  <c r="AI76" i="1"/>
  <c r="AH76" i="1"/>
  <c r="AG76" i="1"/>
  <c r="AF76" i="1"/>
  <c r="AK71" i="1"/>
  <c r="AJ71" i="1"/>
  <c r="AI71" i="1"/>
  <c r="AH71" i="1"/>
  <c r="AG71" i="1"/>
  <c r="AF71" i="1"/>
  <c r="AK59" i="1"/>
  <c r="AJ59" i="1"/>
  <c r="AI59" i="1"/>
  <c r="AH59" i="1"/>
  <c r="AG59" i="1"/>
  <c r="AF57" i="1"/>
  <c r="AF59" i="1" s="1"/>
  <c r="AK54" i="1"/>
  <c r="AJ54" i="1"/>
  <c r="AI54" i="1"/>
  <c r="AH54" i="1"/>
  <c r="AG54" i="1"/>
  <c r="AF54" i="1"/>
  <c r="AK43" i="1"/>
  <c r="AJ43" i="1"/>
  <c r="AI43" i="1"/>
  <c r="AH43" i="1"/>
  <c r="AG43" i="1"/>
  <c r="AF43" i="1"/>
  <c r="AK37" i="1"/>
  <c r="AJ37" i="1"/>
  <c r="AI37" i="1"/>
  <c r="AH37" i="1"/>
  <c r="AG37" i="1"/>
  <c r="AF37" i="1"/>
  <c r="AK31" i="1"/>
  <c r="AJ31" i="1"/>
  <c r="AI31" i="1"/>
  <c r="AH31" i="1"/>
  <c r="AG31" i="1"/>
  <c r="AF31" i="1"/>
  <c r="AQ21" i="1"/>
  <c r="AR21" i="1"/>
  <c r="AS21" i="1"/>
  <c r="AU21" i="1"/>
  <c r="AV21" i="1"/>
  <c r="AW21" i="1"/>
  <c r="AX21" i="1"/>
  <c r="AY17" i="1"/>
  <c r="AY18" i="1"/>
  <c r="AY19" i="1"/>
  <c r="AY20" i="1"/>
  <c r="AB85" i="1"/>
  <c r="AC85" i="1"/>
  <c r="AD85" i="1"/>
  <c r="AB90" i="1"/>
  <c r="AC90" i="1"/>
  <c r="AD90" i="1"/>
  <c r="AD81" i="1"/>
  <c r="AC81" i="1"/>
  <c r="AB81" i="1"/>
  <c r="AD76" i="1"/>
  <c r="AC76" i="1"/>
  <c r="AB76" i="1"/>
  <c r="AD71" i="1"/>
  <c r="AC71" i="1"/>
  <c r="AB71" i="1"/>
  <c r="AD59" i="1"/>
  <c r="AC59" i="1"/>
  <c r="AB59" i="1"/>
  <c r="AD54" i="1"/>
  <c r="AC54" i="1"/>
  <c r="AB54" i="1"/>
  <c r="AD43" i="1"/>
  <c r="AC43" i="1"/>
  <c r="AB43" i="1"/>
  <c r="AD37" i="1"/>
  <c r="AC37" i="1"/>
  <c r="AB37" i="1"/>
  <c r="AD31" i="1"/>
  <c r="AC31" i="1"/>
  <c r="AB31" i="1"/>
  <c r="AB94" i="1" s="1"/>
  <c r="AC94" i="1" l="1"/>
  <c r="AD94" i="1"/>
  <c r="AD96" i="1" s="1"/>
  <c r="AC96" i="1"/>
  <c r="AB96" i="1"/>
  <c r="Z151" i="1" l="1"/>
  <c r="Z152" i="1"/>
  <c r="Z153" i="1"/>
  <c r="Z154" i="1"/>
  <c r="N156" i="1" l="1"/>
  <c r="Z91" i="1"/>
  <c r="Z73" i="1"/>
  <c r="Z75" i="1"/>
  <c r="Z46" i="1"/>
  <c r="Z47" i="1"/>
  <c r="Z48" i="1"/>
  <c r="Z49" i="1"/>
  <c r="Z50" i="1"/>
  <c r="Z51" i="1"/>
  <c r="Z53" i="1"/>
  <c r="Z45" i="1"/>
  <c r="Z15" i="1" l="1"/>
  <c r="Z16" i="1"/>
  <c r="Z17" i="1"/>
  <c r="Z18" i="1"/>
  <c r="Z19" i="1"/>
  <c r="Z20" i="1"/>
  <c r="AY168" i="1" l="1"/>
  <c r="AY167" i="1"/>
  <c r="AY166" i="1"/>
  <c r="AY163" i="1"/>
  <c r="AQ160" i="1"/>
  <c r="AY159" i="1"/>
  <c r="AY158" i="1"/>
  <c r="AX157" i="1"/>
  <c r="AX160" i="1" s="1"/>
  <c r="AW157" i="1"/>
  <c r="AW160" i="1" s="1"/>
  <c r="AV157" i="1"/>
  <c r="AV160" i="1" s="1"/>
  <c r="AU157" i="1"/>
  <c r="AU160" i="1" s="1"/>
  <c r="AS157" i="1"/>
  <c r="AS160" i="1" s="1"/>
  <c r="AR157" i="1"/>
  <c r="AR160" i="1" s="1"/>
  <c r="AQ157" i="1"/>
  <c r="AP157" i="1"/>
  <c r="AP160" i="1" s="1"/>
  <c r="AO157" i="1"/>
  <c r="AO160" i="1" s="1"/>
  <c r="AN157" i="1"/>
  <c r="AN160" i="1" s="1"/>
  <c r="AY156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X136" i="1"/>
  <c r="AX97" i="1" s="1"/>
  <c r="AX135" i="1"/>
  <c r="AW135" i="1"/>
  <c r="AW136" i="1" s="1"/>
  <c r="AW97" i="1" s="1"/>
  <c r="AV135" i="1"/>
  <c r="AV136" i="1" s="1"/>
  <c r="AV97" i="1" s="1"/>
  <c r="AU135" i="1"/>
  <c r="AU136" i="1" s="1"/>
  <c r="AU97" i="1" s="1"/>
  <c r="AS135" i="1"/>
  <c r="AS136" i="1" s="1"/>
  <c r="AS97" i="1" s="1"/>
  <c r="AR135" i="1"/>
  <c r="AR136" i="1" s="1"/>
  <c r="AR97" i="1" s="1"/>
  <c r="AQ135" i="1"/>
  <c r="AQ136" i="1" s="1"/>
  <c r="AQ97" i="1" s="1"/>
  <c r="AP135" i="1"/>
  <c r="AP136" i="1" s="1"/>
  <c r="AP97" i="1" s="1"/>
  <c r="AO135" i="1"/>
  <c r="AN135" i="1"/>
  <c r="AY134" i="1"/>
  <c r="AY133" i="1"/>
  <c r="AY132" i="1"/>
  <c r="AY131" i="1"/>
  <c r="AY130" i="1"/>
  <c r="AY129" i="1"/>
  <c r="AY128" i="1"/>
  <c r="AY127" i="1"/>
  <c r="AY126" i="1"/>
  <c r="AY125" i="1"/>
  <c r="AY123" i="1"/>
  <c r="AY122" i="1"/>
  <c r="AY121" i="1"/>
  <c r="AO119" i="1"/>
  <c r="AN119" i="1"/>
  <c r="AY118" i="1"/>
  <c r="AY117" i="1"/>
  <c r="AY116" i="1"/>
  <c r="AY115" i="1"/>
  <c r="AY114" i="1"/>
  <c r="AY113" i="1"/>
  <c r="AY112" i="1"/>
  <c r="AY119" i="1" s="1"/>
  <c r="AO110" i="1"/>
  <c r="AN110" i="1"/>
  <c r="AN136" i="1" s="1"/>
  <c r="AN97" i="1" s="1"/>
  <c r="AY109" i="1"/>
  <c r="AY108" i="1"/>
  <c r="AY107" i="1"/>
  <c r="AY95" i="1"/>
  <c r="AY93" i="1"/>
  <c r="AY92" i="1"/>
  <c r="AX94" i="1"/>
  <c r="AX96" i="1" s="1"/>
  <c r="AV94" i="1"/>
  <c r="AV96" i="1" s="1"/>
  <c r="AS94" i="1"/>
  <c r="AS96" i="1" s="1"/>
  <c r="AO90" i="1"/>
  <c r="AN90" i="1"/>
  <c r="AY87" i="1"/>
  <c r="AW94" i="1"/>
  <c r="AW96" i="1" s="1"/>
  <c r="AR94" i="1"/>
  <c r="AR96" i="1" s="1"/>
  <c r="AY84" i="1"/>
  <c r="AY83" i="1"/>
  <c r="AY85" i="1" s="1"/>
  <c r="AY80" i="1"/>
  <c r="AY79" i="1"/>
  <c r="AY78" i="1"/>
  <c r="AY75" i="1"/>
  <c r="AY73" i="1"/>
  <c r="AY70" i="1"/>
  <c r="AY69" i="1"/>
  <c r="AY68" i="1"/>
  <c r="AY66" i="1"/>
  <c r="AY65" i="1"/>
  <c r="AY63" i="1"/>
  <c r="AY62" i="1"/>
  <c r="AY58" i="1"/>
  <c r="AY57" i="1"/>
  <c r="AY56" i="1"/>
  <c r="AY53" i="1"/>
  <c r="AY52" i="1"/>
  <c r="AY51" i="1"/>
  <c r="AY50" i="1"/>
  <c r="AY49" i="1"/>
  <c r="AY48" i="1"/>
  <c r="AY47" i="1"/>
  <c r="AY46" i="1"/>
  <c r="AY45" i="1"/>
  <c r="AU94" i="1"/>
  <c r="AU96" i="1" s="1"/>
  <c r="AY42" i="1"/>
  <c r="AY41" i="1"/>
  <c r="AY40" i="1"/>
  <c r="AY39" i="1"/>
  <c r="AY36" i="1"/>
  <c r="AY35" i="1"/>
  <c r="AY34" i="1"/>
  <c r="AY33" i="1"/>
  <c r="AP94" i="1"/>
  <c r="AP96" i="1" s="1"/>
  <c r="AN94" i="1"/>
  <c r="AN96" i="1" s="1"/>
  <c r="AY30" i="1"/>
  <c r="AY29" i="1"/>
  <c r="AY28" i="1"/>
  <c r="AY27" i="1"/>
  <c r="AY26" i="1"/>
  <c r="AP21" i="1"/>
  <c r="AO21" i="1"/>
  <c r="AN21" i="1"/>
  <c r="AY15" i="1"/>
  <c r="AY12" i="1"/>
  <c r="AY9" i="1"/>
  <c r="AL168" i="1"/>
  <c r="AL167" i="1"/>
  <c r="AL166" i="1"/>
  <c r="AL163" i="1"/>
  <c r="AL159" i="1"/>
  <c r="AL158" i="1"/>
  <c r="AK157" i="1"/>
  <c r="AK160" i="1" s="1"/>
  <c r="AJ157" i="1"/>
  <c r="AJ160" i="1" s="1"/>
  <c r="AI157" i="1"/>
  <c r="AI160" i="1" s="1"/>
  <c r="AH157" i="1"/>
  <c r="AH160" i="1" s="1"/>
  <c r="AG157" i="1"/>
  <c r="AG160" i="1" s="1"/>
  <c r="AF157" i="1"/>
  <c r="AF160" i="1" s="1"/>
  <c r="AE157" i="1"/>
  <c r="AE160" i="1" s="1"/>
  <c r="AD157" i="1"/>
  <c r="AD160" i="1" s="1"/>
  <c r="AC157" i="1"/>
  <c r="AC160" i="1" s="1"/>
  <c r="AB157" i="1"/>
  <c r="AB160" i="1" s="1"/>
  <c r="AL156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K135" i="1"/>
  <c r="AK136" i="1" s="1"/>
  <c r="AK97" i="1" s="1"/>
  <c r="AJ135" i="1"/>
  <c r="AJ136" i="1" s="1"/>
  <c r="AJ97" i="1" s="1"/>
  <c r="AI135" i="1"/>
  <c r="AI136" i="1" s="1"/>
  <c r="AI97" i="1" s="1"/>
  <c r="AH135" i="1"/>
  <c r="AH136" i="1" s="1"/>
  <c r="AH97" i="1" s="1"/>
  <c r="AG135" i="1"/>
  <c r="AG136" i="1" s="1"/>
  <c r="AG97" i="1" s="1"/>
  <c r="AF135" i="1"/>
  <c r="AF136" i="1" s="1"/>
  <c r="AF97" i="1" s="1"/>
  <c r="AE135" i="1"/>
  <c r="AE136" i="1" s="1"/>
  <c r="AE97" i="1" s="1"/>
  <c r="AD135" i="1"/>
  <c r="AD136" i="1" s="1"/>
  <c r="AD97" i="1" s="1"/>
  <c r="AD98" i="1" s="1"/>
  <c r="AD104" i="1" s="1"/>
  <c r="AC135" i="1"/>
  <c r="AB135" i="1"/>
  <c r="AL134" i="1"/>
  <c r="AL133" i="1"/>
  <c r="AL132" i="1"/>
  <c r="AL131" i="1"/>
  <c r="AL130" i="1"/>
  <c r="AL129" i="1"/>
  <c r="AL128" i="1"/>
  <c r="AL127" i="1"/>
  <c r="AL126" i="1"/>
  <c r="AL125" i="1"/>
  <c r="AL123" i="1"/>
  <c r="AL122" i="1"/>
  <c r="AL121" i="1"/>
  <c r="AC119" i="1"/>
  <c r="AB119" i="1"/>
  <c r="AL118" i="1"/>
  <c r="AL117" i="1"/>
  <c r="AL116" i="1"/>
  <c r="AL115" i="1"/>
  <c r="AL114" i="1"/>
  <c r="AL113" i="1"/>
  <c r="AL112" i="1"/>
  <c r="AC110" i="1"/>
  <c r="AB110" i="1"/>
  <c r="AL109" i="1"/>
  <c r="AL108" i="1"/>
  <c r="AL107" i="1"/>
  <c r="AL95" i="1"/>
  <c r="AI94" i="1"/>
  <c r="AI96" i="1" s="1"/>
  <c r="AL93" i="1"/>
  <c r="AL92" i="1"/>
  <c r="AE90" i="1"/>
  <c r="AL90" i="1"/>
  <c r="AL88" i="1"/>
  <c r="AL87" i="1"/>
  <c r="AE85" i="1"/>
  <c r="AL84" i="1"/>
  <c r="AL83" i="1"/>
  <c r="AE81" i="1"/>
  <c r="AL80" i="1"/>
  <c r="AL79" i="1"/>
  <c r="AL78" i="1"/>
  <c r="AE76" i="1"/>
  <c r="AL75" i="1"/>
  <c r="AL73" i="1"/>
  <c r="AE71" i="1"/>
  <c r="AL70" i="1"/>
  <c r="AL69" i="1"/>
  <c r="AL68" i="1"/>
  <c r="AL66" i="1"/>
  <c r="AL65" i="1"/>
  <c r="AL63" i="1"/>
  <c r="AL62" i="1"/>
  <c r="AE59" i="1"/>
  <c r="AL58" i="1"/>
  <c r="AL57" i="1"/>
  <c r="AL56" i="1"/>
  <c r="AE54" i="1"/>
  <c r="AL53" i="1"/>
  <c r="AL52" i="1"/>
  <c r="AL51" i="1"/>
  <c r="AL50" i="1"/>
  <c r="AL49" i="1"/>
  <c r="AL48" i="1"/>
  <c r="AL47" i="1"/>
  <c r="AL46" i="1"/>
  <c r="AL45" i="1"/>
  <c r="AE43" i="1"/>
  <c r="AL42" i="1"/>
  <c r="AL41" i="1"/>
  <c r="AL40" i="1"/>
  <c r="AL39" i="1"/>
  <c r="AE37" i="1"/>
  <c r="AL36" i="1"/>
  <c r="AL35" i="1"/>
  <c r="AL34" i="1"/>
  <c r="AL33" i="1"/>
  <c r="AK94" i="1"/>
  <c r="AK96" i="1" s="1"/>
  <c r="AJ94" i="1"/>
  <c r="AJ96" i="1" s="1"/>
  <c r="AH94" i="1"/>
  <c r="AH96" i="1" s="1"/>
  <c r="AG94" i="1"/>
  <c r="AG96" i="1" s="1"/>
  <c r="AG98" i="1" s="1"/>
  <c r="AG104" i="1" s="1"/>
  <c r="AF94" i="1"/>
  <c r="AF96" i="1" s="1"/>
  <c r="AE31" i="1"/>
  <c r="AL30" i="1"/>
  <c r="AL29" i="1"/>
  <c r="AL28" i="1"/>
  <c r="AL27" i="1"/>
  <c r="AL26" i="1"/>
  <c r="AK21" i="1"/>
  <c r="AJ21" i="1"/>
  <c r="AI21" i="1"/>
  <c r="AH21" i="1"/>
  <c r="AG21" i="1"/>
  <c r="AF21" i="1"/>
  <c r="AE21" i="1"/>
  <c r="AD21" i="1"/>
  <c r="AC21" i="1"/>
  <c r="AB21" i="1"/>
  <c r="AL20" i="1"/>
  <c r="AL19" i="1"/>
  <c r="AL18" i="1"/>
  <c r="AL17" i="1"/>
  <c r="AL16" i="1"/>
  <c r="AL15" i="1"/>
  <c r="AL12" i="1"/>
  <c r="AL9" i="1"/>
  <c r="Z168" i="1"/>
  <c r="Z167" i="1"/>
  <c r="Z166" i="1"/>
  <c r="Z163" i="1"/>
  <c r="Z159" i="1"/>
  <c r="Z158" i="1"/>
  <c r="Y157" i="1"/>
  <c r="Y160" i="1" s="1"/>
  <c r="X157" i="1"/>
  <c r="X160" i="1" s="1"/>
  <c r="W157" i="1"/>
  <c r="W160" i="1" s="1"/>
  <c r="V157" i="1"/>
  <c r="V160" i="1" s="1"/>
  <c r="U157" i="1"/>
  <c r="U160" i="1" s="1"/>
  <c r="T157" i="1"/>
  <c r="T160" i="1" s="1"/>
  <c r="S157" i="1"/>
  <c r="S160" i="1" s="1"/>
  <c r="R157" i="1"/>
  <c r="R160" i="1" s="1"/>
  <c r="Q157" i="1"/>
  <c r="Q160" i="1" s="1"/>
  <c r="P157" i="1"/>
  <c r="P160" i="1" s="1"/>
  <c r="Z156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Y135" i="1"/>
  <c r="Y136" i="1" s="1"/>
  <c r="Y97" i="1" s="1"/>
  <c r="X135" i="1"/>
  <c r="X136" i="1" s="1"/>
  <c r="X97" i="1" s="1"/>
  <c r="W135" i="1"/>
  <c r="W136" i="1" s="1"/>
  <c r="W97" i="1" s="1"/>
  <c r="V135" i="1"/>
  <c r="V136" i="1" s="1"/>
  <c r="V97" i="1" s="1"/>
  <c r="U135" i="1"/>
  <c r="U136" i="1" s="1"/>
  <c r="U97" i="1" s="1"/>
  <c r="T135" i="1"/>
  <c r="T136" i="1" s="1"/>
  <c r="T97" i="1" s="1"/>
  <c r="S135" i="1"/>
  <c r="S136" i="1" s="1"/>
  <c r="S97" i="1" s="1"/>
  <c r="R135" i="1"/>
  <c r="R136" i="1" s="1"/>
  <c r="R97" i="1" s="1"/>
  <c r="Q135" i="1"/>
  <c r="P135" i="1"/>
  <c r="Z134" i="1"/>
  <c r="Z133" i="1"/>
  <c r="Z132" i="1"/>
  <c r="Z131" i="1"/>
  <c r="Z130" i="1"/>
  <c r="Z129" i="1"/>
  <c r="Z128" i="1"/>
  <c r="Z127" i="1"/>
  <c r="Z126" i="1"/>
  <c r="Z125" i="1"/>
  <c r="Z123" i="1"/>
  <c r="Z122" i="1"/>
  <c r="Z121" i="1"/>
  <c r="Q119" i="1"/>
  <c r="P119" i="1"/>
  <c r="Z118" i="1"/>
  <c r="Z117" i="1"/>
  <c r="Z116" i="1"/>
  <c r="Z115" i="1"/>
  <c r="Z114" i="1"/>
  <c r="Z113" i="1"/>
  <c r="Z112" i="1"/>
  <c r="Q110" i="1"/>
  <c r="P110" i="1"/>
  <c r="Z109" i="1"/>
  <c r="Z108" i="1"/>
  <c r="Z107" i="1"/>
  <c r="Z95" i="1"/>
  <c r="Z93" i="1"/>
  <c r="S90" i="1"/>
  <c r="Z88" i="1"/>
  <c r="Z87" i="1"/>
  <c r="S85" i="1"/>
  <c r="Z84" i="1"/>
  <c r="Z83" i="1"/>
  <c r="S81" i="1"/>
  <c r="Z80" i="1"/>
  <c r="Z79" i="1"/>
  <c r="Z78" i="1"/>
  <c r="S76" i="1"/>
  <c r="Z76" i="1"/>
  <c r="S71" i="1"/>
  <c r="Z70" i="1"/>
  <c r="Z69" i="1"/>
  <c r="Z68" i="1"/>
  <c r="Z66" i="1"/>
  <c r="Z65" i="1"/>
  <c r="Z63" i="1"/>
  <c r="Z62" i="1"/>
  <c r="S59" i="1"/>
  <c r="Z58" i="1"/>
  <c r="Z57" i="1"/>
  <c r="Z56" i="1"/>
  <c r="S54" i="1"/>
  <c r="Z54" i="1"/>
  <c r="S43" i="1"/>
  <c r="Z42" i="1"/>
  <c r="Z41" i="1"/>
  <c r="Z40" i="1"/>
  <c r="Z39" i="1"/>
  <c r="S37" i="1"/>
  <c r="Z36" i="1"/>
  <c r="Z35" i="1"/>
  <c r="Z34" i="1"/>
  <c r="Z33" i="1"/>
  <c r="X94" i="1"/>
  <c r="X96" i="1" s="1"/>
  <c r="W94" i="1"/>
  <c r="W96" i="1" s="1"/>
  <c r="U94" i="1"/>
  <c r="U96" i="1" s="1"/>
  <c r="S31" i="1"/>
  <c r="Z30" i="1"/>
  <c r="Z29" i="1"/>
  <c r="Z28" i="1"/>
  <c r="Z27" i="1"/>
  <c r="Z26" i="1"/>
  <c r="S21" i="1"/>
  <c r="Z12" i="1"/>
  <c r="Z9" i="1"/>
  <c r="N167" i="1"/>
  <c r="N168" i="1"/>
  <c r="N166" i="1"/>
  <c r="N163" i="1"/>
  <c r="N159" i="1"/>
  <c r="N15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38" i="1"/>
  <c r="F157" i="1"/>
  <c r="F160" i="1" s="1"/>
  <c r="G157" i="1"/>
  <c r="G160" i="1" s="1"/>
  <c r="H157" i="1"/>
  <c r="H160" i="1" s="1"/>
  <c r="I157" i="1"/>
  <c r="I160" i="1" s="1"/>
  <c r="J157" i="1"/>
  <c r="J160" i="1" s="1"/>
  <c r="K157" i="1"/>
  <c r="K160" i="1" s="1"/>
  <c r="L157" i="1"/>
  <c r="L160" i="1" s="1"/>
  <c r="M157" i="1"/>
  <c r="M160" i="1" s="1"/>
  <c r="F135" i="1"/>
  <c r="G135" i="1"/>
  <c r="H135" i="1"/>
  <c r="H136" i="1" s="1"/>
  <c r="H97" i="1" s="1"/>
  <c r="I135" i="1"/>
  <c r="I136" i="1" s="1"/>
  <c r="I97" i="1" s="1"/>
  <c r="J135" i="1"/>
  <c r="J136" i="1" s="1"/>
  <c r="J97" i="1" s="1"/>
  <c r="K135" i="1"/>
  <c r="K136" i="1" s="1"/>
  <c r="K97" i="1" s="1"/>
  <c r="L135" i="1"/>
  <c r="L136" i="1" s="1"/>
  <c r="L97" i="1" s="1"/>
  <c r="M135" i="1"/>
  <c r="M136" i="1" s="1"/>
  <c r="M97" i="1" s="1"/>
  <c r="F136" i="1"/>
  <c r="G136" i="1"/>
  <c r="G97" i="1" s="1"/>
  <c r="N126" i="1"/>
  <c r="N127" i="1"/>
  <c r="N128" i="1"/>
  <c r="N129" i="1"/>
  <c r="N130" i="1"/>
  <c r="N131" i="1"/>
  <c r="N132" i="1"/>
  <c r="N133" i="1"/>
  <c r="N134" i="1"/>
  <c r="N125" i="1"/>
  <c r="N122" i="1"/>
  <c r="N123" i="1"/>
  <c r="N121" i="1"/>
  <c r="N114" i="1"/>
  <c r="N115" i="1"/>
  <c r="N116" i="1"/>
  <c r="N117" i="1"/>
  <c r="N118" i="1"/>
  <c r="N113" i="1"/>
  <c r="N112" i="1"/>
  <c r="N108" i="1"/>
  <c r="N109" i="1"/>
  <c r="N107" i="1"/>
  <c r="N95" i="1"/>
  <c r="N93" i="1"/>
  <c r="N92" i="1"/>
  <c r="N88" i="1"/>
  <c r="N87" i="1"/>
  <c r="N84" i="1"/>
  <c r="N83" i="1"/>
  <c r="N79" i="1"/>
  <c r="N80" i="1"/>
  <c r="N78" i="1"/>
  <c r="N75" i="1"/>
  <c r="N73" i="1"/>
  <c r="N69" i="1"/>
  <c r="N70" i="1"/>
  <c r="N68" i="1"/>
  <c r="N66" i="1"/>
  <c r="N65" i="1"/>
  <c r="N63" i="1"/>
  <c r="N62" i="1"/>
  <c r="N57" i="1"/>
  <c r="N58" i="1"/>
  <c r="N56" i="1"/>
  <c r="F97" i="1"/>
  <c r="G90" i="1"/>
  <c r="H90" i="1"/>
  <c r="I90" i="1"/>
  <c r="J90" i="1"/>
  <c r="K90" i="1"/>
  <c r="L90" i="1"/>
  <c r="M90" i="1"/>
  <c r="G85" i="1"/>
  <c r="H85" i="1"/>
  <c r="I85" i="1"/>
  <c r="J85" i="1"/>
  <c r="K85" i="1"/>
  <c r="L85" i="1"/>
  <c r="M85" i="1"/>
  <c r="G81" i="1"/>
  <c r="H81" i="1"/>
  <c r="I81" i="1"/>
  <c r="J81" i="1"/>
  <c r="K81" i="1"/>
  <c r="L81" i="1"/>
  <c r="M81" i="1"/>
  <c r="G76" i="1"/>
  <c r="H76" i="1"/>
  <c r="I76" i="1"/>
  <c r="J76" i="1"/>
  <c r="K76" i="1"/>
  <c r="L76" i="1"/>
  <c r="M76" i="1"/>
  <c r="G71" i="1"/>
  <c r="H71" i="1"/>
  <c r="I71" i="1"/>
  <c r="J71" i="1"/>
  <c r="K71" i="1"/>
  <c r="L71" i="1"/>
  <c r="M71" i="1"/>
  <c r="G59" i="1"/>
  <c r="H59" i="1"/>
  <c r="I59" i="1"/>
  <c r="J59" i="1"/>
  <c r="K59" i="1"/>
  <c r="L59" i="1"/>
  <c r="M59" i="1"/>
  <c r="N53" i="1"/>
  <c r="N52" i="1"/>
  <c r="N51" i="1"/>
  <c r="N50" i="1"/>
  <c r="N49" i="1"/>
  <c r="N48" i="1"/>
  <c r="N47" i="1"/>
  <c r="N46" i="1"/>
  <c r="N45" i="1"/>
  <c r="N40" i="1"/>
  <c r="N41" i="1"/>
  <c r="N42" i="1"/>
  <c r="N39" i="1"/>
  <c r="G54" i="1"/>
  <c r="H54" i="1"/>
  <c r="I54" i="1"/>
  <c r="J54" i="1"/>
  <c r="K54" i="1"/>
  <c r="L54" i="1"/>
  <c r="M54" i="1"/>
  <c r="G43" i="1"/>
  <c r="H43" i="1"/>
  <c r="I43" i="1"/>
  <c r="J43" i="1"/>
  <c r="K43" i="1"/>
  <c r="L43" i="1"/>
  <c r="M43" i="1"/>
  <c r="N13" i="1"/>
  <c r="N34" i="1"/>
  <c r="N35" i="1"/>
  <c r="N36" i="1"/>
  <c r="N33" i="1"/>
  <c r="G37" i="1"/>
  <c r="H37" i="1"/>
  <c r="I37" i="1"/>
  <c r="J37" i="1"/>
  <c r="K37" i="1"/>
  <c r="L37" i="1"/>
  <c r="M37" i="1"/>
  <c r="N27" i="1"/>
  <c r="N28" i="1"/>
  <c r="N29" i="1"/>
  <c r="N30" i="1"/>
  <c r="N26" i="1"/>
  <c r="G31" i="1"/>
  <c r="H31" i="1"/>
  <c r="I31" i="1"/>
  <c r="J31" i="1"/>
  <c r="K31" i="1"/>
  <c r="L31" i="1"/>
  <c r="M31" i="1"/>
  <c r="N15" i="1"/>
  <c r="N16" i="1"/>
  <c r="N17" i="1"/>
  <c r="N18" i="1"/>
  <c r="N19" i="1"/>
  <c r="N20" i="1"/>
  <c r="N12" i="1"/>
  <c r="N10" i="1"/>
  <c r="N9" i="1"/>
  <c r="F21" i="1"/>
  <c r="G21" i="1"/>
  <c r="H21" i="1"/>
  <c r="I21" i="1"/>
  <c r="J21" i="1"/>
  <c r="K21" i="1"/>
  <c r="L21" i="1"/>
  <c r="M21" i="1"/>
  <c r="AG161" i="1" l="1"/>
  <c r="AC136" i="1"/>
  <c r="AC97" i="1" s="1"/>
  <c r="AC98" i="1" s="1"/>
  <c r="AC104" i="1" s="1"/>
  <c r="P136" i="1"/>
  <c r="P97" i="1" s="1"/>
  <c r="AN98" i="1"/>
  <c r="AN104" i="1" s="1"/>
  <c r="AN161" i="1" s="1"/>
  <c r="AY110" i="1"/>
  <c r="N81" i="1"/>
  <c r="Q136" i="1"/>
  <c r="Q97" i="1" s="1"/>
  <c r="W98" i="1"/>
  <c r="W104" i="1" s="1"/>
  <c r="W161" i="1" s="1"/>
  <c r="W162" i="1" s="1"/>
  <c r="W164" i="1" s="1"/>
  <c r="W170" i="1" s="1"/>
  <c r="AO136" i="1"/>
  <c r="AO97" i="1" s="1"/>
  <c r="AS98" i="1"/>
  <c r="AS104" i="1" s="1"/>
  <c r="AS161" i="1" s="1"/>
  <c r="AS162" i="1" s="1"/>
  <c r="AS164" i="1" s="1"/>
  <c r="AS170" i="1" s="1"/>
  <c r="AR98" i="1"/>
  <c r="AR104" i="1" s="1"/>
  <c r="AR161" i="1" s="1"/>
  <c r="AR162" i="1" s="1"/>
  <c r="AR164" i="1" s="1"/>
  <c r="AR170" i="1" s="1"/>
  <c r="AX98" i="1"/>
  <c r="AX104" i="1" s="1"/>
  <c r="AX161" i="1" s="1"/>
  <c r="AX162" i="1" s="1"/>
  <c r="AX164" i="1" s="1"/>
  <c r="AX170" i="1" s="1"/>
  <c r="AW98" i="1"/>
  <c r="AW104" i="1" s="1"/>
  <c r="AW161" i="1" s="1"/>
  <c r="AW162" i="1" s="1"/>
  <c r="AW164" i="1" s="1"/>
  <c r="AW170" i="1" s="1"/>
  <c r="Z135" i="1"/>
  <c r="Z136" i="1" s="1"/>
  <c r="Z97" i="1" s="1"/>
  <c r="X98" i="1"/>
  <c r="X104" i="1" s="1"/>
  <c r="X161" i="1" s="1"/>
  <c r="X162" i="1" s="1"/>
  <c r="X164" i="1" s="1"/>
  <c r="X170" i="1" s="1"/>
  <c r="AF98" i="1"/>
  <c r="AF104" i="1" s="1"/>
  <c r="AF161" i="1" s="1"/>
  <c r="AF162" i="1" s="1"/>
  <c r="AF164" i="1" s="1"/>
  <c r="AF170" i="1" s="1"/>
  <c r="AE94" i="1"/>
  <c r="AE96" i="1" s="1"/>
  <c r="AE98" i="1" s="1"/>
  <c r="AE104" i="1" s="1"/>
  <c r="AE161" i="1" s="1"/>
  <c r="AE162" i="1" s="1"/>
  <c r="AE164" i="1" s="1"/>
  <c r="AE170" i="1" s="1"/>
  <c r="AL135" i="1"/>
  <c r="AL136" i="1" s="1"/>
  <c r="AL97" i="1" s="1"/>
  <c r="AO94" i="1"/>
  <c r="AO96" i="1" s="1"/>
  <c r="AY59" i="1"/>
  <c r="AY76" i="1"/>
  <c r="AQ94" i="1"/>
  <c r="AQ96" i="1" s="1"/>
  <c r="AQ98" i="1" s="1"/>
  <c r="AQ104" i="1" s="1"/>
  <c r="AQ161" i="1" s="1"/>
  <c r="AQ162" i="1" s="1"/>
  <c r="AQ164" i="1" s="1"/>
  <c r="AQ170" i="1" s="1"/>
  <c r="AL59" i="1"/>
  <c r="AP98" i="1"/>
  <c r="AP104" i="1" s="1"/>
  <c r="AP161" i="1" s="1"/>
  <c r="AP162" i="1" s="1"/>
  <c r="AP164" i="1" s="1"/>
  <c r="AP170" i="1" s="1"/>
  <c r="AY21" i="1"/>
  <c r="AY90" i="1"/>
  <c r="AY135" i="1"/>
  <c r="AY136" i="1" s="1"/>
  <c r="AY97" i="1" s="1"/>
  <c r="Z81" i="1"/>
  <c r="AH98" i="1"/>
  <c r="AH104" i="1" s="1"/>
  <c r="Z21" i="1"/>
  <c r="AJ98" i="1"/>
  <c r="AJ104" i="1" s="1"/>
  <c r="AJ161" i="1" s="1"/>
  <c r="AJ162" i="1" s="1"/>
  <c r="AJ164" i="1" s="1"/>
  <c r="AJ170" i="1" s="1"/>
  <c r="AU98" i="1"/>
  <c r="AU104" i="1" s="1"/>
  <c r="AU161" i="1" s="1"/>
  <c r="AU162" i="1" s="1"/>
  <c r="AU164" i="1" s="1"/>
  <c r="AU170" i="1" s="1"/>
  <c r="AK98" i="1"/>
  <c r="AK104" i="1" s="1"/>
  <c r="AK161" i="1" s="1"/>
  <c r="AK162" i="1" s="1"/>
  <c r="AK164" i="1" s="1"/>
  <c r="AK170" i="1" s="1"/>
  <c r="U98" i="1"/>
  <c r="U104" i="1" s="1"/>
  <c r="U161" i="1" s="1"/>
  <c r="U162" i="1" s="1"/>
  <c r="U164" i="1" s="1"/>
  <c r="U170" i="1" s="1"/>
  <c r="AI98" i="1"/>
  <c r="AI104" i="1" s="1"/>
  <c r="AI161" i="1" s="1"/>
  <c r="AB136" i="1"/>
  <c r="AB97" i="1" s="1"/>
  <c r="AB98" i="1" s="1"/>
  <c r="AB104" i="1" s="1"/>
  <c r="AB161" i="1" s="1"/>
  <c r="AY157" i="1"/>
  <c r="AY160" i="1" s="1"/>
  <c r="Z85" i="1"/>
  <c r="Z37" i="1"/>
  <c r="Z43" i="1"/>
  <c r="AL157" i="1"/>
  <c r="AL160" i="1" s="1"/>
  <c r="AC161" i="1"/>
  <c r="AC162" i="1" s="1"/>
  <c r="AC164" i="1" s="1"/>
  <c r="AC170" i="1" s="1"/>
  <c r="AD161" i="1"/>
  <c r="AD162" i="1" s="1"/>
  <c r="AD164" i="1" s="1"/>
  <c r="AD170" i="1" s="1"/>
  <c r="AL31" i="1"/>
  <c r="AY31" i="1"/>
  <c r="AY43" i="1"/>
  <c r="AY37" i="1"/>
  <c r="AY54" i="1"/>
  <c r="AY81" i="1"/>
  <c r="AY71" i="1"/>
  <c r="AL76" i="1"/>
  <c r="AL37" i="1"/>
  <c r="AL71" i="1"/>
  <c r="AL81" i="1"/>
  <c r="AL85" i="1"/>
  <c r="AL43" i="1"/>
  <c r="AL54" i="1"/>
  <c r="AG162" i="1"/>
  <c r="AG164" i="1" s="1"/>
  <c r="AG170" i="1" s="1"/>
  <c r="AL21" i="1"/>
  <c r="Z157" i="1"/>
  <c r="Z160" i="1" s="1"/>
  <c r="Z90" i="1"/>
  <c r="Z71" i="1"/>
  <c r="Z59" i="1"/>
  <c r="P94" i="1"/>
  <c r="P96" i="1" s="1"/>
  <c r="P98" i="1" s="1"/>
  <c r="P104" i="1" s="1"/>
  <c r="P161" i="1" s="1"/>
  <c r="P162" i="1" s="1"/>
  <c r="P164" i="1" s="1"/>
  <c r="P170" i="1" s="1"/>
  <c r="Y94" i="1"/>
  <c r="Y96" i="1" s="1"/>
  <c r="Y98" i="1" s="1"/>
  <c r="Y104" i="1" s="1"/>
  <c r="Y161" i="1" s="1"/>
  <c r="Y162" i="1" s="1"/>
  <c r="Y164" i="1" s="1"/>
  <c r="Y170" i="1" s="1"/>
  <c r="V94" i="1"/>
  <c r="V96" i="1" s="1"/>
  <c r="V98" i="1" s="1"/>
  <c r="V104" i="1" s="1"/>
  <c r="V161" i="1" s="1"/>
  <c r="V162" i="1" s="1"/>
  <c r="V164" i="1" s="1"/>
  <c r="V170" i="1" s="1"/>
  <c r="Q94" i="1"/>
  <c r="Q96" i="1" s="1"/>
  <c r="R94" i="1"/>
  <c r="R96" i="1" s="1"/>
  <c r="R98" i="1" s="1"/>
  <c r="R104" i="1" s="1"/>
  <c r="R161" i="1" s="1"/>
  <c r="R162" i="1" s="1"/>
  <c r="R164" i="1" s="1"/>
  <c r="R170" i="1" s="1"/>
  <c r="T94" i="1"/>
  <c r="T96" i="1" s="1"/>
  <c r="T98" i="1" s="1"/>
  <c r="T104" i="1" s="1"/>
  <c r="T161" i="1" s="1"/>
  <c r="T162" i="1" s="1"/>
  <c r="T164" i="1" s="1"/>
  <c r="T170" i="1" s="1"/>
  <c r="S94" i="1"/>
  <c r="S96" i="1" s="1"/>
  <c r="S98" i="1" s="1"/>
  <c r="S104" i="1" s="1"/>
  <c r="S161" i="1" s="1"/>
  <c r="S162" i="1" s="1"/>
  <c r="S164" i="1" s="1"/>
  <c r="S170" i="1" s="1"/>
  <c r="Z31" i="1"/>
  <c r="AV98" i="1"/>
  <c r="AV104" i="1" s="1"/>
  <c r="AV161" i="1" s="1"/>
  <c r="AV162" i="1" s="1"/>
  <c r="AV164" i="1" s="1"/>
  <c r="AV170" i="1" s="1"/>
  <c r="AN162" i="1"/>
  <c r="AN164" i="1" s="1"/>
  <c r="AN170" i="1" s="1"/>
  <c r="AH161" i="1"/>
  <c r="AH162" i="1" s="1"/>
  <c r="AH164" i="1" s="1"/>
  <c r="AH170" i="1" s="1"/>
  <c r="AB162" i="1"/>
  <c r="AB164" i="1" s="1"/>
  <c r="AB170" i="1" s="1"/>
  <c r="AI162" i="1"/>
  <c r="AI164" i="1" s="1"/>
  <c r="AI170" i="1" s="1"/>
  <c r="H94" i="1"/>
  <c r="H96" i="1" s="1"/>
  <c r="H98" i="1" s="1"/>
  <c r="H104" i="1" s="1"/>
  <c r="H161" i="1" s="1"/>
  <c r="H162" i="1" s="1"/>
  <c r="H164" i="1" s="1"/>
  <c r="H170" i="1" s="1"/>
  <c r="N71" i="1"/>
  <c r="G94" i="1"/>
  <c r="G96" i="1" s="1"/>
  <c r="G98" i="1" s="1"/>
  <c r="G104" i="1" s="1"/>
  <c r="G161" i="1" s="1"/>
  <c r="G162" i="1" s="1"/>
  <c r="G164" i="1" s="1"/>
  <c r="G170" i="1" s="1"/>
  <c r="N76" i="1"/>
  <c r="M94" i="1"/>
  <c r="M96" i="1" s="1"/>
  <c r="M98" i="1" s="1"/>
  <c r="M104" i="1" s="1"/>
  <c r="M161" i="1" s="1"/>
  <c r="M162" i="1" s="1"/>
  <c r="M164" i="1" s="1"/>
  <c r="M170" i="1" s="1"/>
  <c r="N31" i="1"/>
  <c r="N59" i="1"/>
  <c r="L94" i="1"/>
  <c r="L96" i="1" s="1"/>
  <c r="L98" i="1" s="1"/>
  <c r="L104" i="1" s="1"/>
  <c r="L161" i="1" s="1"/>
  <c r="L162" i="1" s="1"/>
  <c r="L164" i="1" s="1"/>
  <c r="L170" i="1" s="1"/>
  <c r="K94" i="1"/>
  <c r="K96" i="1" s="1"/>
  <c r="K98" i="1" s="1"/>
  <c r="K104" i="1" s="1"/>
  <c r="K161" i="1" s="1"/>
  <c r="K162" i="1" s="1"/>
  <c r="K164" i="1" s="1"/>
  <c r="K170" i="1" s="1"/>
  <c r="J94" i="1"/>
  <c r="J96" i="1" s="1"/>
  <c r="J98" i="1" s="1"/>
  <c r="J104" i="1" s="1"/>
  <c r="J161" i="1" s="1"/>
  <c r="J162" i="1" s="1"/>
  <c r="J164" i="1" s="1"/>
  <c r="J170" i="1" s="1"/>
  <c r="I94" i="1"/>
  <c r="I96" i="1" s="1"/>
  <c r="I98" i="1" s="1"/>
  <c r="I104" i="1" s="1"/>
  <c r="I161" i="1" s="1"/>
  <c r="I162" i="1" s="1"/>
  <c r="I164" i="1" s="1"/>
  <c r="I170" i="1" s="1"/>
  <c r="F94" i="1"/>
  <c r="F96" i="1" s="1"/>
  <c r="F98" i="1" s="1"/>
  <c r="F104" i="1" s="1"/>
  <c r="F161" i="1" s="1"/>
  <c r="F162" i="1" s="1"/>
  <c r="F164" i="1" s="1"/>
  <c r="F170" i="1" s="1"/>
  <c r="N37" i="1"/>
  <c r="N135" i="1"/>
  <c r="N136" i="1" s="1"/>
  <c r="N97" i="1" s="1"/>
  <c r="N54" i="1"/>
  <c r="N157" i="1"/>
  <c r="N160" i="1" s="1"/>
  <c r="N85" i="1"/>
  <c r="N43" i="1"/>
  <c r="N21" i="1"/>
  <c r="Q98" i="1" l="1"/>
  <c r="Q104" i="1" s="1"/>
  <c r="Q161" i="1" s="1"/>
  <c r="Q162" i="1" s="1"/>
  <c r="Q164" i="1" s="1"/>
  <c r="Q170" i="1" s="1"/>
  <c r="AO98" i="1"/>
  <c r="AO104" i="1" s="1"/>
  <c r="AO161" i="1" s="1"/>
  <c r="AO162" i="1" s="1"/>
  <c r="AO164" i="1" s="1"/>
  <c r="AO170" i="1" s="1"/>
  <c r="AY94" i="1"/>
  <c r="AY96" i="1" s="1"/>
  <c r="AY98" i="1" s="1"/>
  <c r="AY104" i="1" s="1"/>
  <c r="AY161" i="1" s="1"/>
  <c r="AY162" i="1" s="1"/>
  <c r="AY164" i="1" s="1"/>
  <c r="AY170" i="1" s="1"/>
  <c r="Z94" i="1"/>
  <c r="Z96" i="1" s="1"/>
  <c r="Z98" i="1" s="1"/>
  <c r="Z104" i="1" s="1"/>
  <c r="Z161" i="1" s="1"/>
  <c r="Z162" i="1" s="1"/>
  <c r="Z164" i="1" s="1"/>
  <c r="Z170" i="1" s="1"/>
  <c r="AL94" i="1"/>
  <c r="AL96" i="1" s="1"/>
  <c r="AL98" i="1" s="1"/>
  <c r="AL104" i="1" s="1"/>
  <c r="AL161" i="1" s="1"/>
  <c r="AL162" i="1" s="1"/>
  <c r="AL164" i="1" s="1"/>
  <c r="AL170" i="1" s="1"/>
  <c r="E157" i="1"/>
  <c r="E160" i="1" s="1"/>
  <c r="E135" i="1"/>
  <c r="E119" i="1"/>
  <c r="E110" i="1"/>
  <c r="E21" i="1"/>
  <c r="D21" i="1"/>
  <c r="N90" i="1" l="1"/>
  <c r="N94" i="1" s="1"/>
  <c r="N96" i="1" s="1"/>
  <c r="N98" i="1" s="1"/>
  <c r="N104" i="1" s="1"/>
  <c r="N161" i="1" s="1"/>
  <c r="N162" i="1" s="1"/>
  <c r="N164" i="1" s="1"/>
  <c r="N170" i="1" s="1"/>
  <c r="E94" i="1"/>
  <c r="E96" i="1" s="1"/>
  <c r="E136" i="1"/>
  <c r="E97" i="1" s="1"/>
  <c r="D110" i="1"/>
  <c r="D119" i="1"/>
  <c r="D157" i="1"/>
  <c r="D135" i="1"/>
  <c r="E98" i="1" l="1"/>
  <c r="E104" i="1" s="1"/>
  <c r="E161" i="1" s="1"/>
  <c r="E162" i="1" s="1"/>
  <c r="E164" i="1" s="1"/>
  <c r="E170" i="1" s="1"/>
  <c r="D136" i="1"/>
  <c r="D160" i="1"/>
  <c r="D97" i="1" l="1"/>
  <c r="D94" i="1" l="1"/>
  <c r="D96" i="1" l="1"/>
  <c r="D98" i="1" l="1"/>
  <c r="D104" i="1" l="1"/>
  <c r="D161" i="1" l="1"/>
  <c r="D162" i="1" l="1"/>
  <c r="D164" i="1" l="1"/>
  <c r="D170" i="1" l="1"/>
</calcChain>
</file>

<file path=xl/sharedStrings.xml><?xml version="1.0" encoding="utf-8"?>
<sst xmlns="http://schemas.openxmlformats.org/spreadsheetml/2006/main" count="360" uniqueCount="311">
  <si>
    <t>Non-Title XIX/XXI Statement of Activities - South GSA</t>
  </si>
  <si>
    <t>CRISIS</t>
  </si>
  <si>
    <t>SMI</t>
  </si>
  <si>
    <r>
      <t>OTHER</t>
    </r>
    <r>
      <rPr>
        <b/>
        <vertAlign val="superscript"/>
        <sz val="12"/>
        <rFont val="Arial"/>
        <family val="2"/>
      </rPr>
      <t>1</t>
    </r>
  </si>
  <si>
    <t>HOUSING TRUST FUNDS</t>
  </si>
  <si>
    <t>MHBG SED</t>
  </si>
  <si>
    <t>MHBG SMI</t>
  </si>
  <si>
    <t>SABG</t>
  </si>
  <si>
    <r>
      <t>OTHER FEDERAL</t>
    </r>
    <r>
      <rPr>
        <b/>
        <vertAlign val="superscript"/>
        <sz val="12"/>
        <rFont val="Arial"/>
        <family val="2"/>
      </rPr>
      <t>2</t>
    </r>
  </si>
  <si>
    <t>COUNTY</t>
  </si>
  <si>
    <t>PASRR</t>
  </si>
  <si>
    <t>TOTAL</t>
  </si>
  <si>
    <t>MHBG FEP</t>
  </si>
  <si>
    <t>REVENUE</t>
  </si>
  <si>
    <t>40105-01</t>
  </si>
  <si>
    <t>Capitation</t>
  </si>
  <si>
    <t>40110-01</t>
  </si>
  <si>
    <t>PPC Capitation</t>
  </si>
  <si>
    <t>40115-01</t>
  </si>
  <si>
    <t>Alternative Payment Model Initiatives Reconciliation/Settlement</t>
  </si>
  <si>
    <t>40135-01</t>
  </si>
  <si>
    <t>Title XIX/XXI Reconciliation Settlement</t>
  </si>
  <si>
    <t>40145-01</t>
  </si>
  <si>
    <t>PCP Parity Enhanced Payment Expense</t>
  </si>
  <si>
    <t>Other Reconciliation Settlements*</t>
  </si>
  <si>
    <t>40160-01</t>
  </si>
  <si>
    <t>Health Insurance Provider Fee Revenue</t>
  </si>
  <si>
    <t>40205-01</t>
  </si>
  <si>
    <t>Non-Title XIX/XXI Revenue</t>
  </si>
  <si>
    <t>40210-01</t>
  </si>
  <si>
    <t>Specialty and Other Grants*</t>
  </si>
  <si>
    <t>40215-01</t>
  </si>
  <si>
    <t>Non-Title XIX/XXI Profit Limit</t>
  </si>
  <si>
    <t>40305-01</t>
  </si>
  <si>
    <t>Investment Income</t>
  </si>
  <si>
    <t>40310-01</t>
  </si>
  <si>
    <t xml:space="preserve">Other Income </t>
  </si>
  <si>
    <t>TOTAL REVENUE</t>
  </si>
  <si>
    <t>EXPENSES</t>
  </si>
  <si>
    <t>Behavioral Health (BH) Medical Expenses:</t>
  </si>
  <si>
    <t>Treatment Services</t>
  </si>
  <si>
    <t>60105-01</t>
  </si>
  <si>
    <t>Counseling</t>
  </si>
  <si>
    <t>a</t>
  </si>
  <si>
    <t>Counseling, Individual</t>
  </si>
  <si>
    <t>b</t>
  </si>
  <si>
    <t>Counseling, Family</t>
  </si>
  <si>
    <t>c</t>
  </si>
  <si>
    <t>Counseling, Group</t>
  </si>
  <si>
    <t>60105-05</t>
  </si>
  <si>
    <t>Assessment, Evaluation and Screening</t>
  </si>
  <si>
    <t>60105-10</t>
  </si>
  <si>
    <t>Other Professional</t>
  </si>
  <si>
    <t>Total Treatment Services</t>
  </si>
  <si>
    <t>Rehabilitation Services</t>
  </si>
  <si>
    <t>60205-01</t>
  </si>
  <si>
    <t>Living Skills Training</t>
  </si>
  <si>
    <t>60205-05</t>
  </si>
  <si>
    <t>Cognitive Rehabilitation</t>
  </si>
  <si>
    <t>60205-10</t>
  </si>
  <si>
    <t>Health Promotion</t>
  </si>
  <si>
    <t>60205-15</t>
  </si>
  <si>
    <t>Supported Employment Services</t>
  </si>
  <si>
    <t>Total Rehabilitation Services</t>
  </si>
  <si>
    <t>Medical Services</t>
  </si>
  <si>
    <t>60305-01</t>
  </si>
  <si>
    <t>Medication Services</t>
  </si>
  <si>
    <t>60305-05</t>
  </si>
  <si>
    <t>Medical Management</t>
  </si>
  <si>
    <t>60305-10</t>
  </si>
  <si>
    <t>Laboratory, Radiology and Medical Imaging</t>
  </si>
  <si>
    <t>60305-15</t>
  </si>
  <si>
    <t>Electro-Convulsive Therapy</t>
  </si>
  <si>
    <t xml:space="preserve">Total Medical Services </t>
  </si>
  <si>
    <t>Support Services</t>
  </si>
  <si>
    <t>60405-01</t>
  </si>
  <si>
    <t>Case Management</t>
  </si>
  <si>
    <t>60405-05</t>
  </si>
  <si>
    <t>Personal Care Services</t>
  </si>
  <si>
    <t>60405-10</t>
  </si>
  <si>
    <t>Family Support</t>
  </si>
  <si>
    <t>60405-15</t>
  </si>
  <si>
    <t>Peer Support</t>
  </si>
  <si>
    <t>60405-20</t>
  </si>
  <si>
    <t>Therapeutic Foster Care/Therapeutic Home</t>
  </si>
  <si>
    <t>60405-25</t>
  </si>
  <si>
    <t>Unskilled Respite Care</t>
  </si>
  <si>
    <t>60405-30</t>
  </si>
  <si>
    <t>Supported Housing*</t>
  </si>
  <si>
    <t>60405-35</t>
  </si>
  <si>
    <t>Reserved for Future Use</t>
  </si>
  <si>
    <t>60405-40</t>
  </si>
  <si>
    <t>Transportation</t>
  </si>
  <si>
    <t>Total Support Services</t>
  </si>
  <si>
    <t>Crisis Intervention Services</t>
  </si>
  <si>
    <t>60505-01</t>
  </si>
  <si>
    <t>Crisis Intervention - Mobile</t>
  </si>
  <si>
    <t>60505-05</t>
  </si>
  <si>
    <t>Crisis Intervention - Stabilization</t>
  </si>
  <si>
    <t>60505-10</t>
  </si>
  <si>
    <t>Crisis Intervention - Telephone</t>
  </si>
  <si>
    <t>Total Crisis Intervention Services</t>
  </si>
  <si>
    <t>Inpatient Services</t>
  </si>
  <si>
    <t>60605-01</t>
  </si>
  <si>
    <t>Hospital</t>
  </si>
  <si>
    <t>Psychiatric (Provider Types 02 &amp; 71)</t>
  </si>
  <si>
    <t>Detoxification (Provider Types 02 &amp; 71)</t>
  </si>
  <si>
    <t>60605-05</t>
  </si>
  <si>
    <t>Sub acute Facility</t>
  </si>
  <si>
    <t>Psychiatric (Provider Types B5 &amp; B6)</t>
  </si>
  <si>
    <t>Detoxification (Provider Types B5 &amp; B6)</t>
  </si>
  <si>
    <t>60605-10</t>
  </si>
  <si>
    <t>Residential Treatment Center (RTC)</t>
  </si>
  <si>
    <t>Psychiatric - Secure &amp; Non-Secure Provider Types 78,B1,B2,B3)</t>
  </si>
  <si>
    <t>Detoxification - Secure &amp; Non-Secure (Provider Types (78,B1,B2,B3)</t>
  </si>
  <si>
    <t>60605-15</t>
  </si>
  <si>
    <t>Inpatient Services, Professional</t>
  </si>
  <si>
    <t>Total Inpatient Services</t>
  </si>
  <si>
    <t>Residential Services</t>
  </si>
  <si>
    <t>60705-01</t>
  </si>
  <si>
    <t>Behavioral Health Residential Facilities</t>
  </si>
  <si>
    <t>60705-05</t>
  </si>
  <si>
    <t>60705-10</t>
  </si>
  <si>
    <t>Room and Board</t>
  </si>
  <si>
    <t xml:space="preserve">Total Residential Services </t>
  </si>
  <si>
    <t>Behavioral Health Day Program</t>
  </si>
  <si>
    <t>60805-01</t>
  </si>
  <si>
    <t>Supervised Day Program</t>
  </si>
  <si>
    <t>60805-05</t>
  </si>
  <si>
    <t>Therapeutic Day Program</t>
  </si>
  <si>
    <t>60805-10</t>
  </si>
  <si>
    <t>Medical Day Program</t>
  </si>
  <si>
    <t>Total Behavioral Health Day Program</t>
  </si>
  <si>
    <t>Prevention Services</t>
  </si>
  <si>
    <t>60905-01</t>
  </si>
  <si>
    <t xml:space="preserve">Prevention </t>
  </si>
  <si>
    <t>60905-05</t>
  </si>
  <si>
    <t>HIV</t>
  </si>
  <si>
    <t>Total Prevention Services</t>
  </si>
  <si>
    <t>BH Pharmacy Expenses</t>
  </si>
  <si>
    <t>61005-01</t>
  </si>
  <si>
    <t>BH Pharmacy Expense</t>
  </si>
  <si>
    <t>61005-05</t>
  </si>
  <si>
    <t>BH Pharmacy Rebates</t>
  </si>
  <si>
    <t>61005-10</t>
  </si>
  <si>
    <t>BH Pharmacy Performance Guarantees</t>
  </si>
  <si>
    <t>Total Pharmacy Expense</t>
  </si>
  <si>
    <t>61100-01</t>
  </si>
  <si>
    <t>PPC BH Title XIX</t>
  </si>
  <si>
    <t>61105-01</t>
  </si>
  <si>
    <t>61205-01</t>
  </si>
  <si>
    <t>BH FQHC/RHC Services</t>
  </si>
  <si>
    <t>Subtotal BH Medical Expenses</t>
  </si>
  <si>
    <t>61305-01</t>
  </si>
  <si>
    <t>Specialty and Other Grant Expenses*</t>
  </si>
  <si>
    <t>Total BH Medical Expenses</t>
  </si>
  <si>
    <t>Total PH Medical Expenses (details below)</t>
  </si>
  <si>
    <t>Total BH and PH Medical Expenses</t>
  </si>
  <si>
    <t>70105-01</t>
  </si>
  <si>
    <t>Less:  Reinsurance</t>
  </si>
  <si>
    <t>70205-02</t>
  </si>
  <si>
    <t>Less:  Third Party Liability</t>
  </si>
  <si>
    <t>70305-01</t>
  </si>
  <si>
    <t>Less:  Claims Overpayment Recoveries</t>
  </si>
  <si>
    <t>70310-05</t>
  </si>
  <si>
    <t>Less:  Pharmacy Rebates</t>
  </si>
  <si>
    <t>70310-10</t>
  </si>
  <si>
    <t>Less:  Pharmacy Performance Guarantees</t>
  </si>
  <si>
    <t>Total Net Medical Expense</t>
  </si>
  <si>
    <t>Physical Health (PH) Medical Expenses</t>
  </si>
  <si>
    <t>Hospitalization</t>
  </si>
  <si>
    <t>50105-01</t>
  </si>
  <si>
    <t>Hospital Inpatient</t>
  </si>
  <si>
    <t>50110-01</t>
  </si>
  <si>
    <t>Behavioral Health Hospital Inpatient</t>
  </si>
  <si>
    <t>PPC - Hospital Inpatient</t>
  </si>
  <si>
    <t>Total Hospitalization</t>
  </si>
  <si>
    <t>Medical Compensation</t>
  </si>
  <si>
    <t>50205-01</t>
  </si>
  <si>
    <t>Primary Care Physician Services</t>
  </si>
  <si>
    <t>50210-01</t>
  </si>
  <si>
    <t>Behavioral Health Physician Services</t>
  </si>
  <si>
    <t>50215-01</t>
  </si>
  <si>
    <t>Referral Physician Services</t>
  </si>
  <si>
    <t>50220-01</t>
  </si>
  <si>
    <t>PH FQHC/RHC Services</t>
  </si>
  <si>
    <t>50225-01</t>
  </si>
  <si>
    <t>Other Professional Services</t>
  </si>
  <si>
    <t>50230-01</t>
  </si>
  <si>
    <t>PPC - Physician Services</t>
  </si>
  <si>
    <t>50235-01</t>
  </si>
  <si>
    <t>Total Medical Compensation</t>
  </si>
  <si>
    <t>Other Medical Expenses</t>
  </si>
  <si>
    <t>50305-01</t>
  </si>
  <si>
    <t>Emergency Facility Services</t>
  </si>
  <si>
    <t>50310-01</t>
  </si>
  <si>
    <t>PH Pharmacy</t>
  </si>
  <si>
    <t>50310-05</t>
  </si>
  <si>
    <t>PH Pharmacy Rebates</t>
  </si>
  <si>
    <t>50310-10</t>
  </si>
  <si>
    <t>PH Pharmacy Performance Guarantees</t>
  </si>
  <si>
    <t>50315-01</t>
  </si>
  <si>
    <t>Laboratory, Radiology &amp; Medical Imaging</t>
  </si>
  <si>
    <t>50320-01</t>
  </si>
  <si>
    <t>Outpatient Facility</t>
  </si>
  <si>
    <t>50325-01</t>
  </si>
  <si>
    <t>Durable Medical Equipment</t>
  </si>
  <si>
    <t>50330-01</t>
  </si>
  <si>
    <t>Dental</t>
  </si>
  <si>
    <t>50335-01</t>
  </si>
  <si>
    <t>50340-00</t>
  </si>
  <si>
    <t>Nursing Facility, Home Health Care</t>
  </si>
  <si>
    <t>50345-01</t>
  </si>
  <si>
    <t>Therapies</t>
  </si>
  <si>
    <t>50350-01</t>
  </si>
  <si>
    <t>Alternative Payment Model Performance Based Payments to Providers</t>
  </si>
  <si>
    <t>50360-01</t>
  </si>
  <si>
    <t>PPC, Other Medical Expenses</t>
  </si>
  <si>
    <t>50370-01</t>
  </si>
  <si>
    <t>Total Other Medical Expenses</t>
  </si>
  <si>
    <t>Total Physical Health Expense</t>
  </si>
  <si>
    <t>Administrative Expenses:</t>
  </si>
  <si>
    <t>80105-01</t>
  </si>
  <si>
    <t>Compensation</t>
  </si>
  <si>
    <t>80205-01</t>
  </si>
  <si>
    <t>Occupancy</t>
  </si>
  <si>
    <t>80305-01</t>
  </si>
  <si>
    <t xml:space="preserve">Depreciation </t>
  </si>
  <si>
    <t>80405-01</t>
  </si>
  <si>
    <t>Care Management/Care Coordination</t>
  </si>
  <si>
    <t>80505-01</t>
  </si>
  <si>
    <t>Professional and Outside Services</t>
  </si>
  <si>
    <t>80605-01</t>
  </si>
  <si>
    <t>Office Supplies and Equipment</t>
  </si>
  <si>
    <t>80705-01</t>
  </si>
  <si>
    <t>Travel</t>
  </si>
  <si>
    <t>80805-01</t>
  </si>
  <si>
    <t>Repair and Maintenance</t>
  </si>
  <si>
    <t>80905-01</t>
  </si>
  <si>
    <t>Bank Service Charge</t>
  </si>
  <si>
    <t>81005-01</t>
  </si>
  <si>
    <t>Insurance</t>
  </si>
  <si>
    <t>81105-01</t>
  </si>
  <si>
    <t>Marketing</t>
  </si>
  <si>
    <t>81205-01</t>
  </si>
  <si>
    <t>Interest Expense</t>
  </si>
  <si>
    <t>81305-01</t>
  </si>
  <si>
    <t>Pharmacy Benefit Manager Expenses</t>
  </si>
  <si>
    <t>81405-01</t>
  </si>
  <si>
    <t>Fraud Reduction Expenses</t>
  </si>
  <si>
    <t>81505-01</t>
  </si>
  <si>
    <t>Third Party Activities</t>
  </si>
  <si>
    <t>81605-01</t>
  </si>
  <si>
    <t>Sub Capitation Block Administration</t>
  </si>
  <si>
    <t>81705-01</t>
  </si>
  <si>
    <t>Health Care Quality Improvement</t>
  </si>
  <si>
    <t>82505-01</t>
  </si>
  <si>
    <t>Interpretation/Translation Services</t>
  </si>
  <si>
    <t>83005-01</t>
  </si>
  <si>
    <t>Other Administrative Expenses*</t>
  </si>
  <si>
    <t>Subtotal Administrative Expenses</t>
  </si>
  <si>
    <t>83105-01</t>
  </si>
  <si>
    <t>Non-Title XIX/XXI Encounter Valuation Sanctions*</t>
  </si>
  <si>
    <t>83205-01</t>
  </si>
  <si>
    <t>Admin Expenses from Specialty and Other Grants*</t>
  </si>
  <si>
    <t>Total Administrative Expense</t>
  </si>
  <si>
    <t>Total Expenses</t>
  </si>
  <si>
    <t>Profit (Loss) from Operations</t>
  </si>
  <si>
    <t>Profit (Loss) from Non-Operating*</t>
  </si>
  <si>
    <t>Profit/(Loss) Before Taxes</t>
  </si>
  <si>
    <t>90105-01</t>
  </si>
  <si>
    <t>Income Taxes</t>
  </si>
  <si>
    <t>90205-01</t>
  </si>
  <si>
    <t>Premium Taxes</t>
  </si>
  <si>
    <t>90305-01</t>
  </si>
  <si>
    <t>Health Insurance Provider Fee</t>
  </si>
  <si>
    <t>Net Profit/(Loss)</t>
  </si>
  <si>
    <t>990105-01</t>
  </si>
  <si>
    <t>Community Reinvestment</t>
  </si>
  <si>
    <t>990205-01</t>
  </si>
  <si>
    <t>Non Covered Services</t>
  </si>
  <si>
    <t>Net Profit/(Loss) After CRI and Non Covered Services</t>
  </si>
  <si>
    <t>Account did not exist during this period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</si>
  <si>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consisted of the following programs: Health Information Exchange (HIE); Liquor Fees; One-time Supported Housing and SUDS.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</si>
  <si>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consisted of the following programs:  Liquor Fees; One-time Supported Housing and SUDS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</si>
  <si>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consisted of the following programs:  Liquor Fees and SUDS.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</si>
  <si>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 of the following programs:  Liquor Fees and SUDS.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</si>
  <si>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The Other Federal Column consisted of the following grants:  Medication Assisted Treatment-Prescription Drug and Opioid Addiction Criminal Justice Project (MAT-PDOA); Opioid State Targeted Response (STR); and State Youth Treatment (SYT).  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</si>
  <si>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The Other Federal Column consisted of the following grants:  MAT-PDOA; Opioid STR; State Opioid Response (SOR); and Strategic Prevention Framework, 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</si>
  <si>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The Other Federal Column consisted of the following grants:  MAT-PDOA; Opioid STR; and SOR.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</si>
  <si>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The Other Federal Column consisted of the following grants:  SOR; COVID-19 Emergency Response for Suicide Prevention (ERSP); and COVID-19 Emergency.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</si>
  <si>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Account 61105-01, Other Service Expenses Not Reported Above, consisted of the following expenses:  PASRR $15,900; Mental Health Block Grant First Episode Psychosis (MHBG FEP) $147,442; MAT-PDOA Grant $230,779; Opioid STR Grant $1,522,472; </t>
    </r>
  </si>
  <si>
    <t xml:space="preserve">    Partnerships for Success Project (SPF-PFS).   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</si>
  <si>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Account 61105-01, Other Service Expenses Not Reported Above, consisted of the following expenses:  MHBG FEP $400,715; 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</si>
  <si>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Account 61105-01, Other Service Expenses Not Reported Above, consisted of the following expenses:  Crisis Provider Incentive $6,900; MHBG FEP $126,009; Jail Liaisons $29,049;</t>
    </r>
  </si>
  <si>
    <t xml:space="preserve">  and MAT-PDOA $230,779.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</si>
  <si>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Account 61105-01, Other Service Expenses Not Reported Above, consisted of the following expenses:  MHBG FEP $309,350; MAT-PDOA $429,005; </t>
    </r>
  </si>
  <si>
    <t xml:space="preserve">    MAT-PDOA $131,074; Opioid STR $881,828; PASRR $48,600; SOR $4,219,366; SABG Engagement Specialist and Oxford House $474,848; MHBG SMI </t>
  </si>
  <si>
    <t xml:space="preserve">     COVID-19 ERSP $75,743; COVID Emergency $15,501; PASRR $16,200; SOR $2,899,053; SABG Engagement Specialist and Oxford House $233,185; MHBG SED various programs</t>
  </si>
  <si>
    <t xml:space="preserve">     Opioid STR $2,233,230; SYT $12,780; PASRR $58,660; SPF-PFS $398,619; SOR $532,760; Substance Abuse Block Grant (SABG) $503,755 Mental Health Block Grant </t>
  </si>
  <si>
    <t xml:space="preserve">    Engagement Specialists $98,800; MHBG SED various programs $897,770; and COT Administration $192,191.</t>
  </si>
  <si>
    <t xml:space="preserve">     $604,750; MHBG SMI Engagement Specialist $18,524; and County Court-Ordered Treatment Administration $109,060.</t>
  </si>
  <si>
    <t xml:space="preserve">     (MHBG) Serious Emotional Disturbance (SED) $708,322; MHBG Serious Mental Illness (SMI) $41,948; and Court-Ordered Treatment (COT) Administration $108,281.</t>
  </si>
  <si>
    <t>SFY 2018</t>
  </si>
  <si>
    <t>SFY 2019</t>
  </si>
  <si>
    <t>SFY 2020</t>
  </si>
  <si>
    <t>SFY 2021 YTD as of December 31, 2020 (Two Quarters)</t>
  </si>
  <si>
    <r>
      <t>Other Service Expenses Not Reported Above*</t>
    </r>
    <r>
      <rPr>
        <vertAlign val="superscript"/>
        <sz val="12"/>
        <rFont val="Arial"/>
        <family val="2"/>
      </rPr>
      <t>3</t>
    </r>
  </si>
  <si>
    <t xml:space="preserve">South GSA includes Pinal County </t>
  </si>
  <si>
    <t>South GSA includes Cochise, Graham, Greenlee, Pima, Santa Cruz, Yuma, La Paz, and Pinal Counties</t>
  </si>
  <si>
    <t>CCE Non-Title XIX/XXI Data Supplement -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</si>
</sst>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_(* #,##0_);_(* \(#,##0\);_(* &quot;-&quot;??_);_(@_)"/>
    <numFmt numFmtId="166" formatCode="_(&quot;$&quot;* #,##0_);_(&quot;$&quot;* \(#,##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b/>
      <vertAlign val="superscript"/>
      <sz val="12"/>
      <name val="Arial"/>
      <family val="2"/>
    </font>
    <font>
      <sz val="12"/>
      <color rgb="FFFF0000"/>
      <name val="Arial"/>
      <family val="2"/>
    </font>
    <font>
      <vertAlign val="superscript"/>
      <sz val="12"/>
      <name val="Arial"/>
      <family val="2"/>
    </font>
    <font>
      <sz val="12"/>
      <color theme="4" tint="0.79998168889431442"/>
      <name val="Arial"/>
      <family val="2"/>
    </font>
    <font>
      <b/>
      <sz val="12"/>
      <color theme="4" tint="0.79998168889431442"/>
      <name val="Arial"/>
      <family val="2"/>
    </font>
    <font>
      <sz val="10"/>
      <color theme="4" tint="0.7999816888943144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164" fontId="0" fillId="0" borderId="0"/>
    <xf numFmtId="43" fontId="2" fillId="0" borderId="0" applyFont="0" applyFill="0" applyBorder="0" applyAlignment="0" applyProtection="0"/>
    <xf numFmtId="0" fontId="1" fillId="0" borderId="0"/>
    <xf numFmtId="164" fontId="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1">
    <xf numFmtId="164" fontId="0" fillId="0" borderId="0" xfId="0"/>
    <xf numFmtId="164" fontId="3" fillId="0" borderId="0" xfId="0" applyFont="1" applyAlignment="1" applyProtection="1">
      <alignment horizontal="center"/>
      <protection locked="0"/>
    </xf>
    <xf numFmtId="164" fontId="3" fillId="0" borderId="0" xfId="0" applyFont="1" applyProtection="1">
      <protection locked="0"/>
    </xf>
    <xf numFmtId="0" fontId="4" fillId="0" borderId="0" xfId="0" applyNumberFormat="1" applyFont="1" applyProtection="1">
      <protection locked="0"/>
    </xf>
    <xf numFmtId="164" fontId="4" fillId="0" borderId="0" xfId="0" applyFont="1" applyProtection="1">
      <protection locked="0"/>
    </xf>
    <xf numFmtId="164" fontId="4" fillId="0" borderId="0" xfId="0" applyFont="1" applyAlignment="1">
      <alignment horizontal="center"/>
    </xf>
    <xf numFmtId="164" fontId="4" fillId="0" borderId="1" xfId="0" applyFont="1" applyBorder="1" applyAlignment="1">
      <alignment horizontal="center" wrapText="1"/>
    </xf>
    <xf numFmtId="0" fontId="3" fillId="0" borderId="0" xfId="0" quotePrefix="1" applyNumberFormat="1" applyFont="1"/>
    <xf numFmtId="164" fontId="6" fillId="0" borderId="0" xfId="0" applyFont="1"/>
    <xf numFmtId="37" fontId="7" fillId="0" borderId="0" xfId="0" applyNumberFormat="1" applyFont="1" applyProtection="1">
      <protection locked="0"/>
    </xf>
    <xf numFmtId="0" fontId="3" fillId="0" borderId="0" xfId="2" applyFont="1" applyProtection="1">
      <protection locked="0"/>
    </xf>
    <xf numFmtId="0" fontId="4" fillId="0" borderId="0" xfId="2" applyFont="1"/>
    <xf numFmtId="165" fontId="3" fillId="0" borderId="0" xfId="1" applyNumberFormat="1" applyFont="1" applyFill="1" applyBorder="1" applyProtection="1"/>
    <xf numFmtId="165" fontId="4" fillId="0" borderId="0" xfId="1" applyNumberFormat="1" applyFont="1" applyProtection="1">
      <protection locked="0"/>
    </xf>
    <xf numFmtId="0" fontId="3" fillId="0" borderId="0" xfId="2" applyFont="1" applyAlignment="1">
      <alignment horizontal="left"/>
    </xf>
    <xf numFmtId="0" fontId="3" fillId="0" borderId="0" xfId="2" applyFont="1"/>
    <xf numFmtId="165" fontId="3" fillId="0" borderId="0" xfId="1" applyNumberFormat="1" applyFont="1" applyProtection="1">
      <protection locked="0"/>
    </xf>
    <xf numFmtId="0" fontId="3" fillId="0" borderId="0" xfId="3" applyNumberFormat="1" applyFont="1" applyAlignment="1">
      <alignment horizontal="left"/>
    </xf>
    <xf numFmtId="164" fontId="3" fillId="0" borderId="0" xfId="3" applyFont="1"/>
    <xf numFmtId="165" fontId="3" fillId="3" borderId="0" xfId="1" applyNumberFormat="1" applyFont="1" applyFill="1" applyProtection="1">
      <protection locked="0"/>
    </xf>
    <xf numFmtId="0" fontId="4" fillId="0" borderId="0" xfId="2" applyFont="1" applyAlignment="1">
      <alignment horizontal="left"/>
    </xf>
    <xf numFmtId="0" fontId="4" fillId="0" borderId="0" xfId="2" applyFont="1" applyProtection="1">
      <protection locked="0"/>
    </xf>
    <xf numFmtId="0" fontId="3" fillId="0" borderId="0" xfId="2" applyFont="1" applyAlignment="1">
      <alignment horizontal="right"/>
    </xf>
    <xf numFmtId="37" fontId="3" fillId="0" borderId="0" xfId="2" applyNumberFormat="1" applyFont="1" applyAlignment="1">
      <alignment horizontal="right"/>
    </xf>
    <xf numFmtId="37" fontId="3" fillId="0" borderId="0" xfId="2" applyNumberFormat="1" applyFont="1"/>
    <xf numFmtId="37" fontId="3" fillId="0" borderId="0" xfId="2" applyNumberFormat="1" applyFont="1" applyAlignment="1">
      <alignment wrapText="1"/>
    </xf>
    <xf numFmtId="37" fontId="4" fillId="0" borderId="0" xfId="2" applyNumberFormat="1" applyFont="1"/>
    <xf numFmtId="37" fontId="4" fillId="0" borderId="0" xfId="2" applyNumberFormat="1" applyFont="1" applyAlignment="1">
      <alignment wrapText="1"/>
    </xf>
    <xf numFmtId="164" fontId="3" fillId="0" borderId="0" xfId="0" applyFont="1" applyAlignment="1">
      <alignment horizontal="left"/>
    </xf>
    <xf numFmtId="37" fontId="3" fillId="0" borderId="0" xfId="0" applyNumberFormat="1" applyFont="1"/>
    <xf numFmtId="37" fontId="4" fillId="0" borderId="0" xfId="2" applyNumberFormat="1" applyFont="1" applyAlignment="1">
      <alignment horizontal="left"/>
    </xf>
    <xf numFmtId="37" fontId="3" fillId="0" borderId="0" xfId="3" applyNumberFormat="1" applyFont="1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top"/>
    </xf>
    <xf numFmtId="0" fontId="3" fillId="0" borderId="0" xfId="0" applyNumberFormat="1" applyFont="1" applyProtection="1">
      <protection locked="0"/>
    </xf>
    <xf numFmtId="0" fontId="6" fillId="0" borderId="0" xfId="0" applyNumberFormat="1" applyFont="1"/>
    <xf numFmtId="0" fontId="3" fillId="4" borderId="0" xfId="0" applyNumberFormat="1" applyFont="1" applyFill="1" applyProtection="1">
      <protection locked="0"/>
    </xf>
    <xf numFmtId="166" fontId="3" fillId="0" borderId="0" xfId="5" applyNumberFormat="1" applyFont="1" applyProtection="1">
      <protection locked="0"/>
    </xf>
    <xf numFmtId="166" fontId="3" fillId="3" borderId="0" xfId="5" applyNumberFormat="1" applyFont="1" applyFill="1" applyProtection="1">
      <protection locked="0"/>
    </xf>
    <xf numFmtId="166" fontId="3" fillId="0" borderId="2" xfId="5" applyNumberFormat="1" applyFont="1" applyBorder="1" applyProtection="1">
      <protection locked="0"/>
    </xf>
    <xf numFmtId="166" fontId="4" fillId="3" borderId="0" xfId="5" applyNumberFormat="1" applyFont="1" applyFill="1" applyProtection="1">
      <protection locked="0"/>
    </xf>
    <xf numFmtId="166" fontId="3" fillId="0" borderId="3" xfId="5" applyNumberFormat="1" applyFont="1" applyBorder="1" applyProtection="1">
      <protection locked="0"/>
    </xf>
    <xf numFmtId="166" fontId="3" fillId="0" borderId="4" xfId="5" applyNumberFormat="1" applyFont="1" applyBorder="1" applyProtection="1">
      <protection locked="0"/>
    </xf>
    <xf numFmtId="166" fontId="3" fillId="4" borderId="0" xfId="5" applyNumberFormat="1" applyFont="1" applyFill="1" applyProtection="1">
      <protection locked="0"/>
    </xf>
    <xf numFmtId="164" fontId="3" fillId="0" borderId="0" xfId="0" applyFont="1" applyFill="1" applyProtection="1">
      <protection locked="0"/>
    </xf>
    <xf numFmtId="166" fontId="3" fillId="0" borderId="0" xfId="5" applyNumberFormat="1" applyFont="1" applyFill="1" applyProtection="1">
      <protection locked="0"/>
    </xf>
    <xf numFmtId="165" fontId="3" fillId="0" borderId="0" xfId="1" applyNumberFormat="1" applyFont="1" applyFill="1" applyProtection="1">
      <protection locked="0"/>
    </xf>
    <xf numFmtId="166" fontId="3" fillId="5" borderId="0" xfId="5" applyNumberFormat="1" applyFont="1" applyFill="1" applyProtection="1">
      <protection locked="0"/>
    </xf>
    <xf numFmtId="164" fontId="3" fillId="5" borderId="0" xfId="0" applyFont="1" applyFill="1" applyProtection="1">
      <protection locked="0"/>
    </xf>
    <xf numFmtId="164" fontId="9" fillId="5" borderId="0" xfId="0" applyFont="1" applyFill="1" applyProtection="1">
      <protection locked="0"/>
    </xf>
    <xf numFmtId="165" fontId="4" fillId="0" borderId="0" xfId="1" applyNumberFormat="1" applyFont="1" applyFill="1" applyBorder="1" applyProtection="1"/>
    <xf numFmtId="164" fontId="9" fillId="0" borderId="0" xfId="0" applyFont="1" applyFill="1" applyProtection="1">
      <protection locked="0"/>
    </xf>
    <xf numFmtId="164" fontId="3" fillId="6" borderId="0" xfId="0" applyFont="1" applyFill="1" applyProtection="1">
      <protection locked="0"/>
    </xf>
    <xf numFmtId="165" fontId="3" fillId="6" borderId="0" xfId="1" applyNumberFormat="1" applyFont="1" applyFill="1" applyProtection="1">
      <protection locked="0"/>
    </xf>
    <xf numFmtId="164" fontId="11" fillId="6" borderId="0" xfId="0" applyFont="1" applyFill="1" applyProtection="1">
      <protection locked="0"/>
    </xf>
    <xf numFmtId="164" fontId="12" fillId="6" borderId="0" xfId="0" applyFont="1" applyFill="1" applyAlignment="1" applyProtection="1">
      <alignment horizontal="center"/>
      <protection locked="0"/>
    </xf>
    <xf numFmtId="164" fontId="12" fillId="6" borderId="0" xfId="0" applyFont="1" applyFill="1" applyBorder="1" applyAlignment="1">
      <alignment horizontal="center" wrapText="1"/>
    </xf>
    <xf numFmtId="37" fontId="13" fillId="6" borderId="0" xfId="0" applyNumberFormat="1" applyFont="1" applyFill="1" applyBorder="1" applyProtection="1">
      <protection locked="0"/>
    </xf>
    <xf numFmtId="165" fontId="11" fillId="6" borderId="0" xfId="1" applyNumberFormat="1" applyFont="1" applyFill="1" applyBorder="1" applyProtection="1"/>
    <xf numFmtId="166" fontId="12" fillId="6" borderId="0" xfId="5" applyNumberFormat="1" applyFont="1" applyFill="1" applyBorder="1" applyProtection="1">
      <protection locked="0"/>
    </xf>
    <xf numFmtId="166" fontId="11" fillId="6" borderId="0" xfId="5" applyNumberFormat="1" applyFont="1" applyFill="1" applyBorder="1" applyProtection="1">
      <protection locked="0"/>
    </xf>
    <xf numFmtId="166" fontId="11" fillId="6" borderId="0" xfId="5" applyNumberFormat="1" applyFont="1" applyFill="1" applyProtection="1">
      <protection locked="0"/>
    </xf>
    <xf numFmtId="165" fontId="11" fillId="6" borderId="0" xfId="1" applyNumberFormat="1" applyFont="1" applyFill="1" applyProtection="1">
      <protection locked="0"/>
    </xf>
    <xf numFmtId="164" fontId="12" fillId="6" borderId="0" xfId="0" applyFont="1" applyFill="1" applyProtection="1">
      <protection locked="0"/>
    </xf>
    <xf numFmtId="165" fontId="12" fillId="6" borderId="0" xfId="1" applyNumberFormat="1" applyFont="1" applyFill="1" applyProtection="1">
      <protection locked="0"/>
    </xf>
    <xf numFmtId="166" fontId="12" fillId="6" borderId="0" xfId="5" applyNumberFormat="1" applyFont="1" applyFill="1" applyProtection="1">
      <protection locked="0"/>
    </xf>
    <xf numFmtId="164" fontId="4" fillId="6" borderId="0" xfId="0" applyFont="1" applyFill="1" applyProtection="1">
      <protection locked="0"/>
    </xf>
    <xf numFmtId="165" fontId="4" fillId="6" borderId="0" xfId="1" applyNumberFormat="1" applyFont="1" applyFill="1" applyProtection="1">
      <protection locked="0"/>
    </xf>
    <xf numFmtId="164" fontId="4" fillId="0" borderId="0" xfId="0" applyFont="1"/>
    <xf numFmtId="164" fontId="5" fillId="2" borderId="0" xfId="0" applyFont="1" applyFill="1" applyAlignment="1" applyProtection="1">
      <alignment horizontal="center"/>
      <protection locked="0"/>
    </xf>
    <xf numFmtId="164" fontId="4" fillId="0" borderId="0" xfId="0" applyFont="1" applyAlignment="1"/>
  </cellXfs>
  <cellStyles count="6">
    <cellStyle name="Comma" xfId="1" builtinId="3"/>
    <cellStyle name="Comma 2" xfId="4" xr:uid="{126F50D8-A827-4C56-872F-4F17DAFADD08}"/>
    <cellStyle name="Currency" xfId="5" builtinId="4"/>
    <cellStyle name="Normal" xfId="0" builtinId="0"/>
    <cellStyle name="Normal 2 2" xfId="3" xr:uid="{E8C2C31E-ECCF-4904-A74A-1ACA864E6191}"/>
    <cellStyle name="Normal 3 2" xfId="2" xr:uid="{0B816A37-C86E-4C54-8BCA-DA3D2ECC5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D8155-FDDB-42EA-A0B6-7533F535B54F}">
  <dimension ref="A1:FO187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6" sqref="A6"/>
      <selection pane="bottomRight"/>
    </sheetView>
  </sheetViews>
  <sheetFormatPr defaultColWidth="9.1796875" defaultRowHeight="15.5" x14ac:dyDescent="0.35"/>
  <cols>
    <col min="1" max="1" width="11.26953125" style="34" customWidth="1"/>
    <col min="2" max="2" width="4" style="2" customWidth="1"/>
    <col min="3" max="3" width="69.453125" style="2" customWidth="1"/>
    <col min="4" max="4" width="14.54296875" style="2" customWidth="1"/>
    <col min="5" max="5" width="16.453125" style="2" customWidth="1"/>
    <col min="6" max="13" width="14.54296875" style="2" customWidth="1"/>
    <col min="14" max="14" width="15.26953125" style="2" customWidth="1"/>
    <col min="15" max="15" width="7.7265625" style="54" customWidth="1"/>
    <col min="16" max="16" width="14.54296875" style="2" customWidth="1"/>
    <col min="17" max="17" width="15.26953125" style="2" customWidth="1"/>
    <col min="18" max="21" width="14.54296875" style="2" customWidth="1"/>
    <col min="22" max="22" width="15.81640625" style="2" customWidth="1"/>
    <col min="23" max="25" width="14.54296875" style="2" customWidth="1"/>
    <col min="26" max="26" width="18.26953125" style="2" customWidth="1"/>
    <col min="27" max="27" width="9.1796875" style="54"/>
    <col min="28" max="28" width="14.54296875" style="2" customWidth="1"/>
    <col min="29" max="29" width="15.26953125" style="2" customWidth="1"/>
    <col min="30" max="33" width="14.54296875" style="2" customWidth="1"/>
    <col min="34" max="34" width="15.7265625" style="2" customWidth="1"/>
    <col min="35" max="37" width="14.54296875" style="2" customWidth="1"/>
    <col min="38" max="38" width="17.54296875" style="2" customWidth="1"/>
    <col min="39" max="39" width="9.1796875" style="52"/>
    <col min="40" max="50" width="14.54296875" style="2" customWidth="1"/>
    <col min="51" max="51" width="15.453125" style="2" customWidth="1"/>
    <col min="52" max="16384" width="9.1796875" style="2"/>
  </cols>
  <sheetData>
    <row r="1" spans="1:171" x14ac:dyDescent="0.35">
      <c r="A1" s="35" t="s">
        <v>310</v>
      </c>
      <c r="B1" s="1"/>
      <c r="C1" s="1"/>
    </row>
    <row r="2" spans="1:171" x14ac:dyDescent="0.35">
      <c r="A2" s="35" t="s">
        <v>0</v>
      </c>
      <c r="B2" s="1"/>
      <c r="C2" s="1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</row>
    <row r="3" spans="1:171" x14ac:dyDescent="0.35">
      <c r="A3" s="3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  <c r="AB3" s="51"/>
      <c r="AC3" s="44"/>
      <c r="AD3" s="44"/>
      <c r="AE3" s="44"/>
      <c r="AF3" s="44"/>
      <c r="AG3" s="44"/>
      <c r="AH3" s="44"/>
      <c r="AI3" s="44"/>
      <c r="AJ3" s="44"/>
      <c r="AK3" s="44"/>
      <c r="AL3" s="44"/>
      <c r="AN3" s="51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171" x14ac:dyDescent="0.35">
      <c r="A4" s="70"/>
      <c r="B4" s="70"/>
      <c r="C4" s="7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</row>
    <row r="5" spans="1:171" x14ac:dyDescent="0.35">
      <c r="A5" s="68"/>
      <c r="B5" s="68"/>
      <c r="C5" s="68"/>
      <c r="D5" s="69" t="s">
        <v>303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55"/>
      <c r="P5" s="69" t="s">
        <v>304</v>
      </c>
      <c r="Q5" s="69"/>
      <c r="R5" s="69"/>
      <c r="S5" s="69"/>
      <c r="T5" s="69"/>
      <c r="U5" s="69"/>
      <c r="V5" s="69"/>
      <c r="W5" s="69"/>
      <c r="X5" s="69"/>
      <c r="Y5" s="69"/>
      <c r="Z5" s="69"/>
      <c r="AB5" s="69" t="s">
        <v>305</v>
      </c>
      <c r="AC5" s="69"/>
      <c r="AD5" s="69"/>
      <c r="AE5" s="69"/>
      <c r="AF5" s="69"/>
      <c r="AG5" s="69"/>
      <c r="AH5" s="69"/>
      <c r="AI5" s="69"/>
      <c r="AJ5" s="69"/>
      <c r="AK5" s="69"/>
      <c r="AL5" s="69"/>
      <c r="AN5" s="69" t="s">
        <v>306</v>
      </c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</row>
    <row r="6" spans="1:171" ht="47.15" customHeight="1" x14ac:dyDescent="0.35">
      <c r="A6" s="3"/>
      <c r="B6" s="4"/>
      <c r="C6" s="5"/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56"/>
      <c r="P6" s="6" t="s">
        <v>1</v>
      </c>
      <c r="Q6" s="6" t="s">
        <v>2</v>
      </c>
      <c r="R6" s="6" t="s">
        <v>3</v>
      </c>
      <c r="S6" s="6" t="s">
        <v>4</v>
      </c>
      <c r="T6" s="6" t="s">
        <v>5</v>
      </c>
      <c r="U6" s="6" t="s">
        <v>6</v>
      </c>
      <c r="V6" s="6" t="s">
        <v>7</v>
      </c>
      <c r="W6" s="6" t="s">
        <v>8</v>
      </c>
      <c r="X6" s="6" t="s">
        <v>9</v>
      </c>
      <c r="Y6" s="6" t="s">
        <v>10</v>
      </c>
      <c r="Z6" s="6" t="s">
        <v>11</v>
      </c>
      <c r="AB6" s="6" t="s">
        <v>1</v>
      </c>
      <c r="AC6" s="6" t="s">
        <v>2</v>
      </c>
      <c r="AD6" s="6" t="s">
        <v>3</v>
      </c>
      <c r="AE6" s="6" t="s">
        <v>4</v>
      </c>
      <c r="AF6" s="6" t="s">
        <v>5</v>
      </c>
      <c r="AG6" s="6" t="s">
        <v>6</v>
      </c>
      <c r="AH6" s="6" t="s">
        <v>7</v>
      </c>
      <c r="AI6" s="6" t="s">
        <v>8</v>
      </c>
      <c r="AJ6" s="6" t="s">
        <v>9</v>
      </c>
      <c r="AK6" s="6" t="s">
        <v>10</v>
      </c>
      <c r="AL6" s="6" t="s">
        <v>11</v>
      </c>
      <c r="AN6" s="6" t="s">
        <v>1</v>
      </c>
      <c r="AO6" s="6" t="s">
        <v>2</v>
      </c>
      <c r="AP6" s="6" t="s">
        <v>3</v>
      </c>
      <c r="AQ6" s="6" t="s">
        <v>4</v>
      </c>
      <c r="AR6" s="6" t="s">
        <v>5</v>
      </c>
      <c r="AS6" s="6" t="s">
        <v>6</v>
      </c>
      <c r="AT6" s="6" t="s">
        <v>12</v>
      </c>
      <c r="AU6" s="6" t="s">
        <v>7</v>
      </c>
      <c r="AV6" s="6" t="s">
        <v>8</v>
      </c>
      <c r="AW6" s="6" t="s">
        <v>9</v>
      </c>
      <c r="AX6" s="6" t="s">
        <v>10</v>
      </c>
      <c r="AY6" s="6" t="s">
        <v>11</v>
      </c>
    </row>
    <row r="7" spans="1:171" s="4" customFormat="1" ht="15" customHeight="1" x14ac:dyDescent="0.35">
      <c r="A7" s="7"/>
      <c r="B7" s="68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7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63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66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171" s="4" customFormat="1" ht="15" customHeight="1" x14ac:dyDescent="0.35">
      <c r="A8" s="10"/>
      <c r="B8" s="11"/>
      <c r="C8" s="11" t="s">
        <v>13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58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64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67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</row>
    <row r="9" spans="1:171" s="4" customFormat="1" x14ac:dyDescent="0.35">
      <c r="A9" s="14" t="s">
        <v>14</v>
      </c>
      <c r="B9" s="15"/>
      <c r="C9" s="15" t="s">
        <v>15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f>SUM(D9:M9)</f>
        <v>0</v>
      </c>
      <c r="O9" s="59"/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f>SUM(P9:Y9)</f>
        <v>0</v>
      </c>
      <c r="AA9" s="61"/>
      <c r="AB9" s="37">
        <v>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v>0</v>
      </c>
      <c r="AJ9" s="37">
        <v>0</v>
      </c>
      <c r="AK9" s="37">
        <v>0</v>
      </c>
      <c r="AL9" s="37">
        <f t="shared" ref="AL9:AL14" si="0">SUM(AB9:AK9)</f>
        <v>0</v>
      </c>
      <c r="AM9" s="53"/>
      <c r="AN9" s="37">
        <v>0</v>
      </c>
      <c r="AO9" s="37">
        <v>0</v>
      </c>
      <c r="AP9" s="37">
        <v>0</v>
      </c>
      <c r="AQ9" s="37">
        <v>0</v>
      </c>
      <c r="AR9" s="37">
        <v>0</v>
      </c>
      <c r="AS9" s="37">
        <v>0</v>
      </c>
      <c r="AT9" s="37">
        <v>0</v>
      </c>
      <c r="AU9" s="37">
        <v>0</v>
      </c>
      <c r="AV9" s="37">
        <v>0</v>
      </c>
      <c r="AW9" s="37">
        <v>0</v>
      </c>
      <c r="AX9" s="37">
        <v>0</v>
      </c>
      <c r="AY9" s="37">
        <f>SUM(AN9:AX9)</f>
        <v>0</v>
      </c>
      <c r="AZ9" s="16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</row>
    <row r="10" spans="1:171" ht="15" customHeight="1" x14ac:dyDescent="0.35">
      <c r="A10" s="17" t="s">
        <v>16</v>
      </c>
      <c r="B10" s="18"/>
      <c r="C10" s="18" t="s">
        <v>17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f>SUM(D10:M10)</f>
        <v>0</v>
      </c>
      <c r="O10" s="59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61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53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</row>
    <row r="11" spans="1:171" ht="15" customHeight="1" x14ac:dyDescent="0.35">
      <c r="A11" s="14" t="s">
        <v>18</v>
      </c>
      <c r="B11" s="15"/>
      <c r="C11" s="15" t="s">
        <v>19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60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61"/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37">
        <f t="shared" si="0"/>
        <v>0</v>
      </c>
      <c r="AM11" s="53"/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45">
        <v>0</v>
      </c>
      <c r="AX11" s="45">
        <v>0</v>
      </c>
      <c r="AY11" s="45">
        <f>SUM(AN11:AX11)</f>
        <v>0</v>
      </c>
      <c r="AZ11" s="46"/>
      <c r="BA11" s="46"/>
      <c r="BB11" s="46"/>
      <c r="BC11" s="46"/>
      <c r="BD11" s="46"/>
      <c r="BE11" s="46"/>
      <c r="BF11" s="46"/>
      <c r="BG11" s="46"/>
      <c r="BH11" s="4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</row>
    <row r="12" spans="1:171" ht="15" customHeight="1" x14ac:dyDescent="0.35">
      <c r="A12" s="14" t="s">
        <v>20</v>
      </c>
      <c r="B12" s="15"/>
      <c r="C12" s="15" t="s">
        <v>21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f>SUM(D12:M12)</f>
        <v>0</v>
      </c>
      <c r="O12" s="60"/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f>SUM(P12:Y12)</f>
        <v>0</v>
      </c>
      <c r="AA12" s="61"/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f t="shared" si="0"/>
        <v>0</v>
      </c>
      <c r="AM12" s="53"/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T12" s="45">
        <v>0</v>
      </c>
      <c r="AU12" s="45">
        <v>0</v>
      </c>
      <c r="AV12" s="45">
        <v>0</v>
      </c>
      <c r="AW12" s="45">
        <v>0</v>
      </c>
      <c r="AX12" s="45">
        <v>0</v>
      </c>
      <c r="AY12" s="45">
        <f>SUM(AN12:AX12)</f>
        <v>0</v>
      </c>
      <c r="AZ12" s="46"/>
      <c r="BA12" s="46"/>
      <c r="BB12" s="46"/>
      <c r="BC12" s="46"/>
      <c r="BD12" s="46"/>
      <c r="BE12" s="46"/>
      <c r="BF12" s="46"/>
      <c r="BG12" s="46"/>
      <c r="BH12" s="4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</row>
    <row r="13" spans="1:171" ht="15" customHeight="1" x14ac:dyDescent="0.35">
      <c r="A13" s="14" t="s">
        <v>22</v>
      </c>
      <c r="B13" s="15"/>
      <c r="C13" s="15" t="s">
        <v>23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f>SUM(D13:M13)</f>
        <v>0</v>
      </c>
      <c r="O13" s="60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61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53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46"/>
      <c r="BA13" s="46"/>
      <c r="BB13" s="46"/>
      <c r="BC13" s="46"/>
      <c r="BD13" s="46"/>
      <c r="BE13" s="46"/>
      <c r="BF13" s="46"/>
      <c r="BG13" s="46"/>
      <c r="BH13" s="4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</row>
    <row r="14" spans="1:171" ht="15" customHeight="1" x14ac:dyDescent="0.35">
      <c r="A14" s="14" t="s">
        <v>22</v>
      </c>
      <c r="B14" s="15"/>
      <c r="C14" s="15" t="s">
        <v>24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60"/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f>SUM(P14:Y14)</f>
        <v>0</v>
      </c>
      <c r="AA14" s="61"/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37">
        <v>0</v>
      </c>
      <c r="AL14" s="37">
        <f t="shared" si="0"/>
        <v>0</v>
      </c>
      <c r="AM14" s="53"/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/>
      <c r="AU14" s="45">
        <v>0</v>
      </c>
      <c r="AV14" s="45">
        <v>0</v>
      </c>
      <c r="AW14" s="45">
        <v>0</v>
      </c>
      <c r="AX14" s="45">
        <v>0</v>
      </c>
      <c r="AY14" s="45">
        <f t="shared" ref="AY14" si="1">SUM(AN14:AX14)</f>
        <v>0</v>
      </c>
      <c r="AZ14" s="46"/>
      <c r="BA14" s="46"/>
      <c r="BB14" s="46"/>
      <c r="BC14" s="46"/>
      <c r="BD14" s="46"/>
      <c r="BE14" s="46"/>
      <c r="BF14" s="46"/>
      <c r="BG14" s="46"/>
      <c r="BH14" s="4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</row>
    <row r="15" spans="1:171" ht="15" customHeight="1" x14ac:dyDescent="0.35">
      <c r="A15" s="14" t="s">
        <v>25</v>
      </c>
      <c r="B15" s="15"/>
      <c r="C15" s="15" t="s">
        <v>26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f t="shared" ref="N15:N20" si="2">SUM(D15:M15)</f>
        <v>0</v>
      </c>
      <c r="O15" s="60"/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f t="shared" ref="Z15:Z20" si="3">SUM(P15:Y15)</f>
        <v>0</v>
      </c>
      <c r="AA15" s="61"/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7">
        <v>0</v>
      </c>
      <c r="AL15" s="37">
        <f t="shared" ref="AL15:AL20" si="4">SUM(AB15:AK15)</f>
        <v>0</v>
      </c>
      <c r="AM15" s="53"/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/>
      <c r="AU15" s="45">
        <v>0</v>
      </c>
      <c r="AV15" s="45">
        <v>0</v>
      </c>
      <c r="AW15" s="45">
        <v>0</v>
      </c>
      <c r="AX15" s="45">
        <v>0</v>
      </c>
      <c r="AY15" s="45">
        <f t="shared" ref="AY15:AY20" si="5">SUM(AN15:AX15)</f>
        <v>0</v>
      </c>
      <c r="AZ15" s="46"/>
      <c r="BA15" s="46"/>
      <c r="BB15" s="46"/>
      <c r="BC15" s="46"/>
      <c r="BD15" s="46"/>
      <c r="BE15" s="46"/>
      <c r="BF15" s="46"/>
      <c r="BG15" s="46"/>
      <c r="BH15" s="4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</row>
    <row r="16" spans="1:171" ht="15" customHeight="1" x14ac:dyDescent="0.35">
      <c r="A16" s="14" t="s">
        <v>27</v>
      </c>
      <c r="B16" s="15"/>
      <c r="C16" s="15" t="s">
        <v>28</v>
      </c>
      <c r="D16" s="37">
        <v>4814124.959999999</v>
      </c>
      <c r="E16" s="37">
        <v>18791996.039999999</v>
      </c>
      <c r="F16" s="37">
        <v>896092.96333333314</v>
      </c>
      <c r="G16" s="37">
        <v>0</v>
      </c>
      <c r="H16" s="37">
        <v>2553226.62</v>
      </c>
      <c r="I16" s="37">
        <v>1269841.8404347801</v>
      </c>
      <c r="J16" s="37">
        <v>11651814.409999998</v>
      </c>
      <c r="K16" s="37">
        <v>2250587.7600000002</v>
      </c>
      <c r="L16" s="37">
        <v>2974935.96</v>
      </c>
      <c r="M16" s="37">
        <v>15900.163333333308</v>
      </c>
      <c r="N16" s="37">
        <f t="shared" si="2"/>
        <v>45218520.717101447</v>
      </c>
      <c r="O16" s="60"/>
      <c r="P16" s="37">
        <v>4814124.96</v>
      </c>
      <c r="Q16" s="37">
        <v>18991995.899999999</v>
      </c>
      <c r="R16" s="37">
        <v>2281506.1293333331</v>
      </c>
      <c r="S16" s="37">
        <v>0</v>
      </c>
      <c r="T16" s="37">
        <v>1957864.3200000003</v>
      </c>
      <c r="U16" s="37">
        <v>1498833.16173913</v>
      </c>
      <c r="V16" s="37">
        <f>11639690.4677778-159584.49</f>
        <v>11480105.9777778</v>
      </c>
      <c r="W16" s="37">
        <v>3919992.6260869564</v>
      </c>
      <c r="X16" s="37">
        <v>2975110.4699999997</v>
      </c>
      <c r="Y16" s="37">
        <v>58500</v>
      </c>
      <c r="Z16" s="37">
        <f t="shared" si="3"/>
        <v>47978033.544937216</v>
      </c>
      <c r="AA16" s="61"/>
      <c r="AB16" s="37">
        <v>4814125</v>
      </c>
      <c r="AC16" s="37">
        <v>13978781.999999998</v>
      </c>
      <c r="AD16" s="37">
        <v>826886.08000000007</v>
      </c>
      <c r="AE16" s="37">
        <v>175186.09</v>
      </c>
      <c r="AF16" s="37">
        <v>3055024.41</v>
      </c>
      <c r="AG16" s="37">
        <v>2096494.96</v>
      </c>
      <c r="AH16" s="37">
        <v>10447032.959999999</v>
      </c>
      <c r="AI16" s="37">
        <v>6295092.5300000003</v>
      </c>
      <c r="AJ16" s="37">
        <v>2974935.9999999995</v>
      </c>
      <c r="AK16" s="37">
        <v>48000</v>
      </c>
      <c r="AL16" s="37">
        <f t="shared" si="4"/>
        <v>44711560.030000001</v>
      </c>
      <c r="AM16" s="53"/>
      <c r="AN16" s="37">
        <v>2407062.48</v>
      </c>
      <c r="AO16" s="37">
        <v>5956372.5899999999</v>
      </c>
      <c r="AP16" s="37">
        <v>6350</v>
      </c>
      <c r="AQ16" s="37">
        <v>396017.87</v>
      </c>
      <c r="AR16" s="37">
        <v>996045.85999999987</v>
      </c>
      <c r="AS16" s="37">
        <v>632755.88</v>
      </c>
      <c r="AT16" s="37">
        <v>142672.85</v>
      </c>
      <c r="AU16" s="37">
        <v>4498595.9799999995</v>
      </c>
      <c r="AV16" s="37">
        <v>3060382.02</v>
      </c>
      <c r="AW16" s="37">
        <v>1487467.98</v>
      </c>
      <c r="AX16" s="37">
        <v>15900</v>
      </c>
      <c r="AY16" s="37">
        <f t="shared" si="5"/>
        <v>19599623.509999998</v>
      </c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</row>
    <row r="17" spans="1:171" ht="15" customHeight="1" x14ac:dyDescent="0.35">
      <c r="A17" s="14" t="s">
        <v>29</v>
      </c>
      <c r="B17" s="15"/>
      <c r="C17" s="15" t="s">
        <v>30</v>
      </c>
      <c r="D17" s="37">
        <v>0</v>
      </c>
      <c r="E17" s="37">
        <v>0</v>
      </c>
      <c r="F17" s="37">
        <v>675611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-120698.23333333328</v>
      </c>
      <c r="N17" s="37">
        <f t="shared" si="2"/>
        <v>554912.76666666672</v>
      </c>
      <c r="O17" s="60"/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f t="shared" si="3"/>
        <v>0</v>
      </c>
      <c r="AA17" s="61"/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f t="shared" si="4"/>
        <v>0</v>
      </c>
      <c r="AM17" s="53"/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f t="shared" si="5"/>
        <v>0</v>
      </c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</row>
    <row r="18" spans="1:171" ht="15" customHeight="1" x14ac:dyDescent="0.35">
      <c r="A18" s="14" t="s">
        <v>31</v>
      </c>
      <c r="B18" s="15"/>
      <c r="C18" s="15" t="s">
        <v>32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f t="shared" si="2"/>
        <v>0</v>
      </c>
      <c r="O18" s="60"/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-13595.05</v>
      </c>
      <c r="V18" s="37">
        <v>0</v>
      </c>
      <c r="W18" s="37">
        <v>0</v>
      </c>
      <c r="X18" s="37">
        <v>0</v>
      </c>
      <c r="Y18" s="37">
        <v>0</v>
      </c>
      <c r="Z18" s="37">
        <f t="shared" si="3"/>
        <v>-13595.05</v>
      </c>
      <c r="AA18" s="61"/>
      <c r="AB18" s="37">
        <v>0</v>
      </c>
      <c r="AC18" s="37">
        <v>0</v>
      </c>
      <c r="AD18" s="37">
        <v>0</v>
      </c>
      <c r="AE18" s="37">
        <v>0</v>
      </c>
      <c r="AF18" s="37">
        <v>-1502923.0299999996</v>
      </c>
      <c r="AG18" s="37">
        <v>-140044.88739130431</v>
      </c>
      <c r="AH18" s="37">
        <v>0</v>
      </c>
      <c r="AI18" s="37">
        <v>0</v>
      </c>
      <c r="AJ18" s="37">
        <v>0</v>
      </c>
      <c r="AK18" s="37">
        <v>0</v>
      </c>
      <c r="AL18" s="37">
        <f t="shared" si="4"/>
        <v>-1642967.9173913039</v>
      </c>
      <c r="AM18" s="53"/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f t="shared" si="5"/>
        <v>0</v>
      </c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</row>
    <row r="19" spans="1:171" ht="15" customHeight="1" x14ac:dyDescent="0.35">
      <c r="A19" s="14" t="s">
        <v>33</v>
      </c>
      <c r="B19" s="15"/>
      <c r="C19" s="15" t="s">
        <v>34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f t="shared" si="2"/>
        <v>0</v>
      </c>
      <c r="O19" s="60"/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f t="shared" si="3"/>
        <v>0</v>
      </c>
      <c r="AA19" s="61"/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f t="shared" si="4"/>
        <v>0</v>
      </c>
      <c r="AM19" s="53"/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f t="shared" si="5"/>
        <v>0</v>
      </c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</row>
    <row r="20" spans="1:171" ht="15" customHeight="1" x14ac:dyDescent="0.35">
      <c r="A20" s="14" t="s">
        <v>35</v>
      </c>
      <c r="B20" s="15"/>
      <c r="C20" s="15" t="s">
        <v>36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f t="shared" si="2"/>
        <v>0</v>
      </c>
      <c r="O20" s="60"/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f t="shared" si="3"/>
        <v>0</v>
      </c>
      <c r="AA20" s="61"/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f t="shared" si="4"/>
        <v>0</v>
      </c>
      <c r="AM20" s="53"/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f t="shared" si="5"/>
        <v>0</v>
      </c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</row>
    <row r="21" spans="1:171" ht="15" customHeight="1" x14ac:dyDescent="0.35">
      <c r="A21" s="20">
        <v>49999</v>
      </c>
      <c r="B21" s="11"/>
      <c r="C21" s="11" t="s">
        <v>37</v>
      </c>
      <c r="D21" s="39">
        <f>SUM(D9:D20)</f>
        <v>4814124.959999999</v>
      </c>
      <c r="E21" s="39">
        <f>SUM(E9:E20)</f>
        <v>18791996.039999999</v>
      </c>
      <c r="F21" s="39">
        <f t="shared" ref="F21:M21" si="6">SUM(F9:F20)</f>
        <v>1571703.9633333331</v>
      </c>
      <c r="G21" s="39">
        <f t="shared" si="6"/>
        <v>0</v>
      </c>
      <c r="H21" s="39">
        <f t="shared" si="6"/>
        <v>2553226.62</v>
      </c>
      <c r="I21" s="39">
        <f t="shared" si="6"/>
        <v>1269841.8404347801</v>
      </c>
      <c r="J21" s="39">
        <f t="shared" si="6"/>
        <v>11651814.409999998</v>
      </c>
      <c r="K21" s="39">
        <f t="shared" si="6"/>
        <v>2250587.7600000002</v>
      </c>
      <c r="L21" s="39">
        <f t="shared" si="6"/>
        <v>2974935.96</v>
      </c>
      <c r="M21" s="39">
        <f t="shared" si="6"/>
        <v>-104798.06999999998</v>
      </c>
      <c r="N21" s="39">
        <f>SUM(N9:N20)</f>
        <v>45773433.483768113</v>
      </c>
      <c r="O21" s="60"/>
      <c r="P21" s="39">
        <f t="shared" ref="P21:R21" si="7">SUM(P12:P20)</f>
        <v>4814124.96</v>
      </c>
      <c r="Q21" s="39">
        <f t="shared" si="7"/>
        <v>18991995.899999999</v>
      </c>
      <c r="R21" s="39">
        <f t="shared" si="7"/>
        <v>2281506.1293333331</v>
      </c>
      <c r="S21" s="39">
        <f t="shared" ref="S21" si="8">SUM(S9:S20)</f>
        <v>0</v>
      </c>
      <c r="T21" s="39">
        <f t="shared" ref="T21:Y21" si="9">SUM(T12:T20)</f>
        <v>1957864.3200000003</v>
      </c>
      <c r="U21" s="39">
        <f t="shared" si="9"/>
        <v>1485238.11173913</v>
      </c>
      <c r="V21" s="39">
        <f t="shared" si="9"/>
        <v>11480105.9777778</v>
      </c>
      <c r="W21" s="39">
        <f t="shared" si="9"/>
        <v>3919992.6260869564</v>
      </c>
      <c r="X21" s="39">
        <f t="shared" si="9"/>
        <v>2975110.4699999997</v>
      </c>
      <c r="Y21" s="39">
        <f t="shared" si="9"/>
        <v>58500</v>
      </c>
      <c r="Z21" s="39">
        <f>SUM(Z9:Z20)</f>
        <v>47964438.494937219</v>
      </c>
      <c r="AA21" s="61"/>
      <c r="AB21" s="39">
        <f>SUM(AB9:AB20)</f>
        <v>4814125</v>
      </c>
      <c r="AC21" s="39">
        <f>SUM(AC9:AC20)</f>
        <v>13978781.999999998</v>
      </c>
      <c r="AD21" s="39">
        <f t="shared" ref="AD21" si="10">SUM(AD9:AD20)</f>
        <v>826886.08000000007</v>
      </c>
      <c r="AE21" s="39">
        <f t="shared" ref="AE21" si="11">SUM(AE9:AE20)</f>
        <v>175186.09</v>
      </c>
      <c r="AF21" s="39">
        <f t="shared" ref="AF21" si="12">SUM(AF9:AF20)</f>
        <v>1552101.3800000006</v>
      </c>
      <c r="AG21" s="39">
        <f t="shared" ref="AG21" si="13">SUM(AG9:AG20)</f>
        <v>1956450.0726086956</v>
      </c>
      <c r="AH21" s="39">
        <f t="shared" ref="AH21" si="14">SUM(AH9:AH20)</f>
        <v>10447032.959999999</v>
      </c>
      <c r="AI21" s="39">
        <f t="shared" ref="AI21" si="15">SUM(AI9:AI20)</f>
        <v>6295092.5300000003</v>
      </c>
      <c r="AJ21" s="39">
        <f t="shared" ref="AJ21" si="16">SUM(AJ9:AJ20)</f>
        <v>2974935.9999999995</v>
      </c>
      <c r="AK21" s="39">
        <f t="shared" ref="AK21" si="17">SUM(AK9:AK20)</f>
        <v>48000</v>
      </c>
      <c r="AL21" s="39">
        <f>SUM(AL9:AL20)</f>
        <v>43068592.112608701</v>
      </c>
      <c r="AM21" s="53"/>
      <c r="AN21" s="39">
        <f>SUM(AN9:AN20)</f>
        <v>2407062.48</v>
      </c>
      <c r="AO21" s="39">
        <f>SUM(AO9:AO20)</f>
        <v>5956372.5899999999</v>
      </c>
      <c r="AP21" s="39">
        <f t="shared" ref="AP21" si="18">SUM(AP9:AP20)</f>
        <v>6350</v>
      </c>
      <c r="AQ21" s="39">
        <f t="shared" ref="AQ21" si="19">SUM(AQ9:AQ20)</f>
        <v>396017.87</v>
      </c>
      <c r="AR21" s="39">
        <f t="shared" ref="AR21" si="20">SUM(AR9:AR20)</f>
        <v>996045.85999999987</v>
      </c>
      <c r="AS21" s="39">
        <f t="shared" ref="AS21:AT21" si="21">SUM(AS9:AS20)</f>
        <v>632755.88</v>
      </c>
      <c r="AT21" s="39">
        <f t="shared" si="21"/>
        <v>142672.85</v>
      </c>
      <c r="AU21" s="39">
        <f t="shared" ref="AU21" si="22">SUM(AU9:AU20)</f>
        <v>4498595.9799999995</v>
      </c>
      <c r="AV21" s="39">
        <f t="shared" ref="AV21" si="23">SUM(AV9:AV20)</f>
        <v>3060382.02</v>
      </c>
      <c r="AW21" s="39">
        <f t="shared" ref="AW21" si="24">SUM(AW9:AW20)</f>
        <v>1487467.98</v>
      </c>
      <c r="AX21" s="39">
        <f t="shared" ref="AX21" si="25">SUM(AX9:AX20)</f>
        <v>15900</v>
      </c>
      <c r="AY21" s="39">
        <f>SUM(AY9:AY20)</f>
        <v>19599623.509999998</v>
      </c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</row>
    <row r="22" spans="1:171" ht="15" customHeight="1" x14ac:dyDescent="0.35">
      <c r="A22" s="21"/>
      <c r="B22" s="20"/>
      <c r="C22" s="20" t="s">
        <v>38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60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61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53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</row>
    <row r="23" spans="1:171" s="4" customFormat="1" ht="15" customHeight="1" x14ac:dyDescent="0.35">
      <c r="A23" s="10"/>
      <c r="B23" s="20"/>
      <c r="C23" s="20" t="s">
        <v>39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60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65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6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</row>
    <row r="24" spans="1:171" ht="15" customHeight="1" x14ac:dyDescent="0.35">
      <c r="A24" s="14"/>
      <c r="B24" s="22"/>
      <c r="C24" s="11" t="s">
        <v>40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60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61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53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</row>
    <row r="25" spans="1:171" ht="15" customHeight="1" x14ac:dyDescent="0.35">
      <c r="A25" s="14" t="s">
        <v>41</v>
      </c>
      <c r="B25" s="23"/>
      <c r="C25" s="24" t="s">
        <v>42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60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61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53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</row>
    <row r="26" spans="1:171" ht="15" customHeight="1" x14ac:dyDescent="0.35">
      <c r="A26" s="14"/>
      <c r="B26" s="23" t="s">
        <v>43</v>
      </c>
      <c r="C26" s="24" t="s">
        <v>44</v>
      </c>
      <c r="D26" s="37">
        <v>4046.7150309777908</v>
      </c>
      <c r="E26" s="37">
        <v>0</v>
      </c>
      <c r="F26" s="37">
        <v>55210.68</v>
      </c>
      <c r="G26" s="37">
        <v>0</v>
      </c>
      <c r="H26" s="37">
        <v>229992.6849642829</v>
      </c>
      <c r="I26" s="37">
        <v>368488.02510039764</v>
      </c>
      <c r="J26" s="37">
        <v>514688.97777130589</v>
      </c>
      <c r="K26" s="37">
        <v>0</v>
      </c>
      <c r="L26" s="37">
        <v>0</v>
      </c>
      <c r="M26" s="37">
        <v>0</v>
      </c>
      <c r="N26" s="37">
        <f t="shared" ref="N26:N30" si="26">SUM(D26:M26)</f>
        <v>1172427.0828669642</v>
      </c>
      <c r="O26" s="60"/>
      <c r="P26" s="37">
        <v>303.30734720884971</v>
      </c>
      <c r="Q26" s="37">
        <v>1061218.9731052411</v>
      </c>
      <c r="R26" s="37">
        <v>255510.52127896011</v>
      </c>
      <c r="S26" s="37">
        <v>0</v>
      </c>
      <c r="T26" s="37">
        <v>138524.52251066902</v>
      </c>
      <c r="U26" s="37">
        <v>238665.94415453894</v>
      </c>
      <c r="V26" s="37">
        <v>649892.90618107514</v>
      </c>
      <c r="W26" s="37">
        <v>0</v>
      </c>
      <c r="X26" s="37">
        <v>0</v>
      </c>
      <c r="Y26" s="37">
        <v>0</v>
      </c>
      <c r="Z26" s="37">
        <f t="shared" ref="Z26:Z30" si="27">SUM(P26:Y26)</f>
        <v>2344116.1745776935</v>
      </c>
      <c r="AA26" s="61"/>
      <c r="AB26" s="37">
        <v>0</v>
      </c>
      <c r="AC26" s="37">
        <v>1743934.6490916202</v>
      </c>
      <c r="AD26" s="37">
        <v>119228.94885071648</v>
      </c>
      <c r="AE26" s="37">
        <v>0</v>
      </c>
      <c r="AF26" s="37">
        <v>140065.57367316142</v>
      </c>
      <c r="AG26" s="37">
        <v>28036.165169161282</v>
      </c>
      <c r="AH26" s="37">
        <v>817798.64182272472</v>
      </c>
      <c r="AI26" s="37">
        <v>0</v>
      </c>
      <c r="AJ26" s="37">
        <v>0</v>
      </c>
      <c r="AK26" s="37">
        <v>0</v>
      </c>
      <c r="AL26" s="37">
        <f t="shared" ref="AL26:AL30" si="28">SUM(AB26:AK26)</f>
        <v>2849063.978607384</v>
      </c>
      <c r="AM26" s="53"/>
      <c r="AN26" s="37">
        <v>0</v>
      </c>
      <c r="AO26" s="37">
        <v>839381.95247886796</v>
      </c>
      <c r="AP26" s="37">
        <v>0</v>
      </c>
      <c r="AQ26" s="37">
        <v>0</v>
      </c>
      <c r="AR26" s="37">
        <v>122523.70569010724</v>
      </c>
      <c r="AS26" s="37">
        <v>13066.75966696594</v>
      </c>
      <c r="AT26" s="37">
        <v>0</v>
      </c>
      <c r="AU26" s="37">
        <v>495438.49339377659</v>
      </c>
      <c r="AV26" s="37">
        <v>0</v>
      </c>
      <c r="AW26" s="37">
        <v>0</v>
      </c>
      <c r="AX26" s="37">
        <v>0</v>
      </c>
      <c r="AY26" s="37">
        <f t="shared" ref="AY26:AY30" si="29">SUM(AN26:AX26)</f>
        <v>1470410.9112297175</v>
      </c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</row>
    <row r="27" spans="1:171" ht="15" customHeight="1" x14ac:dyDescent="0.35">
      <c r="A27" s="14"/>
      <c r="B27" s="23" t="s">
        <v>45</v>
      </c>
      <c r="C27" s="24" t="s">
        <v>46</v>
      </c>
      <c r="D27" s="37">
        <v>545.40045204430191</v>
      </c>
      <c r="E27" s="37">
        <v>0</v>
      </c>
      <c r="F27" s="37">
        <v>0</v>
      </c>
      <c r="G27" s="37">
        <v>0</v>
      </c>
      <c r="H27" s="37">
        <v>64877.527431779963</v>
      </c>
      <c r="I27" s="37">
        <v>11303.280395112837</v>
      </c>
      <c r="J27" s="37">
        <v>140989.28488170882</v>
      </c>
      <c r="K27" s="37">
        <v>0</v>
      </c>
      <c r="L27" s="37">
        <v>0</v>
      </c>
      <c r="M27" s="37">
        <v>0</v>
      </c>
      <c r="N27" s="37">
        <f t="shared" si="26"/>
        <v>217715.49316064594</v>
      </c>
      <c r="O27" s="60"/>
      <c r="P27" s="37">
        <v>-38.702792602743727</v>
      </c>
      <c r="Q27" s="37">
        <v>232.41896140332133</v>
      </c>
      <c r="R27" s="37">
        <v>0</v>
      </c>
      <c r="S27" s="37">
        <v>0</v>
      </c>
      <c r="T27" s="37">
        <v>33444.754189442494</v>
      </c>
      <c r="U27" s="37">
        <v>10428.65696176245</v>
      </c>
      <c r="V27" s="37">
        <v>32490.412640416591</v>
      </c>
      <c r="W27" s="37">
        <v>0</v>
      </c>
      <c r="X27" s="37">
        <v>0</v>
      </c>
      <c r="Y27" s="37">
        <v>0</v>
      </c>
      <c r="Z27" s="37">
        <f t="shared" si="27"/>
        <v>76557.539960422117</v>
      </c>
      <c r="AA27" s="61"/>
      <c r="AB27" s="37">
        <v>0</v>
      </c>
      <c r="AC27" s="37">
        <v>1802.6083366625533</v>
      </c>
      <c r="AD27" s="37">
        <v>0</v>
      </c>
      <c r="AE27" s="37">
        <v>0</v>
      </c>
      <c r="AF27" s="37">
        <v>4948.2434333162373</v>
      </c>
      <c r="AG27" s="37">
        <v>19.945324998636984</v>
      </c>
      <c r="AH27" s="37">
        <v>297.61363465398233</v>
      </c>
      <c r="AI27" s="37">
        <v>0</v>
      </c>
      <c r="AJ27" s="37">
        <v>0</v>
      </c>
      <c r="AK27" s="37">
        <v>0</v>
      </c>
      <c r="AL27" s="37">
        <f t="shared" si="28"/>
        <v>7068.4107296314105</v>
      </c>
      <c r="AM27" s="53"/>
      <c r="AN27" s="37">
        <v>0</v>
      </c>
      <c r="AO27" s="37">
        <v>1193.0667972210754</v>
      </c>
      <c r="AP27" s="37">
        <v>0</v>
      </c>
      <c r="AQ27" s="37">
        <v>0</v>
      </c>
      <c r="AR27" s="37">
        <v>1810.9093448803649</v>
      </c>
      <c r="AS27" s="37">
        <v>42.514677682841359</v>
      </c>
      <c r="AT27" s="37">
        <v>0</v>
      </c>
      <c r="AU27" s="37">
        <v>1037.3366109756439</v>
      </c>
      <c r="AV27" s="37">
        <v>0</v>
      </c>
      <c r="AW27" s="37">
        <v>0</v>
      </c>
      <c r="AX27" s="37">
        <v>0</v>
      </c>
      <c r="AY27" s="37">
        <f t="shared" si="29"/>
        <v>4083.8274307599254</v>
      </c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</row>
    <row r="28" spans="1:171" ht="15" customHeight="1" x14ac:dyDescent="0.35">
      <c r="A28" s="14"/>
      <c r="B28" s="23" t="s">
        <v>47</v>
      </c>
      <c r="C28" s="24" t="s">
        <v>48</v>
      </c>
      <c r="D28" s="37">
        <v>1511.9250630050469</v>
      </c>
      <c r="E28" s="37">
        <v>0</v>
      </c>
      <c r="F28" s="37">
        <v>0</v>
      </c>
      <c r="G28" s="37">
        <v>0</v>
      </c>
      <c r="H28" s="37">
        <v>33103.387057187516</v>
      </c>
      <c r="I28" s="37">
        <v>178410.84108712024</v>
      </c>
      <c r="J28" s="37">
        <v>901269.0327812318</v>
      </c>
      <c r="K28" s="37">
        <v>0</v>
      </c>
      <c r="L28" s="37">
        <v>0</v>
      </c>
      <c r="M28" s="37">
        <v>0</v>
      </c>
      <c r="N28" s="37">
        <f t="shared" si="26"/>
        <v>1114295.1859885445</v>
      </c>
      <c r="O28" s="60"/>
      <c r="P28" s="37">
        <v>15.34395212546309</v>
      </c>
      <c r="Q28" s="37">
        <v>2550.8237489226603</v>
      </c>
      <c r="R28" s="37">
        <v>0</v>
      </c>
      <c r="S28" s="37">
        <v>0</v>
      </c>
      <c r="T28" s="37">
        <v>8900.6935081732227</v>
      </c>
      <c r="U28" s="37">
        <v>195826.88818138163</v>
      </c>
      <c r="V28" s="37">
        <v>397825.17716977693</v>
      </c>
      <c r="W28" s="37">
        <v>0</v>
      </c>
      <c r="X28" s="37">
        <v>51250</v>
      </c>
      <c r="Y28" s="37">
        <v>0</v>
      </c>
      <c r="Z28" s="37">
        <f t="shared" si="27"/>
        <v>656368.92656037991</v>
      </c>
      <c r="AA28" s="61"/>
      <c r="AB28" s="37">
        <v>0</v>
      </c>
      <c r="AC28" s="37">
        <v>9508.4691653764385</v>
      </c>
      <c r="AD28" s="37">
        <v>0</v>
      </c>
      <c r="AE28" s="37">
        <v>0</v>
      </c>
      <c r="AF28" s="37">
        <v>347.48360310962187</v>
      </c>
      <c r="AG28" s="37">
        <v>395.15897511413039</v>
      </c>
      <c r="AH28" s="37">
        <v>7724.271244556594</v>
      </c>
      <c r="AI28" s="37">
        <v>0</v>
      </c>
      <c r="AJ28" s="37">
        <v>0</v>
      </c>
      <c r="AK28" s="37">
        <v>0</v>
      </c>
      <c r="AL28" s="37">
        <f t="shared" si="28"/>
        <v>17975.382988156787</v>
      </c>
      <c r="AM28" s="53"/>
      <c r="AN28" s="37">
        <v>0</v>
      </c>
      <c r="AO28" s="37">
        <v>1349.981602738002</v>
      </c>
      <c r="AP28" s="37">
        <v>0</v>
      </c>
      <c r="AQ28" s="37">
        <v>0</v>
      </c>
      <c r="AR28" s="37">
        <v>-5.5944033191847033</v>
      </c>
      <c r="AS28" s="37">
        <v>-8.4065545388209291</v>
      </c>
      <c r="AT28" s="37">
        <v>0</v>
      </c>
      <c r="AU28" s="37">
        <v>894.4717572777929</v>
      </c>
      <c r="AV28" s="37">
        <v>0</v>
      </c>
      <c r="AW28" s="37">
        <v>0</v>
      </c>
      <c r="AX28" s="37">
        <v>0</v>
      </c>
      <c r="AY28" s="37">
        <f t="shared" si="29"/>
        <v>2230.452402157789</v>
      </c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</row>
    <row r="29" spans="1:171" ht="15" customHeight="1" x14ac:dyDescent="0.35">
      <c r="A29" s="14" t="s">
        <v>49</v>
      </c>
      <c r="B29" s="23"/>
      <c r="C29" s="25" t="s">
        <v>50</v>
      </c>
      <c r="D29" s="37">
        <v>45713.188040717163</v>
      </c>
      <c r="E29" s="37">
        <v>1087742.0274805608</v>
      </c>
      <c r="F29" s="37">
        <v>0</v>
      </c>
      <c r="G29" s="37">
        <v>0</v>
      </c>
      <c r="H29" s="37">
        <v>363372.5348439524</v>
      </c>
      <c r="I29" s="37">
        <v>379434.67000000004</v>
      </c>
      <c r="J29" s="37">
        <v>1429071.0898640943</v>
      </c>
      <c r="K29" s="37">
        <v>0</v>
      </c>
      <c r="L29" s="37">
        <v>0</v>
      </c>
      <c r="M29" s="37">
        <v>0</v>
      </c>
      <c r="N29" s="37">
        <f t="shared" si="26"/>
        <v>3305333.5102293249</v>
      </c>
      <c r="O29" s="60"/>
      <c r="P29" s="37">
        <v>13754.621116475069</v>
      </c>
      <c r="Q29" s="37">
        <v>900611.13371640979</v>
      </c>
      <c r="R29" s="37">
        <v>0</v>
      </c>
      <c r="S29" s="37">
        <v>0</v>
      </c>
      <c r="T29" s="37">
        <v>159103.03399495338</v>
      </c>
      <c r="U29" s="37">
        <v>194859.39013226936</v>
      </c>
      <c r="V29" s="37">
        <v>855745.72183797439</v>
      </c>
      <c r="W29" s="37">
        <v>0</v>
      </c>
      <c r="X29" s="37">
        <v>426250</v>
      </c>
      <c r="Y29" s="37">
        <v>0</v>
      </c>
      <c r="Z29" s="37">
        <f t="shared" si="27"/>
        <v>2550323.9007980824</v>
      </c>
      <c r="AA29" s="61"/>
      <c r="AB29" s="37">
        <v>0</v>
      </c>
      <c r="AC29" s="37">
        <v>1009628.9860111955</v>
      </c>
      <c r="AD29" s="37">
        <v>0</v>
      </c>
      <c r="AE29" s="37">
        <v>0</v>
      </c>
      <c r="AF29" s="37">
        <v>70982.345713839837</v>
      </c>
      <c r="AG29" s="37">
        <v>21672.673547731065</v>
      </c>
      <c r="AH29" s="37">
        <v>532875.38324601308</v>
      </c>
      <c r="AI29" s="37">
        <v>0</v>
      </c>
      <c r="AJ29" s="37">
        <v>705184.02</v>
      </c>
      <c r="AK29" s="37">
        <v>0</v>
      </c>
      <c r="AL29" s="37">
        <f t="shared" si="28"/>
        <v>2340343.4085187796</v>
      </c>
      <c r="AM29" s="53"/>
      <c r="AN29" s="37">
        <v>0</v>
      </c>
      <c r="AO29" s="37">
        <v>496571.26112232485</v>
      </c>
      <c r="AP29" s="37">
        <v>0</v>
      </c>
      <c r="AQ29" s="37">
        <v>0</v>
      </c>
      <c r="AR29" s="37">
        <v>44366.705444889332</v>
      </c>
      <c r="AS29" s="37">
        <v>10650.563292086543</v>
      </c>
      <c r="AT29" s="37">
        <v>0</v>
      </c>
      <c r="AU29" s="37">
        <v>352580.98207665223</v>
      </c>
      <c r="AV29" s="37">
        <v>0</v>
      </c>
      <c r="AW29" s="37">
        <v>301250</v>
      </c>
      <c r="AX29" s="37">
        <v>0</v>
      </c>
      <c r="AY29" s="37">
        <f t="shared" si="29"/>
        <v>1205419.5119359531</v>
      </c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</row>
    <row r="30" spans="1:171" ht="15" customHeight="1" x14ac:dyDescent="0.35">
      <c r="A30" s="14" t="s">
        <v>51</v>
      </c>
      <c r="B30" s="23"/>
      <c r="C30" s="24" t="s">
        <v>52</v>
      </c>
      <c r="D30" s="37">
        <v>0</v>
      </c>
      <c r="E30" s="37">
        <v>818.60549675682137</v>
      </c>
      <c r="F30" s="37">
        <v>0</v>
      </c>
      <c r="G30" s="37">
        <v>0</v>
      </c>
      <c r="H30" s="37">
        <v>13648.434762377081</v>
      </c>
      <c r="I30" s="37">
        <v>0</v>
      </c>
      <c r="J30" s="37">
        <v>328763.8590768635</v>
      </c>
      <c r="K30" s="37">
        <v>0</v>
      </c>
      <c r="L30" s="37">
        <v>0</v>
      </c>
      <c r="M30" s="37">
        <v>0</v>
      </c>
      <c r="N30" s="37">
        <f t="shared" si="26"/>
        <v>343230.89933599741</v>
      </c>
      <c r="O30" s="60"/>
      <c r="P30" s="37">
        <v>0</v>
      </c>
      <c r="Q30" s="37">
        <v>0</v>
      </c>
      <c r="R30" s="37">
        <v>0</v>
      </c>
      <c r="S30" s="37">
        <v>0</v>
      </c>
      <c r="T30" s="37">
        <v>10281.66080631558</v>
      </c>
      <c r="U30" s="37">
        <v>20371.82855762792</v>
      </c>
      <c r="V30" s="37">
        <v>69629.226207338914</v>
      </c>
      <c r="W30" s="37">
        <v>0</v>
      </c>
      <c r="X30" s="37">
        <v>0</v>
      </c>
      <c r="Y30" s="37">
        <v>0</v>
      </c>
      <c r="Z30" s="37">
        <f t="shared" si="27"/>
        <v>100282.71557128242</v>
      </c>
      <c r="AA30" s="61"/>
      <c r="AB30" s="37">
        <v>0</v>
      </c>
      <c r="AC30" s="37">
        <v>12814</v>
      </c>
      <c r="AD30" s="37">
        <v>0</v>
      </c>
      <c r="AE30" s="37">
        <v>0</v>
      </c>
      <c r="AF30" s="37">
        <v>23269.413591104541</v>
      </c>
      <c r="AG30" s="37">
        <v>0</v>
      </c>
      <c r="AH30" s="37">
        <v>318299.97583984502</v>
      </c>
      <c r="AI30" s="37">
        <v>0</v>
      </c>
      <c r="AJ30" s="37">
        <v>0</v>
      </c>
      <c r="AK30" s="37">
        <v>0</v>
      </c>
      <c r="AL30" s="37">
        <f t="shared" si="28"/>
        <v>354383.38943094958</v>
      </c>
      <c r="AM30" s="53"/>
      <c r="AN30" s="37">
        <v>0</v>
      </c>
      <c r="AO30" s="37">
        <v>0</v>
      </c>
      <c r="AP30" s="37">
        <v>0</v>
      </c>
      <c r="AQ30" s="37">
        <v>0</v>
      </c>
      <c r="AR30" s="37">
        <v>5591.4116608717313</v>
      </c>
      <c r="AS30" s="37">
        <v>0</v>
      </c>
      <c r="AT30" s="37">
        <v>0</v>
      </c>
      <c r="AU30" s="37">
        <v>349543.91966229468</v>
      </c>
      <c r="AV30" s="37">
        <v>0</v>
      </c>
      <c r="AW30" s="37">
        <v>0</v>
      </c>
      <c r="AX30" s="37">
        <v>0</v>
      </c>
      <c r="AY30" s="37">
        <f t="shared" si="29"/>
        <v>355135.33132316644</v>
      </c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</row>
    <row r="31" spans="1:171" ht="15" customHeight="1" x14ac:dyDescent="0.35">
      <c r="A31" s="20">
        <v>60199</v>
      </c>
      <c r="B31" s="23"/>
      <c r="C31" s="26" t="s">
        <v>53</v>
      </c>
      <c r="D31" s="39">
        <f>SUM(D25:D30)</f>
        <v>51817.228586744299</v>
      </c>
      <c r="E31" s="39">
        <f>SUM(E25:E30)</f>
        <v>1088560.6329773176</v>
      </c>
      <c r="F31" s="39">
        <f>SUM(F25:F30)</f>
        <v>55210.68</v>
      </c>
      <c r="G31" s="39">
        <f t="shared" ref="G31:N31" si="30">SUM(G25:G30)</f>
        <v>0</v>
      </c>
      <c r="H31" s="39">
        <f t="shared" si="30"/>
        <v>704994.56905957987</v>
      </c>
      <c r="I31" s="39">
        <f t="shared" si="30"/>
        <v>937636.81658263074</v>
      </c>
      <c r="J31" s="39">
        <f t="shared" si="30"/>
        <v>3314782.2443752042</v>
      </c>
      <c r="K31" s="39">
        <f t="shared" si="30"/>
        <v>0</v>
      </c>
      <c r="L31" s="39">
        <f t="shared" si="30"/>
        <v>0</v>
      </c>
      <c r="M31" s="39">
        <f t="shared" si="30"/>
        <v>0</v>
      </c>
      <c r="N31" s="39">
        <f t="shared" si="30"/>
        <v>6153002.1715814769</v>
      </c>
      <c r="O31" s="60"/>
      <c r="P31" s="39">
        <f t="shared" ref="P31:R31" si="31">SUM(P26:P30)</f>
        <v>14034.569623206638</v>
      </c>
      <c r="Q31" s="39">
        <f t="shared" si="31"/>
        <v>1964613.349531977</v>
      </c>
      <c r="R31" s="39">
        <f t="shared" si="31"/>
        <v>255510.52127896011</v>
      </c>
      <c r="S31" s="39">
        <f t="shared" ref="S31" si="32">SUM(S25:S30)</f>
        <v>0</v>
      </c>
      <c r="T31" s="39">
        <f t="shared" ref="T31:Y31" si="33">SUM(T26:T30)</f>
        <v>350254.66500955372</v>
      </c>
      <c r="U31" s="39">
        <f t="shared" si="33"/>
        <v>660152.70798758033</v>
      </c>
      <c r="V31" s="39">
        <f t="shared" si="33"/>
        <v>2005583.444036582</v>
      </c>
      <c r="W31" s="39">
        <f t="shared" si="33"/>
        <v>0</v>
      </c>
      <c r="X31" s="39">
        <f t="shared" si="33"/>
        <v>477500</v>
      </c>
      <c r="Y31" s="39">
        <f t="shared" si="33"/>
        <v>0</v>
      </c>
      <c r="Z31" s="39">
        <f t="shared" ref="Z31" si="34">SUM(Z25:Z30)</f>
        <v>5727649.2574678604</v>
      </c>
      <c r="AA31" s="61"/>
      <c r="AB31" s="39">
        <f t="shared" ref="AB31:AD31" si="35">SUM(AB26:AB30)</f>
        <v>0</v>
      </c>
      <c r="AC31" s="39">
        <f t="shared" si="35"/>
        <v>2777688.7126048547</v>
      </c>
      <c r="AD31" s="39">
        <f t="shared" si="35"/>
        <v>119228.94885071648</v>
      </c>
      <c r="AE31" s="39">
        <f t="shared" ref="AE31" si="36">SUM(AE25:AE30)</f>
        <v>0</v>
      </c>
      <c r="AF31" s="39">
        <f t="shared" ref="AF31:AK31" si="37">SUM(AF26:AF30)</f>
        <v>239613.06001453166</v>
      </c>
      <c r="AG31" s="39">
        <f t="shared" si="37"/>
        <v>50123.943017005113</v>
      </c>
      <c r="AH31" s="39">
        <f t="shared" si="37"/>
        <v>1676995.8857877934</v>
      </c>
      <c r="AI31" s="39">
        <f t="shared" si="37"/>
        <v>0</v>
      </c>
      <c r="AJ31" s="39">
        <f t="shared" si="37"/>
        <v>705184.02</v>
      </c>
      <c r="AK31" s="39">
        <f t="shared" si="37"/>
        <v>0</v>
      </c>
      <c r="AL31" s="39">
        <f t="shared" ref="AL31" si="38">SUM(AL25:AL30)</f>
        <v>5568834.5702749006</v>
      </c>
      <c r="AM31" s="53"/>
      <c r="AN31" s="39">
        <f t="shared" ref="AN31:AX31" si="39">SUM(AN26:AN30)</f>
        <v>0</v>
      </c>
      <c r="AO31" s="39">
        <f t="shared" si="39"/>
        <v>1338496.2620011519</v>
      </c>
      <c r="AP31" s="39">
        <f t="shared" si="39"/>
        <v>0</v>
      </c>
      <c r="AQ31" s="39">
        <f t="shared" si="39"/>
        <v>0</v>
      </c>
      <c r="AR31" s="39">
        <f t="shared" si="39"/>
        <v>174287.13773742947</v>
      </c>
      <c r="AS31" s="39">
        <f t="shared" si="39"/>
        <v>23751.431082196505</v>
      </c>
      <c r="AT31" s="39">
        <f>SUM(AT26:AT30)</f>
        <v>0</v>
      </c>
      <c r="AU31" s="39">
        <f t="shared" si="39"/>
        <v>1199495.2035009768</v>
      </c>
      <c r="AV31" s="39">
        <f t="shared" si="39"/>
        <v>0</v>
      </c>
      <c r="AW31" s="39">
        <f t="shared" si="39"/>
        <v>301250</v>
      </c>
      <c r="AX31" s="39">
        <f t="shared" si="39"/>
        <v>0</v>
      </c>
      <c r="AY31" s="39">
        <f t="shared" ref="AY31" si="40">SUM(AY25:AY30)</f>
        <v>3037280.0343217547</v>
      </c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</row>
    <row r="32" spans="1:171" ht="15" customHeight="1" x14ac:dyDescent="0.35">
      <c r="A32" s="14"/>
      <c r="B32" s="23"/>
      <c r="C32" s="26" t="s">
        <v>54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60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61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53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</row>
    <row r="33" spans="1:171" ht="15" customHeight="1" x14ac:dyDescent="0.35">
      <c r="A33" s="14" t="s">
        <v>55</v>
      </c>
      <c r="B33" s="23"/>
      <c r="C33" s="24" t="s">
        <v>56</v>
      </c>
      <c r="D33" s="37">
        <v>16206.513856384552</v>
      </c>
      <c r="E33" s="37">
        <v>861294.45033146604</v>
      </c>
      <c r="F33" s="37">
        <v>1189.1199999999999</v>
      </c>
      <c r="G33" s="37">
        <v>0</v>
      </c>
      <c r="H33" s="37">
        <v>159899.7273320434</v>
      </c>
      <c r="I33" s="37">
        <v>1496.5831715722752</v>
      </c>
      <c r="J33" s="37">
        <v>412971.03457247664</v>
      </c>
      <c r="K33" s="37">
        <v>0</v>
      </c>
      <c r="L33" s="37">
        <v>0</v>
      </c>
      <c r="M33" s="37">
        <v>0</v>
      </c>
      <c r="N33" s="37">
        <f t="shared" ref="N33:N36" si="41">SUM(D33:M33)</f>
        <v>1453057.4292639429</v>
      </c>
      <c r="O33" s="60"/>
      <c r="P33" s="37">
        <v>1064.9451222738239</v>
      </c>
      <c r="Q33" s="37">
        <v>476982.60966051958</v>
      </c>
      <c r="R33" s="37">
        <v>1254.3667560111021</v>
      </c>
      <c r="S33" s="37">
        <v>0</v>
      </c>
      <c r="T33" s="37">
        <v>45684.19706019244</v>
      </c>
      <c r="U33" s="37">
        <v>9189.7383477063904</v>
      </c>
      <c r="V33" s="37">
        <v>268691.47375995683</v>
      </c>
      <c r="W33" s="37">
        <v>0</v>
      </c>
      <c r="X33" s="37">
        <v>0</v>
      </c>
      <c r="Y33" s="37">
        <v>0</v>
      </c>
      <c r="Z33" s="37">
        <f t="shared" ref="Z33:Z36" si="42">SUM(P33:Y33)</f>
        <v>802867.33070666017</v>
      </c>
      <c r="AA33" s="61"/>
      <c r="AB33" s="37">
        <v>0</v>
      </c>
      <c r="AC33" s="37">
        <v>236309.05759334241</v>
      </c>
      <c r="AD33" s="37">
        <v>905.54696551663892</v>
      </c>
      <c r="AE33" s="37">
        <v>0</v>
      </c>
      <c r="AF33" s="37">
        <v>14431.274972937315</v>
      </c>
      <c r="AG33" s="37">
        <v>14187.871796101861</v>
      </c>
      <c r="AH33" s="37">
        <v>92313.102385746941</v>
      </c>
      <c r="AI33" s="37">
        <v>0</v>
      </c>
      <c r="AJ33" s="37">
        <v>0</v>
      </c>
      <c r="AK33" s="37">
        <v>0</v>
      </c>
      <c r="AL33" s="37">
        <f t="shared" ref="AL33:AL36" si="43">SUM(AB33:AK33)</f>
        <v>358146.85371364519</v>
      </c>
      <c r="AM33" s="53"/>
      <c r="AN33" s="37">
        <v>0</v>
      </c>
      <c r="AO33" s="37">
        <v>149564.84724369057</v>
      </c>
      <c r="AP33" s="37"/>
      <c r="AQ33" s="37">
        <v>0</v>
      </c>
      <c r="AR33" s="37">
        <v>5441.1698227863872</v>
      </c>
      <c r="AS33" s="37">
        <v>4354.3899788088165</v>
      </c>
      <c r="AT33" s="37">
        <v>0</v>
      </c>
      <c r="AU33" s="37">
        <v>35917.377369435897</v>
      </c>
      <c r="AV33" s="37">
        <v>0</v>
      </c>
      <c r="AW33" s="37">
        <v>0</v>
      </c>
      <c r="AX33" s="37">
        <v>0</v>
      </c>
      <c r="AY33" s="37">
        <f t="shared" ref="AY33:AY36" si="44">SUM(AN33:AX33)</f>
        <v>195277.78441472165</v>
      </c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</row>
    <row r="34" spans="1:171" ht="15" customHeight="1" x14ac:dyDescent="0.35">
      <c r="A34" s="14" t="s">
        <v>57</v>
      </c>
      <c r="B34" s="23"/>
      <c r="C34" s="24" t="s">
        <v>58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f t="shared" si="41"/>
        <v>0</v>
      </c>
      <c r="O34" s="60"/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f t="shared" si="42"/>
        <v>0</v>
      </c>
      <c r="AA34" s="61"/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f t="shared" si="43"/>
        <v>0</v>
      </c>
      <c r="AM34" s="53"/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f t="shared" si="44"/>
        <v>0</v>
      </c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</row>
    <row r="35" spans="1:171" ht="18" customHeight="1" x14ac:dyDescent="0.35">
      <c r="A35" s="14" t="s">
        <v>59</v>
      </c>
      <c r="B35" s="23"/>
      <c r="C35" s="24" t="s">
        <v>60</v>
      </c>
      <c r="D35" s="37">
        <v>104.18770863021763</v>
      </c>
      <c r="E35" s="37">
        <v>50998.962799528534</v>
      </c>
      <c r="F35" s="37">
        <v>0</v>
      </c>
      <c r="G35" s="37">
        <v>0</v>
      </c>
      <c r="H35" s="37">
        <v>2783.1042913854217</v>
      </c>
      <c r="I35" s="37">
        <v>8.6947373486050807</v>
      </c>
      <c r="J35" s="37">
        <v>27433.936767251362</v>
      </c>
      <c r="K35" s="37">
        <v>0</v>
      </c>
      <c r="L35" s="37">
        <v>0</v>
      </c>
      <c r="M35" s="37">
        <v>0</v>
      </c>
      <c r="N35" s="37">
        <f t="shared" si="41"/>
        <v>81328.886304144136</v>
      </c>
      <c r="O35" s="60"/>
      <c r="P35" s="37">
        <v>47.708231598304735</v>
      </c>
      <c r="Q35" s="37">
        <v>35038.023700528327</v>
      </c>
      <c r="R35" s="37">
        <v>0</v>
      </c>
      <c r="S35" s="37">
        <v>0</v>
      </c>
      <c r="T35" s="37">
        <v>520.52555077764998</v>
      </c>
      <c r="U35" s="37">
        <v>8451.0808018480984</v>
      </c>
      <c r="V35" s="37">
        <v>12793.434756278255</v>
      </c>
      <c r="W35" s="37">
        <v>0</v>
      </c>
      <c r="X35" s="37">
        <v>0</v>
      </c>
      <c r="Y35" s="37">
        <v>0</v>
      </c>
      <c r="Z35" s="37">
        <f t="shared" si="42"/>
        <v>56850.773041030639</v>
      </c>
      <c r="AA35" s="61"/>
      <c r="AB35" s="37">
        <v>0</v>
      </c>
      <c r="AC35" s="37">
        <v>52826.155506923446</v>
      </c>
      <c r="AD35" s="37">
        <v>0</v>
      </c>
      <c r="AE35" s="37">
        <v>0</v>
      </c>
      <c r="AF35" s="37">
        <v>349.87521616482326</v>
      </c>
      <c r="AG35" s="37">
        <v>6720.999032985922</v>
      </c>
      <c r="AH35" s="37">
        <v>6655.4865017084694</v>
      </c>
      <c r="AI35" s="37">
        <v>0</v>
      </c>
      <c r="AJ35" s="37">
        <v>0</v>
      </c>
      <c r="AK35" s="37">
        <v>0</v>
      </c>
      <c r="AL35" s="37">
        <f t="shared" si="43"/>
        <v>66552.516257782656</v>
      </c>
      <c r="AM35" s="53"/>
      <c r="AN35" s="37">
        <v>0</v>
      </c>
      <c r="AO35" s="37">
        <v>16845.262606058517</v>
      </c>
      <c r="AP35" s="37">
        <v>0</v>
      </c>
      <c r="AQ35" s="37">
        <v>0</v>
      </c>
      <c r="AR35" s="37">
        <v>403.52847156555356</v>
      </c>
      <c r="AS35" s="37">
        <v>1513.5705691925482</v>
      </c>
      <c r="AT35" s="37">
        <v>0</v>
      </c>
      <c r="AU35" s="37">
        <v>5498.5323424334474</v>
      </c>
      <c r="AV35" s="37">
        <v>0</v>
      </c>
      <c r="AW35" s="37">
        <v>0</v>
      </c>
      <c r="AX35" s="37">
        <v>0</v>
      </c>
      <c r="AY35" s="37">
        <f t="shared" si="44"/>
        <v>24260.893989250064</v>
      </c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</row>
    <row r="36" spans="1:171" ht="15" customHeight="1" x14ac:dyDescent="0.35">
      <c r="A36" s="14" t="s">
        <v>61</v>
      </c>
      <c r="B36" s="23"/>
      <c r="C36" s="24" t="s">
        <v>62</v>
      </c>
      <c r="D36" s="37">
        <v>233.82503989883025</v>
      </c>
      <c r="E36" s="37">
        <v>215295.67570998153</v>
      </c>
      <c r="F36" s="37">
        <v>0</v>
      </c>
      <c r="G36" s="37">
        <v>0</v>
      </c>
      <c r="H36" s="37">
        <v>55996.729765336429</v>
      </c>
      <c r="I36" s="37">
        <v>5748.2252287734264</v>
      </c>
      <c r="J36" s="37">
        <v>112398.84785900101</v>
      </c>
      <c r="K36" s="37">
        <v>0</v>
      </c>
      <c r="L36" s="37">
        <v>0</v>
      </c>
      <c r="M36" s="37">
        <v>0</v>
      </c>
      <c r="N36" s="37">
        <f t="shared" si="41"/>
        <v>389673.30360299122</v>
      </c>
      <c r="O36" s="60"/>
      <c r="P36" s="37">
        <v>-1.3277706292011295</v>
      </c>
      <c r="Q36" s="37">
        <v>161111.45756387277</v>
      </c>
      <c r="R36" s="37">
        <v>0</v>
      </c>
      <c r="S36" s="37">
        <v>0</v>
      </c>
      <c r="T36" s="37">
        <v>10973.649809134764</v>
      </c>
      <c r="U36" s="37">
        <v>12548.332868223752</v>
      </c>
      <c r="V36" s="37">
        <v>223943.77055146277</v>
      </c>
      <c r="W36" s="37">
        <v>0</v>
      </c>
      <c r="X36" s="37">
        <v>0</v>
      </c>
      <c r="Y36" s="37">
        <v>0</v>
      </c>
      <c r="Z36" s="37">
        <f t="shared" si="42"/>
        <v>408575.88302206487</v>
      </c>
      <c r="AA36" s="61"/>
      <c r="AB36" s="37">
        <v>0</v>
      </c>
      <c r="AC36" s="37">
        <v>81569.055565720337</v>
      </c>
      <c r="AD36" s="37">
        <v>0</v>
      </c>
      <c r="AE36" s="37">
        <v>0</v>
      </c>
      <c r="AF36" s="37">
        <v>150.95313253865316</v>
      </c>
      <c r="AG36" s="37">
        <v>11435.800513842758</v>
      </c>
      <c r="AH36" s="37">
        <v>25883.213792237522</v>
      </c>
      <c r="AI36" s="37">
        <v>0</v>
      </c>
      <c r="AJ36" s="37">
        <v>0</v>
      </c>
      <c r="AK36" s="37">
        <v>0</v>
      </c>
      <c r="AL36" s="37">
        <f t="shared" si="43"/>
        <v>119039.02300433927</v>
      </c>
      <c r="AM36" s="53"/>
      <c r="AN36" s="37">
        <v>0</v>
      </c>
      <c r="AO36" s="37">
        <v>25163.090426146162</v>
      </c>
      <c r="AP36" s="37">
        <v>0</v>
      </c>
      <c r="AQ36" s="37">
        <v>0</v>
      </c>
      <c r="AR36" s="37">
        <v>-6.1661527622888883</v>
      </c>
      <c r="AS36" s="37">
        <v>836.83052342313954</v>
      </c>
      <c r="AT36" s="37">
        <v>0</v>
      </c>
      <c r="AU36" s="37">
        <v>22354.38552650682</v>
      </c>
      <c r="AV36" s="37">
        <v>0</v>
      </c>
      <c r="AW36" s="37">
        <v>0</v>
      </c>
      <c r="AX36" s="37">
        <v>0</v>
      </c>
      <c r="AY36" s="37">
        <f t="shared" si="44"/>
        <v>48348.140323313834</v>
      </c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</row>
    <row r="37" spans="1:171" ht="15" customHeight="1" x14ac:dyDescent="0.35">
      <c r="A37" s="20">
        <v>60299</v>
      </c>
      <c r="B37" s="23"/>
      <c r="C37" s="26" t="s">
        <v>63</v>
      </c>
      <c r="D37" s="39">
        <f>SUM(D33:D36)</f>
        <v>16544.526604913601</v>
      </c>
      <c r="E37" s="39">
        <f>SUM(E33:E36)</f>
        <v>1127589.0888409761</v>
      </c>
      <c r="F37" s="39">
        <f>SUM(F33:F36)</f>
        <v>1189.1199999999999</v>
      </c>
      <c r="G37" s="39">
        <f t="shared" ref="G37:N37" si="45">SUM(G33:G36)</f>
        <v>0</v>
      </c>
      <c r="H37" s="39">
        <f t="shared" si="45"/>
        <v>218679.56138876526</v>
      </c>
      <c r="I37" s="39">
        <f t="shared" si="45"/>
        <v>7253.5031376943061</v>
      </c>
      <c r="J37" s="39">
        <f t="shared" si="45"/>
        <v>552803.819198729</v>
      </c>
      <c r="K37" s="39">
        <f t="shared" si="45"/>
        <v>0</v>
      </c>
      <c r="L37" s="39">
        <f t="shared" si="45"/>
        <v>0</v>
      </c>
      <c r="M37" s="39">
        <f t="shared" si="45"/>
        <v>0</v>
      </c>
      <c r="N37" s="39">
        <f t="shared" si="45"/>
        <v>1924059.6191710781</v>
      </c>
      <c r="O37" s="60"/>
      <c r="P37" s="39">
        <f t="shared" ref="P37:R37" si="46">SUM(P33:P36)</f>
        <v>1111.3255832429277</v>
      </c>
      <c r="Q37" s="39">
        <f t="shared" si="46"/>
        <v>673132.09092492063</v>
      </c>
      <c r="R37" s="39">
        <f t="shared" si="46"/>
        <v>1254.3667560111021</v>
      </c>
      <c r="S37" s="39">
        <f t="shared" ref="S37" si="47">SUM(S33:S36)</f>
        <v>0</v>
      </c>
      <c r="T37" s="39">
        <f t="shared" ref="T37:Y37" si="48">SUM(T33:T36)</f>
        <v>57178.372420104861</v>
      </c>
      <c r="U37" s="39">
        <f t="shared" si="48"/>
        <v>30189.15201777824</v>
      </c>
      <c r="V37" s="39">
        <f t="shared" si="48"/>
        <v>505428.67906769784</v>
      </c>
      <c r="W37" s="39">
        <f t="shared" si="48"/>
        <v>0</v>
      </c>
      <c r="X37" s="39">
        <f t="shared" si="48"/>
        <v>0</v>
      </c>
      <c r="Y37" s="39">
        <f t="shared" si="48"/>
        <v>0</v>
      </c>
      <c r="Z37" s="39">
        <f t="shared" ref="Z37" si="49">SUM(Z33:Z36)</f>
        <v>1268293.9867697556</v>
      </c>
      <c r="AA37" s="61"/>
      <c r="AB37" s="39">
        <f t="shared" ref="AB37:AD37" si="50">SUM(AB33:AB36)</f>
        <v>0</v>
      </c>
      <c r="AC37" s="39">
        <f t="shared" si="50"/>
        <v>370704.26866598614</v>
      </c>
      <c r="AD37" s="39">
        <f t="shared" si="50"/>
        <v>905.54696551663892</v>
      </c>
      <c r="AE37" s="39">
        <f t="shared" ref="AE37" si="51">SUM(AE33:AE36)</f>
        <v>0</v>
      </c>
      <c r="AF37" s="39">
        <f t="shared" ref="AF37:AK37" si="52">SUM(AF33:AF36)</f>
        <v>14932.10332164079</v>
      </c>
      <c r="AG37" s="39">
        <f t="shared" si="52"/>
        <v>32344.671342930542</v>
      </c>
      <c r="AH37" s="39">
        <f t="shared" si="52"/>
        <v>124851.80267969293</v>
      </c>
      <c r="AI37" s="39">
        <f t="shared" si="52"/>
        <v>0</v>
      </c>
      <c r="AJ37" s="39">
        <f t="shared" si="52"/>
        <v>0</v>
      </c>
      <c r="AK37" s="39">
        <f t="shared" si="52"/>
        <v>0</v>
      </c>
      <c r="AL37" s="39">
        <f t="shared" ref="AL37" si="53">SUM(AL33:AL36)</f>
        <v>543738.39297576714</v>
      </c>
      <c r="AM37" s="53"/>
      <c r="AN37" s="39">
        <f t="shared" ref="AN37:AX37" si="54">SUM(AN33:AN36)</f>
        <v>0</v>
      </c>
      <c r="AO37" s="39">
        <f t="shared" si="54"/>
        <v>191573.20027589524</v>
      </c>
      <c r="AP37" s="39">
        <f t="shared" si="54"/>
        <v>0</v>
      </c>
      <c r="AQ37" s="39">
        <f t="shared" si="54"/>
        <v>0</v>
      </c>
      <c r="AR37" s="39">
        <f t="shared" si="54"/>
        <v>5838.5321415896515</v>
      </c>
      <c r="AS37" s="39">
        <f t="shared" si="54"/>
        <v>6704.7910714245045</v>
      </c>
      <c r="AT37" s="39">
        <f>SUM(AT33:AT36)</f>
        <v>0</v>
      </c>
      <c r="AU37" s="39">
        <f t="shared" si="54"/>
        <v>63770.295238376166</v>
      </c>
      <c r="AV37" s="39">
        <f t="shared" si="54"/>
        <v>0</v>
      </c>
      <c r="AW37" s="39">
        <f t="shared" si="54"/>
        <v>0</v>
      </c>
      <c r="AX37" s="39">
        <f t="shared" si="54"/>
        <v>0</v>
      </c>
      <c r="AY37" s="39">
        <f t="shared" ref="AY37" si="55">SUM(AY33:AY36)</f>
        <v>267886.81872728554</v>
      </c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</row>
    <row r="38" spans="1:171" ht="15" customHeight="1" x14ac:dyDescent="0.35">
      <c r="A38" s="14"/>
      <c r="B38" s="23"/>
      <c r="C38" s="26" t="s">
        <v>64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60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61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53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</row>
    <row r="39" spans="1:171" ht="15" customHeight="1" x14ac:dyDescent="0.35">
      <c r="A39" s="14" t="s">
        <v>65</v>
      </c>
      <c r="B39" s="23"/>
      <c r="C39" s="24" t="s">
        <v>66</v>
      </c>
      <c r="D39" s="37">
        <v>61.941203320990056</v>
      </c>
      <c r="E39" s="37">
        <v>189986.98815051821</v>
      </c>
      <c r="F39" s="37">
        <v>17632.339999999997</v>
      </c>
      <c r="G39" s="37">
        <v>0</v>
      </c>
      <c r="H39" s="37">
        <v>5385.5537578204858</v>
      </c>
      <c r="I39" s="37">
        <v>147.32470166558755</v>
      </c>
      <c r="J39" s="37">
        <v>773415.06999999983</v>
      </c>
      <c r="K39" s="37">
        <v>0</v>
      </c>
      <c r="L39" s="37">
        <v>0</v>
      </c>
      <c r="M39" s="37">
        <v>0</v>
      </c>
      <c r="N39" s="37">
        <f t="shared" ref="N39:N42" si="56">SUM(D39:M39)</f>
        <v>986629.21781332511</v>
      </c>
      <c r="O39" s="60"/>
      <c r="P39" s="37">
        <v>223.9977146952852</v>
      </c>
      <c r="Q39" s="37">
        <v>234380.52468022448</v>
      </c>
      <c r="R39" s="37">
        <v>707508.96229558566</v>
      </c>
      <c r="S39" s="37">
        <v>0</v>
      </c>
      <c r="T39" s="37">
        <v>9068.9717978895023</v>
      </c>
      <c r="U39" s="37">
        <v>10721.888779538918</v>
      </c>
      <c r="V39" s="37">
        <v>905683.70224570157</v>
      </c>
      <c r="W39" s="37">
        <v>0</v>
      </c>
      <c r="X39" s="37">
        <v>0</v>
      </c>
      <c r="Y39" s="37">
        <v>0</v>
      </c>
      <c r="Z39" s="37">
        <f t="shared" ref="Z39:Z42" si="57">SUM(P39:Y39)</f>
        <v>1867588.0475136354</v>
      </c>
      <c r="AA39" s="61"/>
      <c r="AB39" s="37">
        <v>0</v>
      </c>
      <c r="AC39" s="37">
        <v>399389.45029385248</v>
      </c>
      <c r="AD39" s="37">
        <v>303389.50168616255</v>
      </c>
      <c r="AE39" s="37">
        <v>0</v>
      </c>
      <c r="AF39" s="37">
        <v>5550.4896998672866</v>
      </c>
      <c r="AG39" s="37">
        <v>23572.933232311643</v>
      </c>
      <c r="AH39" s="37">
        <v>1584194.1782715963</v>
      </c>
      <c r="AI39" s="37">
        <v>0</v>
      </c>
      <c r="AJ39" s="37">
        <v>0</v>
      </c>
      <c r="AK39" s="37">
        <v>0</v>
      </c>
      <c r="AL39" s="37">
        <f t="shared" ref="AL39:AL42" si="58">SUM(AB39:AK39)</f>
        <v>2316096.5531837903</v>
      </c>
      <c r="AM39" s="53"/>
      <c r="AN39" s="37">
        <v>0</v>
      </c>
      <c r="AO39" s="37">
        <v>18217.807010492659</v>
      </c>
      <c r="AP39" s="37">
        <v>0</v>
      </c>
      <c r="AQ39" s="37">
        <v>0</v>
      </c>
      <c r="AR39" s="37">
        <v>802.93177393608744</v>
      </c>
      <c r="AS39" s="37">
        <v>1690.9006495035958</v>
      </c>
      <c r="AT39" s="37">
        <v>0</v>
      </c>
      <c r="AU39" s="37">
        <v>477759.21999999991</v>
      </c>
      <c r="AV39" s="37">
        <v>0</v>
      </c>
      <c r="AW39" s="37">
        <v>0</v>
      </c>
      <c r="AX39" s="37">
        <v>0</v>
      </c>
      <c r="AY39" s="37">
        <f t="shared" ref="AY39:AY42" si="59">SUM(AN39:AX39)</f>
        <v>498470.85943393223</v>
      </c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</row>
    <row r="40" spans="1:171" ht="15" customHeight="1" x14ac:dyDescent="0.35">
      <c r="A40" s="14" t="s">
        <v>67</v>
      </c>
      <c r="B40" s="23"/>
      <c r="C40" s="24" t="s">
        <v>68</v>
      </c>
      <c r="D40" s="37">
        <v>3847.5919325830591</v>
      </c>
      <c r="E40" s="37">
        <v>1385883.0024976542</v>
      </c>
      <c r="F40" s="37">
        <v>25923</v>
      </c>
      <c r="G40" s="37">
        <v>0</v>
      </c>
      <c r="H40" s="37">
        <v>118180.39946505945</v>
      </c>
      <c r="I40" s="37">
        <v>2003.076446901646</v>
      </c>
      <c r="J40" s="37">
        <v>202789.90999999995</v>
      </c>
      <c r="K40" s="37">
        <v>0</v>
      </c>
      <c r="L40" s="37">
        <v>0</v>
      </c>
      <c r="M40" s="37">
        <v>0</v>
      </c>
      <c r="N40" s="37">
        <f t="shared" si="56"/>
        <v>1738626.9803421982</v>
      </c>
      <c r="O40" s="60"/>
      <c r="P40" s="37">
        <v>1197.9971608177411</v>
      </c>
      <c r="Q40" s="37">
        <v>985162.89523496688</v>
      </c>
      <c r="R40" s="37">
        <v>732149.929072864</v>
      </c>
      <c r="S40" s="37">
        <v>0</v>
      </c>
      <c r="T40" s="37">
        <v>48467.045272644144</v>
      </c>
      <c r="U40" s="37">
        <v>47775.150545643002</v>
      </c>
      <c r="V40" s="37">
        <v>575166.23748379364</v>
      </c>
      <c r="W40" s="37">
        <v>0</v>
      </c>
      <c r="X40" s="37">
        <v>0</v>
      </c>
      <c r="Y40" s="37">
        <v>0</v>
      </c>
      <c r="Z40" s="37">
        <f t="shared" si="57"/>
        <v>2389919.2547707292</v>
      </c>
      <c r="AA40" s="61"/>
      <c r="AB40" s="37">
        <v>0</v>
      </c>
      <c r="AC40" s="37">
        <v>814714.98350999481</v>
      </c>
      <c r="AD40" s="37">
        <v>343302.1964772963</v>
      </c>
      <c r="AE40" s="37">
        <v>0</v>
      </c>
      <c r="AF40" s="37">
        <v>23223.061044730952</v>
      </c>
      <c r="AG40" s="37">
        <v>174775.19791174418</v>
      </c>
      <c r="AH40" s="37">
        <v>371088.7051215471</v>
      </c>
      <c r="AI40" s="37">
        <v>0</v>
      </c>
      <c r="AJ40" s="37">
        <v>0</v>
      </c>
      <c r="AK40" s="37">
        <v>0</v>
      </c>
      <c r="AL40" s="37">
        <f t="shared" si="58"/>
        <v>1727104.1440653135</v>
      </c>
      <c r="AM40" s="53"/>
      <c r="AN40" s="37">
        <v>0</v>
      </c>
      <c r="AO40" s="37">
        <v>313581.18180336105</v>
      </c>
      <c r="AP40" s="37">
        <v>0</v>
      </c>
      <c r="AQ40" s="37">
        <v>0</v>
      </c>
      <c r="AR40" s="37">
        <v>11567.080346717437</v>
      </c>
      <c r="AS40" s="37">
        <v>57055.267807357784</v>
      </c>
      <c r="AT40" s="37">
        <v>0</v>
      </c>
      <c r="AU40" s="37">
        <v>222524.64632466578</v>
      </c>
      <c r="AV40" s="37">
        <v>0</v>
      </c>
      <c r="AW40" s="37">
        <v>0</v>
      </c>
      <c r="AX40" s="37">
        <v>0</v>
      </c>
      <c r="AY40" s="37">
        <f t="shared" si="59"/>
        <v>604728.17628210201</v>
      </c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</row>
    <row r="41" spans="1:171" ht="15" customHeight="1" x14ac:dyDescent="0.35">
      <c r="A41" s="14" t="s">
        <v>69</v>
      </c>
      <c r="B41" s="23"/>
      <c r="C41" s="25" t="s">
        <v>70</v>
      </c>
      <c r="D41" s="37">
        <v>82.873304676236572</v>
      </c>
      <c r="E41" s="37">
        <v>43764.226829309744</v>
      </c>
      <c r="F41" s="37">
        <v>3336</v>
      </c>
      <c r="G41" s="37">
        <v>0</v>
      </c>
      <c r="H41" s="37">
        <v>2076.7930982929665</v>
      </c>
      <c r="I41" s="37">
        <v>0</v>
      </c>
      <c r="J41" s="37">
        <v>213860.94000000064</v>
      </c>
      <c r="K41" s="37">
        <v>0</v>
      </c>
      <c r="L41" s="37">
        <v>0</v>
      </c>
      <c r="M41" s="37">
        <v>0</v>
      </c>
      <c r="N41" s="37">
        <f t="shared" si="56"/>
        <v>263120.83323227958</v>
      </c>
      <c r="O41" s="60"/>
      <c r="P41" s="37">
        <v>10.463101928747676</v>
      </c>
      <c r="Q41" s="37">
        <v>61354.236780369945</v>
      </c>
      <c r="R41" s="37">
        <v>0</v>
      </c>
      <c r="S41" s="37">
        <v>0</v>
      </c>
      <c r="T41" s="37">
        <v>1669.7874825008278</v>
      </c>
      <c r="U41" s="37">
        <v>4576.0918437314367</v>
      </c>
      <c r="V41" s="37">
        <v>216010.30729582661</v>
      </c>
      <c r="W41" s="37">
        <v>0</v>
      </c>
      <c r="X41" s="37">
        <v>0</v>
      </c>
      <c r="Y41" s="37">
        <v>0</v>
      </c>
      <c r="Z41" s="37">
        <f t="shared" si="57"/>
        <v>283620.88650435756</v>
      </c>
      <c r="AA41" s="61"/>
      <c r="AB41" s="37">
        <v>0</v>
      </c>
      <c r="AC41" s="37">
        <v>114303.90879894434</v>
      </c>
      <c r="AD41" s="37">
        <v>0</v>
      </c>
      <c r="AE41" s="37">
        <v>0</v>
      </c>
      <c r="AF41" s="37">
        <v>2944.0007735159234</v>
      </c>
      <c r="AG41" s="37">
        <v>12605.425271746617</v>
      </c>
      <c r="AH41" s="37">
        <v>441101.02007717564</v>
      </c>
      <c r="AI41" s="37">
        <v>0</v>
      </c>
      <c r="AJ41" s="37">
        <v>0</v>
      </c>
      <c r="AK41" s="37">
        <v>0</v>
      </c>
      <c r="AL41" s="37">
        <f t="shared" si="58"/>
        <v>570954.3549213825</v>
      </c>
      <c r="AM41" s="53"/>
      <c r="AN41" s="37">
        <v>0</v>
      </c>
      <c r="AO41" s="37">
        <v>24746.762105304904</v>
      </c>
      <c r="AP41" s="37">
        <v>0</v>
      </c>
      <c r="AQ41" s="37">
        <v>0</v>
      </c>
      <c r="AR41" s="37">
        <v>1446.5114370045867</v>
      </c>
      <c r="AS41" s="37">
        <v>5025.4926233959468</v>
      </c>
      <c r="AT41" s="37">
        <v>0</v>
      </c>
      <c r="AU41" s="37">
        <v>162413.32991059299</v>
      </c>
      <c r="AV41" s="37">
        <v>0</v>
      </c>
      <c r="AW41" s="37">
        <v>51250</v>
      </c>
      <c r="AX41" s="37">
        <v>0</v>
      </c>
      <c r="AY41" s="37">
        <f t="shared" si="59"/>
        <v>244882.09607629845</v>
      </c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</row>
    <row r="42" spans="1:171" ht="15" customHeight="1" x14ac:dyDescent="0.35">
      <c r="A42" s="14" t="s">
        <v>71</v>
      </c>
      <c r="B42" s="23"/>
      <c r="C42" s="24" t="s">
        <v>72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f t="shared" si="56"/>
        <v>0</v>
      </c>
      <c r="O42" s="60"/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f t="shared" si="57"/>
        <v>0</v>
      </c>
      <c r="AA42" s="61"/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f t="shared" si="58"/>
        <v>0</v>
      </c>
      <c r="AM42" s="53"/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f t="shared" si="59"/>
        <v>0</v>
      </c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</row>
    <row r="43" spans="1:171" ht="15" customHeight="1" x14ac:dyDescent="0.35">
      <c r="A43" s="20">
        <v>60399</v>
      </c>
      <c r="B43" s="23"/>
      <c r="C43" s="26" t="s">
        <v>73</v>
      </c>
      <c r="D43" s="39">
        <f>SUM(D39:D42)</f>
        <v>3992.406440580286</v>
      </c>
      <c r="E43" s="39">
        <f>SUM(E39:E42)</f>
        <v>1619634.217477482</v>
      </c>
      <c r="F43" s="39">
        <f t="shared" ref="F43:N43" si="60">SUM(F39:F42)</f>
        <v>46891.34</v>
      </c>
      <c r="G43" s="39">
        <f t="shared" si="60"/>
        <v>0</v>
      </c>
      <c r="H43" s="39">
        <f t="shared" si="60"/>
        <v>125642.7463211729</v>
      </c>
      <c r="I43" s="39">
        <f t="shared" si="60"/>
        <v>2150.4011485672336</v>
      </c>
      <c r="J43" s="39">
        <f t="shared" si="60"/>
        <v>1190065.9200000004</v>
      </c>
      <c r="K43" s="39">
        <f t="shared" si="60"/>
        <v>0</v>
      </c>
      <c r="L43" s="39">
        <f t="shared" si="60"/>
        <v>0</v>
      </c>
      <c r="M43" s="39">
        <f t="shared" si="60"/>
        <v>0</v>
      </c>
      <c r="N43" s="39">
        <f t="shared" si="60"/>
        <v>2988377.0313878027</v>
      </c>
      <c r="O43" s="60"/>
      <c r="P43" s="39">
        <f t="shared" ref="P43:R43" si="61">SUM(P39:P42)</f>
        <v>1432.4579774417739</v>
      </c>
      <c r="Q43" s="39">
        <f t="shared" si="61"/>
        <v>1280897.6566955613</v>
      </c>
      <c r="R43" s="39">
        <f t="shared" si="61"/>
        <v>1439658.8913684497</v>
      </c>
      <c r="S43" s="39">
        <f t="shared" ref="S43" si="62">SUM(S39:S42)</f>
        <v>0</v>
      </c>
      <c r="T43" s="39">
        <f t="shared" ref="T43:Y43" si="63">SUM(T39:T42)</f>
        <v>59205.804553034475</v>
      </c>
      <c r="U43" s="39">
        <f t="shared" si="63"/>
        <v>63073.131168913358</v>
      </c>
      <c r="V43" s="39">
        <f t="shared" si="63"/>
        <v>1696860.2470253217</v>
      </c>
      <c r="W43" s="39">
        <f t="shared" si="63"/>
        <v>0</v>
      </c>
      <c r="X43" s="39">
        <f t="shared" si="63"/>
        <v>0</v>
      </c>
      <c r="Y43" s="39">
        <f t="shared" si="63"/>
        <v>0</v>
      </c>
      <c r="Z43" s="39">
        <f t="shared" ref="Z43" si="64">SUM(Z39:Z42)</f>
        <v>4541128.1887887223</v>
      </c>
      <c r="AA43" s="61"/>
      <c r="AB43" s="39">
        <f t="shared" ref="AB43:AD43" si="65">SUM(AB39:AB42)</f>
        <v>0</v>
      </c>
      <c r="AC43" s="39">
        <f t="shared" si="65"/>
        <v>1328408.3426027917</v>
      </c>
      <c r="AD43" s="39">
        <f t="shared" si="65"/>
        <v>646691.69816345884</v>
      </c>
      <c r="AE43" s="39">
        <f t="shared" ref="AE43" si="66">SUM(AE39:AE42)</f>
        <v>0</v>
      </c>
      <c r="AF43" s="39">
        <f t="shared" ref="AF43:AK43" si="67">SUM(AF39:AF42)</f>
        <v>31717.55151811416</v>
      </c>
      <c r="AG43" s="39">
        <f t="shared" si="67"/>
        <v>210953.55641580245</v>
      </c>
      <c r="AH43" s="39">
        <f t="shared" si="67"/>
        <v>2396383.9034703188</v>
      </c>
      <c r="AI43" s="39">
        <f t="shared" si="67"/>
        <v>0</v>
      </c>
      <c r="AJ43" s="39">
        <f t="shared" si="67"/>
        <v>0</v>
      </c>
      <c r="AK43" s="39">
        <f t="shared" si="67"/>
        <v>0</v>
      </c>
      <c r="AL43" s="39">
        <f t="shared" ref="AL43" si="68">SUM(AL39:AL42)</f>
        <v>4614155.0521704862</v>
      </c>
      <c r="AM43" s="53"/>
      <c r="AN43" s="39">
        <f t="shared" ref="AN43:AX43" si="69">SUM(AN39:AN42)</f>
        <v>0</v>
      </c>
      <c r="AO43" s="39">
        <f t="shared" si="69"/>
        <v>356545.75091915863</v>
      </c>
      <c r="AP43" s="39">
        <f t="shared" si="69"/>
        <v>0</v>
      </c>
      <c r="AQ43" s="39">
        <f t="shared" si="69"/>
        <v>0</v>
      </c>
      <c r="AR43" s="39">
        <f t="shared" si="69"/>
        <v>13816.523557658111</v>
      </c>
      <c r="AS43" s="39">
        <f t="shared" si="69"/>
        <v>63771.661080257327</v>
      </c>
      <c r="AT43" s="39">
        <f>SUM(AT39:AT42)</f>
        <v>0</v>
      </c>
      <c r="AU43" s="39">
        <f t="shared" si="69"/>
        <v>862697.19623525871</v>
      </c>
      <c r="AV43" s="39">
        <f t="shared" si="69"/>
        <v>0</v>
      </c>
      <c r="AW43" s="39">
        <f t="shared" si="69"/>
        <v>51250</v>
      </c>
      <c r="AX43" s="39">
        <f t="shared" si="69"/>
        <v>0</v>
      </c>
      <c r="AY43" s="39">
        <f t="shared" ref="AY43" si="70">SUM(AY39:AY42)</f>
        <v>1348081.1317923327</v>
      </c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</row>
    <row r="44" spans="1:171" ht="15" customHeight="1" x14ac:dyDescent="0.35">
      <c r="A44" s="14"/>
      <c r="B44" s="23"/>
      <c r="C44" s="26" t="s">
        <v>74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0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61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53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</row>
    <row r="45" spans="1:171" ht="15" customHeight="1" x14ac:dyDescent="0.35">
      <c r="A45" s="14" t="s">
        <v>75</v>
      </c>
      <c r="B45" s="23"/>
      <c r="C45" s="24" t="s">
        <v>76</v>
      </c>
      <c r="D45" s="37">
        <v>20925.961792601658</v>
      </c>
      <c r="E45" s="37">
        <v>2570560.9553167708</v>
      </c>
      <c r="F45" s="37">
        <v>13111.26</v>
      </c>
      <c r="G45" s="37">
        <v>0</v>
      </c>
      <c r="H45" s="37">
        <v>407402.5864469615</v>
      </c>
      <c r="I45" s="37">
        <v>8554.6795215047787</v>
      </c>
      <c r="J45" s="37">
        <v>1348021.4008263184</v>
      </c>
      <c r="K45" s="37">
        <v>0</v>
      </c>
      <c r="L45" s="37">
        <v>412263.32478045707</v>
      </c>
      <c r="M45" s="37">
        <v>0</v>
      </c>
      <c r="N45" s="37">
        <f t="shared" ref="N45:N53" si="71">SUM(D45:M45)</f>
        <v>4780840.1686846139</v>
      </c>
      <c r="O45" s="60"/>
      <c r="P45" s="37">
        <v>6554.2740045570754</v>
      </c>
      <c r="Q45" s="37">
        <v>2016562.1360670994</v>
      </c>
      <c r="R45" s="37">
        <v>80201.2500983192</v>
      </c>
      <c r="S45" s="37">
        <v>0</v>
      </c>
      <c r="T45" s="37">
        <v>208535.73188271999</v>
      </c>
      <c r="U45" s="37">
        <v>126977.88872151154</v>
      </c>
      <c r="V45" s="37">
        <v>784231.41469942615</v>
      </c>
      <c r="W45" s="37">
        <v>0</v>
      </c>
      <c r="X45" s="37">
        <v>153351.23201467126</v>
      </c>
      <c r="Y45" s="37">
        <v>0</v>
      </c>
      <c r="Z45" s="37">
        <f t="shared" ref="Z45:Z53" si="72">SUM(P45:Y45)</f>
        <v>3376413.9274883051</v>
      </c>
      <c r="AA45" s="61"/>
      <c r="AB45" s="37">
        <v>0</v>
      </c>
      <c r="AC45" s="37">
        <v>1563558.7688344177</v>
      </c>
      <c r="AD45" s="37">
        <v>44646.948925407603</v>
      </c>
      <c r="AE45" s="37">
        <v>0</v>
      </c>
      <c r="AF45" s="37">
        <v>91298.298484316256</v>
      </c>
      <c r="AG45" s="37">
        <v>267179.16235988488</v>
      </c>
      <c r="AH45" s="37">
        <v>475595.04736167798</v>
      </c>
      <c r="AI45" s="37">
        <v>0</v>
      </c>
      <c r="AJ45" s="37">
        <v>0</v>
      </c>
      <c r="AK45" s="37">
        <v>0</v>
      </c>
      <c r="AL45" s="37">
        <f t="shared" ref="AL45:AL53" si="73">SUM(AB45:AK45)</f>
        <v>2442278.2259657048</v>
      </c>
      <c r="AM45" s="53"/>
      <c r="AN45" s="37">
        <v>0</v>
      </c>
      <c r="AO45" s="37">
        <v>776571.92570543918</v>
      </c>
      <c r="AP45" s="37">
        <v>0</v>
      </c>
      <c r="AQ45" s="37">
        <v>0</v>
      </c>
      <c r="AR45" s="37">
        <v>54039.334679431209</v>
      </c>
      <c r="AS45" s="37">
        <v>96946.174022368854</v>
      </c>
      <c r="AT45" s="37">
        <v>0</v>
      </c>
      <c r="AU45" s="37">
        <v>346094.56384681445</v>
      </c>
      <c r="AV45" s="37">
        <v>0</v>
      </c>
      <c r="AW45" s="37">
        <v>0</v>
      </c>
      <c r="AX45" s="37">
        <v>0</v>
      </c>
      <c r="AY45" s="37">
        <f t="shared" ref="AY45:AY53" si="74">SUM(AN45:AX45)</f>
        <v>1273651.9982540538</v>
      </c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</row>
    <row r="46" spans="1:171" ht="15" customHeight="1" x14ac:dyDescent="0.35">
      <c r="A46" s="14" t="s">
        <v>77</v>
      </c>
      <c r="B46" s="23"/>
      <c r="C46" s="24" t="s">
        <v>78</v>
      </c>
      <c r="D46" s="37">
        <v>840.3083997985683</v>
      </c>
      <c r="E46" s="37">
        <v>47919.367184155206</v>
      </c>
      <c r="F46" s="37">
        <v>307.83999999999997</v>
      </c>
      <c r="G46" s="37">
        <v>0</v>
      </c>
      <c r="H46" s="37">
        <v>-232.67760931677435</v>
      </c>
      <c r="I46" s="37">
        <v>0</v>
      </c>
      <c r="J46" s="37">
        <v>202559.26556305584</v>
      </c>
      <c r="K46" s="37">
        <v>0</v>
      </c>
      <c r="L46" s="37">
        <v>0</v>
      </c>
      <c r="M46" s="37">
        <v>0</v>
      </c>
      <c r="N46" s="37">
        <f t="shared" si="71"/>
        <v>251394.10353769283</v>
      </c>
      <c r="O46" s="60"/>
      <c r="P46" s="37">
        <v>17.805785710571854</v>
      </c>
      <c r="Q46" s="37">
        <v>32998.636281610838</v>
      </c>
      <c r="R46" s="37">
        <v>6243.7203649171688</v>
      </c>
      <c r="S46" s="37">
        <v>0</v>
      </c>
      <c r="T46" s="37">
        <v>1344.6328484666751</v>
      </c>
      <c r="U46" s="37">
        <v>4007.7136646620629</v>
      </c>
      <c r="V46" s="37">
        <v>130780.7471661492</v>
      </c>
      <c r="W46" s="37">
        <v>0</v>
      </c>
      <c r="X46" s="37">
        <v>0</v>
      </c>
      <c r="Y46" s="37">
        <v>0</v>
      </c>
      <c r="Z46" s="37">
        <f t="shared" si="72"/>
        <v>175393.25611151653</v>
      </c>
      <c r="AA46" s="61"/>
      <c r="AB46" s="37">
        <v>0</v>
      </c>
      <c r="AC46" s="37">
        <v>38838.899374929038</v>
      </c>
      <c r="AD46" s="37">
        <v>3017.9314839039098</v>
      </c>
      <c r="AE46" s="37">
        <v>0</v>
      </c>
      <c r="AF46" s="37">
        <v>-13.526803392012299</v>
      </c>
      <c r="AG46" s="37">
        <v>3159.698773908025</v>
      </c>
      <c r="AH46" s="37">
        <v>153413.38263772754</v>
      </c>
      <c r="AI46" s="37">
        <v>0</v>
      </c>
      <c r="AJ46" s="37">
        <v>0</v>
      </c>
      <c r="AK46" s="37">
        <v>0</v>
      </c>
      <c r="AL46" s="37">
        <f t="shared" si="73"/>
        <v>198416.3854670765</v>
      </c>
      <c r="AM46" s="53"/>
      <c r="AN46" s="37">
        <v>0</v>
      </c>
      <c r="AO46" s="37">
        <v>7846.5003014762206</v>
      </c>
      <c r="AP46" s="37">
        <v>0</v>
      </c>
      <c r="AQ46" s="37">
        <v>0</v>
      </c>
      <c r="AR46" s="37">
        <v>1.5300536942098737</v>
      </c>
      <c r="AS46" s="37">
        <v>0</v>
      </c>
      <c r="AT46" s="37">
        <v>0</v>
      </c>
      <c r="AU46" s="37">
        <v>69281.011361224519</v>
      </c>
      <c r="AV46" s="37">
        <v>0</v>
      </c>
      <c r="AW46" s="37">
        <v>0</v>
      </c>
      <c r="AX46" s="37">
        <v>0</v>
      </c>
      <c r="AY46" s="37">
        <f t="shared" si="74"/>
        <v>77129.041716394946</v>
      </c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</row>
    <row r="47" spans="1:171" ht="15" customHeight="1" x14ac:dyDescent="0.35">
      <c r="A47" s="14" t="s">
        <v>79</v>
      </c>
      <c r="B47" s="23"/>
      <c r="C47" s="24" t="s">
        <v>80</v>
      </c>
      <c r="D47" s="37">
        <v>4.8126160097839943</v>
      </c>
      <c r="E47" s="37">
        <v>16788.888766593001</v>
      </c>
      <c r="F47" s="37">
        <v>0</v>
      </c>
      <c r="G47" s="37">
        <v>0</v>
      </c>
      <c r="H47" s="37">
        <v>12474.578379793185</v>
      </c>
      <c r="I47" s="37">
        <v>165.69663662077775</v>
      </c>
      <c r="J47" s="37">
        <v>21336.613900599365</v>
      </c>
      <c r="K47" s="37">
        <v>0</v>
      </c>
      <c r="L47" s="37">
        <v>0</v>
      </c>
      <c r="M47" s="37">
        <v>0</v>
      </c>
      <c r="N47" s="37">
        <f t="shared" si="71"/>
        <v>50770.590299616117</v>
      </c>
      <c r="O47" s="60"/>
      <c r="P47" s="37">
        <v>0</v>
      </c>
      <c r="Q47" s="37">
        <v>9839.8614370543091</v>
      </c>
      <c r="R47" s="37">
        <v>0</v>
      </c>
      <c r="S47" s="37">
        <v>0</v>
      </c>
      <c r="T47" s="37">
        <v>5680.7588059559148</v>
      </c>
      <c r="U47" s="37">
        <v>2677.9244001164034</v>
      </c>
      <c r="V47" s="37">
        <v>7765.1313561012657</v>
      </c>
      <c r="W47" s="37">
        <v>0</v>
      </c>
      <c r="X47" s="37">
        <v>0</v>
      </c>
      <c r="Y47" s="37">
        <v>0</v>
      </c>
      <c r="Z47" s="37">
        <f t="shared" si="72"/>
        <v>25963.675999227893</v>
      </c>
      <c r="AA47" s="61"/>
      <c r="AB47" s="37">
        <v>0</v>
      </c>
      <c r="AC47" s="37">
        <v>27108.312941476186</v>
      </c>
      <c r="AD47" s="37">
        <v>0</v>
      </c>
      <c r="AE47" s="37">
        <v>0</v>
      </c>
      <c r="AF47" s="37">
        <v>7227.3567255710459</v>
      </c>
      <c r="AG47" s="37">
        <v>5015.6418011302776</v>
      </c>
      <c r="AH47" s="37">
        <v>12457.465947237992</v>
      </c>
      <c r="AI47" s="37">
        <v>0</v>
      </c>
      <c r="AJ47" s="37">
        <v>0</v>
      </c>
      <c r="AK47" s="37">
        <v>0</v>
      </c>
      <c r="AL47" s="37">
        <f t="shared" si="73"/>
        <v>51808.777415415498</v>
      </c>
      <c r="AM47" s="53"/>
      <c r="AN47" s="37">
        <v>0</v>
      </c>
      <c r="AO47" s="37">
        <v>10810.443336622773</v>
      </c>
      <c r="AP47" s="37">
        <v>0</v>
      </c>
      <c r="AQ47" s="37">
        <v>0</v>
      </c>
      <c r="AR47" s="37">
        <v>5999.8815356787545</v>
      </c>
      <c r="AS47" s="37">
        <v>1241.4726200221733</v>
      </c>
      <c r="AT47" s="37">
        <v>0</v>
      </c>
      <c r="AU47" s="37">
        <v>6610.3377621972286</v>
      </c>
      <c r="AV47" s="37">
        <v>0</v>
      </c>
      <c r="AW47" s="37">
        <v>0</v>
      </c>
      <c r="AX47" s="37">
        <v>0</v>
      </c>
      <c r="AY47" s="37">
        <f t="shared" si="74"/>
        <v>24662.13525452093</v>
      </c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</row>
    <row r="48" spans="1:171" ht="15" customHeight="1" x14ac:dyDescent="0.35">
      <c r="A48" s="14" t="s">
        <v>81</v>
      </c>
      <c r="B48" s="23"/>
      <c r="C48" s="24" t="s">
        <v>82</v>
      </c>
      <c r="D48" s="37">
        <v>8047.9538936545232</v>
      </c>
      <c r="E48" s="37">
        <v>609486.51336964499</v>
      </c>
      <c r="F48" s="37">
        <v>1061.45</v>
      </c>
      <c r="G48" s="37">
        <v>0</v>
      </c>
      <c r="H48" s="37">
        <v>49910.15519818059</v>
      </c>
      <c r="I48" s="37">
        <v>1411.9700798421902</v>
      </c>
      <c r="J48" s="37">
        <v>134899.84249064987</v>
      </c>
      <c r="K48" s="37">
        <v>0</v>
      </c>
      <c r="L48" s="37">
        <v>0</v>
      </c>
      <c r="M48" s="37">
        <v>0</v>
      </c>
      <c r="N48" s="37">
        <f t="shared" si="71"/>
        <v>804817.88503197208</v>
      </c>
      <c r="O48" s="60"/>
      <c r="P48" s="37">
        <v>330.08217040767045</v>
      </c>
      <c r="Q48" s="37">
        <v>519313.89909332246</v>
      </c>
      <c r="R48" s="37">
        <v>6322.9866623714224</v>
      </c>
      <c r="S48" s="37">
        <v>0</v>
      </c>
      <c r="T48" s="37">
        <v>14436.085557115422</v>
      </c>
      <c r="U48" s="37">
        <v>49036.686880278285</v>
      </c>
      <c r="V48" s="37">
        <v>185265.9403991694</v>
      </c>
      <c r="W48" s="37">
        <v>0</v>
      </c>
      <c r="X48" s="37">
        <v>0</v>
      </c>
      <c r="Y48" s="37">
        <v>0</v>
      </c>
      <c r="Z48" s="37">
        <f t="shared" si="72"/>
        <v>774705.68076266465</v>
      </c>
      <c r="AA48" s="61"/>
      <c r="AB48" s="37">
        <v>0</v>
      </c>
      <c r="AC48" s="37">
        <v>427564.6345662839</v>
      </c>
      <c r="AD48" s="37">
        <v>2923.101569706489</v>
      </c>
      <c r="AE48" s="37">
        <v>0</v>
      </c>
      <c r="AF48" s="37">
        <v>1153.8938573591302</v>
      </c>
      <c r="AG48" s="37">
        <v>14151.837876100788</v>
      </c>
      <c r="AH48" s="37">
        <v>64592.633713955707</v>
      </c>
      <c r="AI48" s="37">
        <v>0</v>
      </c>
      <c r="AJ48" s="37">
        <v>0</v>
      </c>
      <c r="AK48" s="37">
        <v>0</v>
      </c>
      <c r="AL48" s="37">
        <f t="shared" si="73"/>
        <v>510386.10158340604</v>
      </c>
      <c r="AM48" s="53"/>
      <c r="AN48" s="37">
        <v>0</v>
      </c>
      <c r="AO48" s="37">
        <v>207509.53914079707</v>
      </c>
      <c r="AP48" s="37">
        <v>0</v>
      </c>
      <c r="AQ48" s="37">
        <v>0</v>
      </c>
      <c r="AR48" s="37">
        <v>331.82118087605357</v>
      </c>
      <c r="AS48" s="37">
        <v>3204.339702361583</v>
      </c>
      <c r="AT48" s="37">
        <v>0</v>
      </c>
      <c r="AU48" s="37">
        <v>36721.717979994166</v>
      </c>
      <c r="AV48" s="37">
        <v>0</v>
      </c>
      <c r="AW48" s="37">
        <v>0</v>
      </c>
      <c r="AX48" s="37">
        <v>0</v>
      </c>
      <c r="AY48" s="37">
        <f t="shared" si="74"/>
        <v>247767.41800402888</v>
      </c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</row>
    <row r="49" spans="1:171" ht="15" customHeight="1" x14ac:dyDescent="0.35">
      <c r="A49" s="14" t="s">
        <v>83</v>
      </c>
      <c r="B49" s="23"/>
      <c r="C49" s="24" t="s">
        <v>84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f t="shared" si="71"/>
        <v>0</v>
      </c>
      <c r="O49" s="60"/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f t="shared" si="72"/>
        <v>0</v>
      </c>
      <c r="AA49" s="61"/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f t="shared" si="73"/>
        <v>0</v>
      </c>
      <c r="AM49" s="53"/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f t="shared" si="74"/>
        <v>0</v>
      </c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</row>
    <row r="50" spans="1:171" ht="15" customHeight="1" x14ac:dyDescent="0.35">
      <c r="A50" s="14" t="s">
        <v>85</v>
      </c>
      <c r="B50" s="23"/>
      <c r="C50" s="24" t="s">
        <v>86</v>
      </c>
      <c r="D50" s="37">
        <v>0</v>
      </c>
      <c r="E50" s="37">
        <v>9980.4714737892082</v>
      </c>
      <c r="F50" s="37">
        <v>0</v>
      </c>
      <c r="G50" s="37">
        <v>0</v>
      </c>
      <c r="H50" s="37">
        <v>1328.4285681247479</v>
      </c>
      <c r="I50" s="37">
        <v>0</v>
      </c>
      <c r="J50" s="37">
        <v>762.90268548624863</v>
      </c>
      <c r="K50" s="37">
        <v>0</v>
      </c>
      <c r="L50" s="37">
        <v>0</v>
      </c>
      <c r="M50" s="37">
        <v>0</v>
      </c>
      <c r="N50" s="37">
        <f t="shared" si="71"/>
        <v>12071.802727400205</v>
      </c>
      <c r="O50" s="60"/>
      <c r="P50" s="37">
        <v>0</v>
      </c>
      <c r="Q50" s="37">
        <v>16309.765332241419</v>
      </c>
      <c r="R50" s="37">
        <v>0</v>
      </c>
      <c r="S50" s="37">
        <v>0</v>
      </c>
      <c r="T50" s="37">
        <v>7286.0734464224188</v>
      </c>
      <c r="U50" s="37">
        <v>9587.7778259775841</v>
      </c>
      <c r="V50" s="37">
        <v>2840.9437973916679</v>
      </c>
      <c r="W50" s="37">
        <v>0</v>
      </c>
      <c r="X50" s="37">
        <v>0</v>
      </c>
      <c r="Y50" s="37">
        <v>0</v>
      </c>
      <c r="Z50" s="37">
        <f t="shared" si="72"/>
        <v>36024.560402033087</v>
      </c>
      <c r="AA50" s="61"/>
      <c r="AB50" s="37">
        <v>0</v>
      </c>
      <c r="AC50" s="37">
        <v>31818.996020688177</v>
      </c>
      <c r="AD50" s="37">
        <v>0</v>
      </c>
      <c r="AE50" s="37">
        <v>0</v>
      </c>
      <c r="AF50" s="37">
        <v>3496.8827636522519</v>
      </c>
      <c r="AG50" s="37">
        <v>6418.4226550609128</v>
      </c>
      <c r="AH50" s="37">
        <v>7062.0241355190219</v>
      </c>
      <c r="AI50" s="37">
        <v>0</v>
      </c>
      <c r="AJ50" s="37">
        <v>0</v>
      </c>
      <c r="AK50" s="37">
        <v>0</v>
      </c>
      <c r="AL50" s="37">
        <f t="shared" si="73"/>
        <v>48796.325574920367</v>
      </c>
      <c r="AM50" s="53"/>
      <c r="AN50" s="37">
        <v>0</v>
      </c>
      <c r="AO50" s="37">
        <v>6947.7551341886574</v>
      </c>
      <c r="AP50" s="37">
        <v>0</v>
      </c>
      <c r="AQ50" s="37">
        <v>0</v>
      </c>
      <c r="AR50" s="37">
        <v>1679.678129158704</v>
      </c>
      <c r="AS50" s="37">
        <v>-305.72935232847055</v>
      </c>
      <c r="AT50" s="37">
        <v>0</v>
      </c>
      <c r="AU50" s="37">
        <v>10846.675056023088</v>
      </c>
      <c r="AV50" s="37">
        <v>0</v>
      </c>
      <c r="AW50" s="37">
        <v>0</v>
      </c>
      <c r="AX50" s="37">
        <v>0</v>
      </c>
      <c r="AY50" s="37">
        <f t="shared" si="74"/>
        <v>19168.378967041979</v>
      </c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</row>
    <row r="51" spans="1:171" ht="15" customHeight="1" x14ac:dyDescent="0.35">
      <c r="A51" s="14" t="s">
        <v>87</v>
      </c>
      <c r="B51" s="23"/>
      <c r="C51" s="24" t="s">
        <v>88</v>
      </c>
      <c r="D51" s="37">
        <v>0</v>
      </c>
      <c r="E51" s="37">
        <v>3936793.6104473798</v>
      </c>
      <c r="F51" s="37">
        <v>609594.631054834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f t="shared" si="71"/>
        <v>4546388.2415022142</v>
      </c>
      <c r="O51" s="60"/>
      <c r="P51" s="37">
        <v>0</v>
      </c>
      <c r="Q51" s="37">
        <v>4105562.5533942822</v>
      </c>
      <c r="R51" s="37">
        <v>188928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f t="shared" si="72"/>
        <v>4294490.5533942822</v>
      </c>
      <c r="AA51" s="61"/>
      <c r="AB51" s="37">
        <v>0</v>
      </c>
      <c r="AC51" s="37">
        <v>0</v>
      </c>
      <c r="AD51" s="37">
        <v>0</v>
      </c>
      <c r="AE51" s="37">
        <v>161171.21000000002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f t="shared" si="73"/>
        <v>161171.21000000002</v>
      </c>
      <c r="AM51" s="53"/>
      <c r="AN51" s="37">
        <v>0</v>
      </c>
      <c r="AO51" s="37">
        <v>0</v>
      </c>
      <c r="AP51" s="37">
        <v>0</v>
      </c>
      <c r="AQ51" s="37">
        <v>364336.44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f t="shared" si="74"/>
        <v>364336.44</v>
      </c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</row>
    <row r="52" spans="1:171" ht="15" customHeight="1" x14ac:dyDescent="0.35">
      <c r="A52" s="14" t="s">
        <v>89</v>
      </c>
      <c r="B52" s="23"/>
      <c r="C52" s="24" t="s">
        <v>90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>
        <f t="shared" si="71"/>
        <v>0</v>
      </c>
      <c r="O52" s="60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61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>
        <f t="shared" si="73"/>
        <v>0</v>
      </c>
      <c r="AM52" s="53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>
        <f t="shared" si="74"/>
        <v>0</v>
      </c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</row>
    <row r="53" spans="1:171" ht="15" customHeight="1" x14ac:dyDescent="0.35">
      <c r="A53" s="14" t="s">
        <v>91</v>
      </c>
      <c r="B53" s="23"/>
      <c r="C53" s="24" t="s">
        <v>92</v>
      </c>
      <c r="D53" s="37">
        <v>12384.398655821729</v>
      </c>
      <c r="E53" s="37">
        <v>580296.87025008933</v>
      </c>
      <c r="F53" s="37">
        <v>93.2</v>
      </c>
      <c r="G53" s="37">
        <v>0</v>
      </c>
      <c r="H53" s="37">
        <v>111188.34100920937</v>
      </c>
      <c r="I53" s="37">
        <v>2025.6578175666639</v>
      </c>
      <c r="J53" s="37">
        <v>225989.74266704416</v>
      </c>
      <c r="K53" s="37">
        <v>0</v>
      </c>
      <c r="L53" s="37">
        <v>21422.959633297825</v>
      </c>
      <c r="M53" s="37">
        <v>0</v>
      </c>
      <c r="N53" s="37">
        <f t="shared" si="71"/>
        <v>953401.17003302905</v>
      </c>
      <c r="O53" s="60"/>
      <c r="P53" s="37">
        <v>1301.1603148493505</v>
      </c>
      <c r="Q53" s="37">
        <v>623880.06493452075</v>
      </c>
      <c r="R53" s="37">
        <v>93.088320321570791</v>
      </c>
      <c r="S53" s="37">
        <v>0</v>
      </c>
      <c r="T53" s="37">
        <v>34987.772663187345</v>
      </c>
      <c r="U53" s="37">
        <v>6425.9031405626811</v>
      </c>
      <c r="V53" s="37">
        <v>218255.75906391247</v>
      </c>
      <c r="W53" s="37">
        <v>0</v>
      </c>
      <c r="X53" s="37">
        <v>12349.058238447331</v>
      </c>
      <c r="Y53" s="37">
        <v>0</v>
      </c>
      <c r="Z53" s="37">
        <f t="shared" si="72"/>
        <v>897292.8066758014</v>
      </c>
      <c r="AA53" s="61"/>
      <c r="AB53" s="37">
        <v>0</v>
      </c>
      <c r="AC53" s="37">
        <v>696996.73927873001</v>
      </c>
      <c r="AD53" s="37">
        <v>98.468247237822283</v>
      </c>
      <c r="AE53" s="37">
        <v>0</v>
      </c>
      <c r="AF53" s="37">
        <v>18696.800139357336</v>
      </c>
      <c r="AG53" s="37">
        <v>32723.154704959226</v>
      </c>
      <c r="AH53" s="37">
        <v>370606.76261044835</v>
      </c>
      <c r="AI53" s="37">
        <v>0</v>
      </c>
      <c r="AJ53" s="37">
        <v>0</v>
      </c>
      <c r="AK53" s="37">
        <v>0</v>
      </c>
      <c r="AL53" s="37">
        <f t="shared" si="73"/>
        <v>1119121.9249807328</v>
      </c>
      <c r="AM53" s="53"/>
      <c r="AN53" s="37">
        <v>0</v>
      </c>
      <c r="AO53" s="37">
        <v>138115.77295340679</v>
      </c>
      <c r="AP53" s="37">
        <v>0</v>
      </c>
      <c r="AQ53" s="37">
        <v>0</v>
      </c>
      <c r="AR53" s="37">
        <v>7824.9787774816814</v>
      </c>
      <c r="AS53" s="37">
        <v>13502.543519522362</v>
      </c>
      <c r="AT53" s="37">
        <v>0</v>
      </c>
      <c r="AU53" s="37">
        <v>84670.289240871512</v>
      </c>
      <c r="AV53" s="37">
        <v>0</v>
      </c>
      <c r="AW53" s="37">
        <v>0</v>
      </c>
      <c r="AX53" s="37">
        <v>0</v>
      </c>
      <c r="AY53" s="37">
        <f t="shared" si="74"/>
        <v>244113.58449128235</v>
      </c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</row>
    <row r="54" spans="1:171" ht="15" customHeight="1" x14ac:dyDescent="0.35">
      <c r="A54" s="20">
        <v>60499</v>
      </c>
      <c r="B54" s="23"/>
      <c r="C54" s="26" t="s">
        <v>93</v>
      </c>
      <c r="D54" s="39">
        <f>SUM(D45:D53)</f>
        <v>42203.435357886265</v>
      </c>
      <c r="E54" s="39">
        <f>SUM(E45:E53)</f>
        <v>7771826.6768084224</v>
      </c>
      <c r="F54" s="39">
        <f t="shared" ref="F54:N54" si="75">SUM(F45:F53)</f>
        <v>624168.381054834</v>
      </c>
      <c r="G54" s="39">
        <f t="shared" si="75"/>
        <v>0</v>
      </c>
      <c r="H54" s="39">
        <f t="shared" si="75"/>
        <v>582071.41199295269</v>
      </c>
      <c r="I54" s="39">
        <f t="shared" si="75"/>
        <v>12158.004055534411</v>
      </c>
      <c r="J54" s="39">
        <f t="shared" si="75"/>
        <v>1933569.7681331537</v>
      </c>
      <c r="K54" s="39">
        <f t="shared" si="75"/>
        <v>0</v>
      </c>
      <c r="L54" s="39">
        <f t="shared" si="75"/>
        <v>433686.28441375488</v>
      </c>
      <c r="M54" s="39">
        <f t="shared" si="75"/>
        <v>0</v>
      </c>
      <c r="N54" s="39">
        <f t="shared" si="75"/>
        <v>11399683.961816538</v>
      </c>
      <c r="O54" s="60"/>
      <c r="P54" s="39">
        <f t="shared" ref="P54:R54" si="76">SUM(P45:P53)</f>
        <v>8203.3222755246679</v>
      </c>
      <c r="Q54" s="39">
        <f t="shared" si="76"/>
        <v>7324466.9165401319</v>
      </c>
      <c r="R54" s="39">
        <f t="shared" si="76"/>
        <v>281789.04544592934</v>
      </c>
      <c r="S54" s="39">
        <f t="shared" ref="S54" si="77">SUM(S45:S53)</f>
        <v>0</v>
      </c>
      <c r="T54" s="39">
        <f t="shared" ref="T54:Y54" si="78">SUM(T45:T53)</f>
        <v>272271.05520386773</v>
      </c>
      <c r="U54" s="39">
        <f t="shared" si="78"/>
        <v>198713.89463310855</v>
      </c>
      <c r="V54" s="39">
        <f t="shared" si="78"/>
        <v>1329139.9364821501</v>
      </c>
      <c r="W54" s="39">
        <f t="shared" si="78"/>
        <v>0</v>
      </c>
      <c r="X54" s="39">
        <f t="shared" si="78"/>
        <v>165700.29025311858</v>
      </c>
      <c r="Y54" s="39">
        <f t="shared" si="78"/>
        <v>0</v>
      </c>
      <c r="Z54" s="39">
        <f t="shared" ref="Z54" si="79">SUM(Z45:Z53)</f>
        <v>9580284.4608338308</v>
      </c>
      <c r="AA54" s="61"/>
      <c r="AB54" s="39">
        <f t="shared" ref="AB54:AD54" si="80">SUM(AB45:AB53)</f>
        <v>0</v>
      </c>
      <c r="AC54" s="39">
        <f t="shared" si="80"/>
        <v>2785886.3510165252</v>
      </c>
      <c r="AD54" s="39">
        <f t="shared" si="80"/>
        <v>50686.450226255816</v>
      </c>
      <c r="AE54" s="39">
        <f t="shared" ref="AE54" si="81">SUM(AE45:AE53)</f>
        <v>161171.21000000002</v>
      </c>
      <c r="AF54" s="39">
        <f t="shared" ref="AF54:AK54" si="82">SUM(AF45:AF53)</f>
        <v>121859.70516686401</v>
      </c>
      <c r="AG54" s="39">
        <f t="shared" si="82"/>
        <v>328647.91817104409</v>
      </c>
      <c r="AH54" s="39">
        <f t="shared" si="82"/>
        <v>1083727.3164065666</v>
      </c>
      <c r="AI54" s="39">
        <f t="shared" si="82"/>
        <v>0</v>
      </c>
      <c r="AJ54" s="39">
        <f t="shared" si="82"/>
        <v>0</v>
      </c>
      <c r="AK54" s="39">
        <f t="shared" si="82"/>
        <v>0</v>
      </c>
      <c r="AL54" s="39">
        <f t="shared" ref="AL54" si="83">SUM(AL45:AL53)</f>
        <v>4531978.9509872561</v>
      </c>
      <c r="AM54" s="53"/>
      <c r="AN54" s="39">
        <f t="shared" ref="AN54:AX54" si="84">SUM(AN45:AN53)</f>
        <v>0</v>
      </c>
      <c r="AO54" s="39">
        <f t="shared" si="84"/>
        <v>1147801.9365719308</v>
      </c>
      <c r="AP54" s="39">
        <f t="shared" si="84"/>
        <v>0</v>
      </c>
      <c r="AQ54" s="39">
        <f t="shared" si="84"/>
        <v>364336.44</v>
      </c>
      <c r="AR54" s="39">
        <f t="shared" si="84"/>
        <v>69877.224356320614</v>
      </c>
      <c r="AS54" s="39">
        <f t="shared" si="84"/>
        <v>114588.80051194649</v>
      </c>
      <c r="AT54" s="39">
        <f>SUM(AT45:AT53)</f>
        <v>0</v>
      </c>
      <c r="AU54" s="39">
        <f t="shared" si="84"/>
        <v>554224.59524712502</v>
      </c>
      <c r="AV54" s="39">
        <f t="shared" si="84"/>
        <v>0</v>
      </c>
      <c r="AW54" s="39">
        <f t="shared" si="84"/>
        <v>0</v>
      </c>
      <c r="AX54" s="39">
        <f t="shared" si="84"/>
        <v>0</v>
      </c>
      <c r="AY54" s="39">
        <f t="shared" ref="AY54" si="85">SUM(AY45:AY53)</f>
        <v>2250828.9966873229</v>
      </c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</row>
    <row r="55" spans="1:171" ht="15" customHeight="1" x14ac:dyDescent="0.35">
      <c r="A55" s="14"/>
      <c r="B55" s="23"/>
      <c r="C55" s="26" t="s">
        <v>94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60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61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53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</row>
    <row r="56" spans="1:171" ht="15" customHeight="1" x14ac:dyDescent="0.35">
      <c r="A56" s="14" t="s">
        <v>95</v>
      </c>
      <c r="B56" s="23"/>
      <c r="C56" s="24" t="s">
        <v>96</v>
      </c>
      <c r="D56" s="37">
        <v>1737069.1242550658</v>
      </c>
      <c r="E56" s="37">
        <v>292053.34879259515</v>
      </c>
      <c r="F56" s="37">
        <v>0</v>
      </c>
      <c r="G56" s="37">
        <v>0</v>
      </c>
      <c r="H56" s="37">
        <v>0</v>
      </c>
      <c r="I56" s="37">
        <v>0</v>
      </c>
      <c r="J56" s="37">
        <v>344040</v>
      </c>
      <c r="K56" s="37">
        <v>0</v>
      </c>
      <c r="L56" s="37">
        <v>947.86967325279988</v>
      </c>
      <c r="M56" s="37">
        <v>0</v>
      </c>
      <c r="N56" s="37">
        <f t="shared" ref="N56:N58" si="86">SUM(D56:M56)</f>
        <v>2374110.3427209132</v>
      </c>
      <c r="O56" s="60"/>
      <c r="P56" s="37">
        <v>1695423.0560770172</v>
      </c>
      <c r="Q56" s="37">
        <v>502216.16537433397</v>
      </c>
      <c r="R56" s="37">
        <v>0</v>
      </c>
      <c r="S56" s="37">
        <v>0</v>
      </c>
      <c r="T56" s="37">
        <v>32872.584441318832</v>
      </c>
      <c r="U56" s="37">
        <v>38751.684531865998</v>
      </c>
      <c r="V56" s="37">
        <v>367669.24320472457</v>
      </c>
      <c r="W56" s="37">
        <v>0</v>
      </c>
      <c r="X56" s="37">
        <v>105.85433182570466</v>
      </c>
      <c r="Y56" s="37">
        <v>0</v>
      </c>
      <c r="Z56" s="37">
        <f t="shared" ref="Z56:Z58" si="87">SUM(P56:Y56)</f>
        <v>2637038.5879610865</v>
      </c>
      <c r="AA56" s="61"/>
      <c r="AB56" s="37">
        <v>1438882.5100178239</v>
      </c>
      <c r="AC56" s="37">
        <v>164817.51738304499</v>
      </c>
      <c r="AD56" s="37">
        <v>0</v>
      </c>
      <c r="AE56" s="37">
        <v>0</v>
      </c>
      <c r="AF56" s="37">
        <v>13540.097212246208</v>
      </c>
      <c r="AG56" s="37">
        <v>78773.403215950791</v>
      </c>
      <c r="AH56" s="37">
        <v>137553.29007403576</v>
      </c>
      <c r="AI56" s="37">
        <v>0</v>
      </c>
      <c r="AJ56" s="37">
        <v>0</v>
      </c>
      <c r="AK56" s="37">
        <v>0</v>
      </c>
      <c r="AL56" s="37">
        <f t="shared" ref="AL56:AL58" si="88">SUM(AB56:AK56)</f>
        <v>1833566.8179031017</v>
      </c>
      <c r="AM56" s="53"/>
      <c r="AN56" s="37">
        <v>807902.05608770926</v>
      </c>
      <c r="AO56" s="37">
        <v>202872.50870573672</v>
      </c>
      <c r="AP56" s="37">
        <v>0</v>
      </c>
      <c r="AQ56" s="37">
        <v>0</v>
      </c>
      <c r="AR56" s="37">
        <v>4801.0363756016441</v>
      </c>
      <c r="AS56" s="37">
        <v>37907.224286151861</v>
      </c>
      <c r="AT56" s="37">
        <v>0</v>
      </c>
      <c r="AU56" s="37">
        <v>285315.87318065017</v>
      </c>
      <c r="AV56" s="37">
        <v>0</v>
      </c>
      <c r="AW56" s="37">
        <v>0</v>
      </c>
      <c r="AX56" s="37">
        <v>0</v>
      </c>
      <c r="AY56" s="37">
        <f t="shared" ref="AY56:AY58" si="89">SUM(AN56:AX56)</f>
        <v>1338798.6986358496</v>
      </c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</row>
    <row r="57" spans="1:171" ht="15" customHeight="1" x14ac:dyDescent="0.35">
      <c r="A57" s="14" t="s">
        <v>97</v>
      </c>
      <c r="B57" s="23"/>
      <c r="C57" s="24" t="s">
        <v>98</v>
      </c>
      <c r="D57" s="37">
        <v>1734347.6694229748</v>
      </c>
      <c r="E57" s="37">
        <v>982396.42530277534</v>
      </c>
      <c r="F57" s="37">
        <v>69270.000000000015</v>
      </c>
      <c r="G57" s="37">
        <v>0</v>
      </c>
      <c r="H57" s="37">
        <v>0</v>
      </c>
      <c r="I57" s="37">
        <v>0</v>
      </c>
      <c r="J57" s="37">
        <v>197000</v>
      </c>
      <c r="K57" s="37">
        <v>0</v>
      </c>
      <c r="L57" s="37">
        <v>1285145.1169099035</v>
      </c>
      <c r="M57" s="37">
        <v>0</v>
      </c>
      <c r="N57" s="37">
        <f t="shared" si="86"/>
        <v>4268159.2116356539</v>
      </c>
      <c r="O57" s="60"/>
      <c r="P57" s="37">
        <v>1903244.0283101005</v>
      </c>
      <c r="Q57" s="37">
        <v>2105579.8141207225</v>
      </c>
      <c r="R57" s="37">
        <v>64624.430000000881</v>
      </c>
      <c r="S57" s="37">
        <v>0</v>
      </c>
      <c r="T57" s="37">
        <v>45956.551583284701</v>
      </c>
      <c r="U57" s="37">
        <v>61418.930774489854</v>
      </c>
      <c r="V57" s="37">
        <v>511873.74299931905</v>
      </c>
      <c r="W57" s="37">
        <v>0</v>
      </c>
      <c r="X57" s="37">
        <v>1031503.4727856264</v>
      </c>
      <c r="Y57" s="37">
        <v>0</v>
      </c>
      <c r="Z57" s="37">
        <f t="shared" si="87"/>
        <v>5724200.9705735445</v>
      </c>
      <c r="AA57" s="61"/>
      <c r="AB57" s="37">
        <v>2441101.4627818489</v>
      </c>
      <c r="AC57" s="37">
        <v>1732409.8299156013</v>
      </c>
      <c r="AD57" s="37">
        <v>63668.03</v>
      </c>
      <c r="AE57" s="37">
        <v>0</v>
      </c>
      <c r="AF57" s="37">
        <f>-11095.0046197671</f>
        <v>-11095.0046197671</v>
      </c>
      <c r="AG57" s="37">
        <v>528394.00187667867</v>
      </c>
      <c r="AH57" s="37">
        <v>568817.68123419851</v>
      </c>
      <c r="AI57" s="37">
        <v>0</v>
      </c>
      <c r="AJ57" s="37">
        <v>1273247.0000000002</v>
      </c>
      <c r="AK57" s="37">
        <v>0</v>
      </c>
      <c r="AL57" s="37">
        <f t="shared" si="88"/>
        <v>6596543.0011885604</v>
      </c>
      <c r="AM57" s="53"/>
      <c r="AN57" s="37">
        <v>987753.15838505095</v>
      </c>
      <c r="AO57" s="37">
        <v>520408.84723309695</v>
      </c>
      <c r="AP57" s="37">
        <v>31354</v>
      </c>
      <c r="AQ57" s="37">
        <v>0</v>
      </c>
      <c r="AR57" s="37">
        <v>118.8109637355778</v>
      </c>
      <c r="AS57" s="37">
        <v>200669.4758640487</v>
      </c>
      <c r="AT57" s="37">
        <v>0</v>
      </c>
      <c r="AU57" s="37">
        <v>238774.06522571843</v>
      </c>
      <c r="AV57" s="37">
        <v>0</v>
      </c>
      <c r="AW57" s="37">
        <v>631504.21666666667</v>
      </c>
      <c r="AX57" s="37">
        <v>0</v>
      </c>
      <c r="AY57" s="37">
        <f t="shared" si="89"/>
        <v>2610582.5743383178</v>
      </c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</row>
    <row r="58" spans="1:171" ht="15" customHeight="1" x14ac:dyDescent="0.35">
      <c r="A58" s="14" t="s">
        <v>99</v>
      </c>
      <c r="B58" s="23"/>
      <c r="C58" s="24" t="s">
        <v>100</v>
      </c>
      <c r="D58" s="37">
        <v>798879.24999999988</v>
      </c>
      <c r="E58" s="37">
        <v>314947.25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908674.75</v>
      </c>
      <c r="M58" s="37">
        <v>0</v>
      </c>
      <c r="N58" s="37">
        <f t="shared" si="86"/>
        <v>2022501.25</v>
      </c>
      <c r="O58" s="60"/>
      <c r="P58" s="37">
        <v>777842.5363345251</v>
      </c>
      <c r="Q58" s="37">
        <v>340400.83248132496</v>
      </c>
      <c r="R58" s="37">
        <v>56.72209293024585</v>
      </c>
      <c r="S58" s="37">
        <v>0</v>
      </c>
      <c r="T58" s="37">
        <v>162.71424481006082</v>
      </c>
      <c r="U58" s="37">
        <v>1838.2850288161158</v>
      </c>
      <c r="V58" s="37">
        <v>425.939631234378</v>
      </c>
      <c r="W58" s="37">
        <v>0</v>
      </c>
      <c r="X58" s="37">
        <v>844457.19444444438</v>
      </c>
      <c r="Y58" s="37">
        <v>0</v>
      </c>
      <c r="Z58" s="37">
        <f t="shared" si="87"/>
        <v>1965184.2242580852</v>
      </c>
      <c r="AA58" s="61"/>
      <c r="AB58" s="37">
        <v>830181.13908534159</v>
      </c>
      <c r="AC58" s="37">
        <v>502221.80593849567</v>
      </c>
      <c r="AD58" s="37">
        <v>0</v>
      </c>
      <c r="AE58" s="37">
        <v>0</v>
      </c>
      <c r="AF58" s="37">
        <v>1421.2987961516392</v>
      </c>
      <c r="AG58" s="37">
        <v>5541.6693971813384</v>
      </c>
      <c r="AH58" s="37">
        <v>195.58166188830816</v>
      </c>
      <c r="AI58" s="37">
        <v>0</v>
      </c>
      <c r="AJ58" s="37">
        <v>494457</v>
      </c>
      <c r="AK58" s="37">
        <v>0</v>
      </c>
      <c r="AL58" s="37">
        <f t="shared" si="88"/>
        <v>1834018.4948790586</v>
      </c>
      <c r="AM58" s="53"/>
      <c r="AN58" s="37">
        <v>411942.83919433469</v>
      </c>
      <c r="AO58" s="37">
        <v>261427.2021508016</v>
      </c>
      <c r="AP58" s="37">
        <v>0</v>
      </c>
      <c r="AQ58" s="37">
        <v>0</v>
      </c>
      <c r="AR58" s="37">
        <v>13.254867424460979</v>
      </c>
      <c r="AS58" s="37">
        <v>-430.82028971031878</v>
      </c>
      <c r="AT58" s="37">
        <v>0</v>
      </c>
      <c r="AU58" s="37">
        <v>356.65531574297427</v>
      </c>
      <c r="AV58" s="37">
        <v>0</v>
      </c>
      <c r="AW58" s="37">
        <v>247228.5</v>
      </c>
      <c r="AX58" s="37">
        <v>0</v>
      </c>
      <c r="AY58" s="37">
        <f t="shared" si="89"/>
        <v>920537.63123859337</v>
      </c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</row>
    <row r="59" spans="1:171" ht="15" customHeight="1" x14ac:dyDescent="0.35">
      <c r="A59" s="20">
        <v>60599</v>
      </c>
      <c r="B59" s="23"/>
      <c r="C59" s="26" t="s">
        <v>101</v>
      </c>
      <c r="D59" s="39">
        <f>SUM(D56:D58)</f>
        <v>4270296.0436780406</v>
      </c>
      <c r="E59" s="39">
        <f>SUM(E56:E58)</f>
        <v>1589397.0240953704</v>
      </c>
      <c r="F59" s="39">
        <f>SUM(F56:F58)</f>
        <v>69270.000000000015</v>
      </c>
      <c r="G59" s="39">
        <f t="shared" ref="G59:N59" si="90">SUM(G56:G58)</f>
        <v>0</v>
      </c>
      <c r="H59" s="39">
        <f t="shared" si="90"/>
        <v>0</v>
      </c>
      <c r="I59" s="39">
        <f t="shared" si="90"/>
        <v>0</v>
      </c>
      <c r="J59" s="39">
        <f t="shared" si="90"/>
        <v>541040</v>
      </c>
      <c r="K59" s="39">
        <f t="shared" si="90"/>
        <v>0</v>
      </c>
      <c r="L59" s="39">
        <f t="shared" si="90"/>
        <v>2194767.7365831565</v>
      </c>
      <c r="M59" s="39">
        <f t="shared" si="90"/>
        <v>0</v>
      </c>
      <c r="N59" s="39">
        <f t="shared" si="90"/>
        <v>8664770.8043565676</v>
      </c>
      <c r="O59" s="60"/>
      <c r="P59" s="39">
        <f>SUM(P56:P58)</f>
        <v>4376509.6207216429</v>
      </c>
      <c r="Q59" s="39">
        <f>SUM(Q56:Q58)</f>
        <v>2948196.8119763816</v>
      </c>
      <c r="R59" s="39">
        <f>SUM(R56:R58)</f>
        <v>64681.15209293113</v>
      </c>
      <c r="S59" s="39">
        <f t="shared" ref="S59" si="91">SUM(S56:S58)</f>
        <v>0</v>
      </c>
      <c r="T59" s="39">
        <f t="shared" ref="T59:Y59" si="92">SUM(T56:T58)</f>
        <v>78991.850269413597</v>
      </c>
      <c r="U59" s="39">
        <f t="shared" si="92"/>
        <v>102008.90033517196</v>
      </c>
      <c r="V59" s="39">
        <f t="shared" si="92"/>
        <v>879968.925835278</v>
      </c>
      <c r="W59" s="39">
        <f t="shared" si="92"/>
        <v>0</v>
      </c>
      <c r="X59" s="39">
        <f t="shared" si="92"/>
        <v>1876066.5215618964</v>
      </c>
      <c r="Y59" s="39">
        <f t="shared" si="92"/>
        <v>0</v>
      </c>
      <c r="Z59" s="39">
        <f t="shared" ref="Z59" si="93">SUM(Z56:Z58)</f>
        <v>10326423.782792717</v>
      </c>
      <c r="AA59" s="61"/>
      <c r="AB59" s="39">
        <f t="shared" ref="AB59:AD59" si="94">SUM(AB56:AB58)</f>
        <v>4710165.111885014</v>
      </c>
      <c r="AC59" s="39">
        <f t="shared" si="94"/>
        <v>2399449.1532371421</v>
      </c>
      <c r="AD59" s="39">
        <f t="shared" si="94"/>
        <v>63668.03</v>
      </c>
      <c r="AE59" s="39">
        <f t="shared" ref="AE59" si="95">SUM(AE56:AE58)</f>
        <v>0</v>
      </c>
      <c r="AF59" s="39">
        <f t="shared" ref="AF59:AK59" si="96">SUM(AF56:AF58)</f>
        <v>3866.3913886307473</v>
      </c>
      <c r="AG59" s="39">
        <f t="shared" si="96"/>
        <v>612709.07448981085</v>
      </c>
      <c r="AH59" s="39">
        <f t="shared" si="96"/>
        <v>706566.55297012255</v>
      </c>
      <c r="AI59" s="39">
        <f t="shared" si="96"/>
        <v>0</v>
      </c>
      <c r="AJ59" s="39">
        <f t="shared" si="96"/>
        <v>1767704.0000000002</v>
      </c>
      <c r="AK59" s="39">
        <f t="shared" si="96"/>
        <v>0</v>
      </c>
      <c r="AL59" s="39">
        <f t="shared" ref="AL59" si="97">SUM(AL56:AL58)</f>
        <v>10264128.313970722</v>
      </c>
      <c r="AM59" s="53"/>
      <c r="AN59" s="39">
        <f t="shared" ref="AN59:AX59" si="98">SUM(AN56:AN58)</f>
        <v>2207598.053667095</v>
      </c>
      <c r="AO59" s="39">
        <f t="shared" si="98"/>
        <v>984708.55808963533</v>
      </c>
      <c r="AP59" s="39">
        <f t="shared" si="98"/>
        <v>31354</v>
      </c>
      <c r="AQ59" s="39">
        <f t="shared" si="98"/>
        <v>0</v>
      </c>
      <c r="AR59" s="39">
        <f t="shared" si="98"/>
        <v>4933.1022067616823</v>
      </c>
      <c r="AS59" s="39">
        <f t="shared" si="98"/>
        <v>238145.87986049024</v>
      </c>
      <c r="AT59" s="39">
        <f>SUM(AT56:AT58)</f>
        <v>0</v>
      </c>
      <c r="AU59" s="39">
        <f t="shared" si="98"/>
        <v>524446.59372211155</v>
      </c>
      <c r="AV59" s="39">
        <f t="shared" si="98"/>
        <v>0</v>
      </c>
      <c r="AW59" s="39">
        <f t="shared" si="98"/>
        <v>878732.71666666667</v>
      </c>
      <c r="AX59" s="39">
        <f t="shared" si="98"/>
        <v>0</v>
      </c>
      <c r="AY59" s="39">
        <f t="shared" ref="AY59" si="99">SUM(AY56:AY58)</f>
        <v>4869918.9042127607</v>
      </c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</row>
    <row r="60" spans="1:171" ht="15" customHeight="1" x14ac:dyDescent="0.35">
      <c r="A60" s="14"/>
      <c r="B60" s="24"/>
      <c r="C60" s="26" t="s">
        <v>102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60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61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53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</row>
    <row r="61" spans="1:171" ht="15" customHeight="1" x14ac:dyDescent="0.35">
      <c r="A61" s="14" t="s">
        <v>103</v>
      </c>
      <c r="B61" s="23"/>
      <c r="C61" s="24" t="s">
        <v>104</v>
      </c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60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61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53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</row>
    <row r="62" spans="1:171" ht="15" customHeight="1" x14ac:dyDescent="0.35">
      <c r="A62" s="14"/>
      <c r="B62" s="23" t="s">
        <v>43</v>
      </c>
      <c r="C62" s="25" t="s">
        <v>105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f t="shared" ref="N62:N70" si="100">SUM(D62:M62)</f>
        <v>0</v>
      </c>
      <c r="O62" s="60"/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f t="shared" ref="Z62:Z63" si="101">SUM(P62:Y62)</f>
        <v>0</v>
      </c>
      <c r="AA62" s="61"/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0</v>
      </c>
      <c r="AK62" s="37">
        <v>0</v>
      </c>
      <c r="AL62" s="37">
        <f t="shared" ref="AL62:AL63" si="102">SUM(AB62:AK62)</f>
        <v>0</v>
      </c>
      <c r="AM62" s="53"/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v>0</v>
      </c>
      <c r="AX62" s="37">
        <v>0</v>
      </c>
      <c r="AY62" s="37">
        <f t="shared" ref="AY62:AY63" si="103">SUM(AN62:AX62)</f>
        <v>0</v>
      </c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</row>
    <row r="63" spans="1:171" ht="15" customHeight="1" x14ac:dyDescent="0.35">
      <c r="A63" s="14"/>
      <c r="B63" s="23" t="s">
        <v>45</v>
      </c>
      <c r="C63" s="25" t="s">
        <v>106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f t="shared" si="100"/>
        <v>0</v>
      </c>
      <c r="O63" s="60"/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f t="shared" si="101"/>
        <v>0</v>
      </c>
      <c r="AA63" s="61"/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f t="shared" si="102"/>
        <v>0</v>
      </c>
      <c r="AM63" s="53"/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f t="shared" si="103"/>
        <v>0</v>
      </c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</row>
    <row r="64" spans="1:171" ht="15" customHeight="1" x14ac:dyDescent="0.35">
      <c r="A64" s="14" t="s">
        <v>107</v>
      </c>
      <c r="B64" s="23"/>
      <c r="C64" s="24" t="s">
        <v>108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60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61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53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</row>
    <row r="65" spans="1:171" ht="15" customHeight="1" x14ac:dyDescent="0.35">
      <c r="A65" s="14"/>
      <c r="B65" s="23" t="s">
        <v>43</v>
      </c>
      <c r="C65" s="25" t="s">
        <v>109</v>
      </c>
      <c r="D65" s="37">
        <v>0</v>
      </c>
      <c r="E65" s="37">
        <v>296184.52966107405</v>
      </c>
      <c r="F65" s="37">
        <v>0</v>
      </c>
      <c r="G65" s="37">
        <v>0</v>
      </c>
      <c r="H65" s="37">
        <v>262860.01393507229</v>
      </c>
      <c r="I65" s="37">
        <v>8418.8699768376609</v>
      </c>
      <c r="J65" s="37">
        <v>48142.616463871302</v>
      </c>
      <c r="K65" s="37">
        <v>0</v>
      </c>
      <c r="L65" s="37">
        <v>0</v>
      </c>
      <c r="M65" s="37">
        <v>0</v>
      </c>
      <c r="N65" s="37">
        <f t="shared" si="100"/>
        <v>615606.03003685537</v>
      </c>
      <c r="O65" s="60"/>
      <c r="P65" s="37">
        <v>0</v>
      </c>
      <c r="Q65" s="37">
        <v>272090.99199226883</v>
      </c>
      <c r="R65" s="37">
        <v>0</v>
      </c>
      <c r="S65" s="37">
        <v>0</v>
      </c>
      <c r="T65" s="37">
        <v>56190.591362289109</v>
      </c>
      <c r="U65" s="37">
        <v>18359.929915080698</v>
      </c>
      <c r="V65" s="37">
        <v>91142.364841241186</v>
      </c>
      <c r="W65" s="37">
        <v>0</v>
      </c>
      <c r="X65" s="37">
        <v>0</v>
      </c>
      <c r="Y65" s="37">
        <v>0</v>
      </c>
      <c r="Z65" s="37">
        <f t="shared" ref="Z65:Z66" si="104">SUM(P65:Y65)</f>
        <v>437783.8781108798</v>
      </c>
      <c r="AA65" s="61"/>
      <c r="AB65" s="37">
        <v>0</v>
      </c>
      <c r="AC65" s="37">
        <v>161868.00293913993</v>
      </c>
      <c r="AD65" s="37">
        <v>0</v>
      </c>
      <c r="AE65" s="37">
        <v>0</v>
      </c>
      <c r="AF65" s="37">
        <v>1830.2786695855889</v>
      </c>
      <c r="AG65" s="37">
        <v>15465.883424306117</v>
      </c>
      <c r="AH65" s="37">
        <v>83165.096927137725</v>
      </c>
      <c r="AI65" s="37">
        <v>0</v>
      </c>
      <c r="AJ65" s="37">
        <v>0</v>
      </c>
      <c r="AK65" s="37">
        <v>0</v>
      </c>
      <c r="AL65" s="37">
        <f t="shared" ref="AL65:AL66" si="105">SUM(AB65:AK65)</f>
        <v>262329.26196016936</v>
      </c>
      <c r="AM65" s="53"/>
      <c r="AN65" s="37">
        <v>0</v>
      </c>
      <c r="AO65" s="37">
        <v>127130.80157317509</v>
      </c>
      <c r="AP65" s="37">
        <v>0</v>
      </c>
      <c r="AQ65" s="37">
        <v>0</v>
      </c>
      <c r="AR65" s="37">
        <v>0</v>
      </c>
      <c r="AS65" s="37">
        <v>61157.31456599947</v>
      </c>
      <c r="AT65" s="37">
        <v>0</v>
      </c>
      <c r="AU65" s="37">
        <v>63995.209719911531</v>
      </c>
      <c r="AV65" s="37">
        <v>0</v>
      </c>
      <c r="AW65" s="37">
        <v>0</v>
      </c>
      <c r="AX65" s="37">
        <v>0</v>
      </c>
      <c r="AY65" s="37">
        <f t="shared" ref="AY65:AY66" si="106">SUM(AN65:AX65)</f>
        <v>252283.32585908609</v>
      </c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</row>
    <row r="66" spans="1:171" ht="15" customHeight="1" x14ac:dyDescent="0.35">
      <c r="A66" s="14"/>
      <c r="B66" s="23" t="s">
        <v>45</v>
      </c>
      <c r="C66" s="25" t="s">
        <v>110</v>
      </c>
      <c r="D66" s="37">
        <v>0</v>
      </c>
      <c r="E66" s="37">
        <v>14812.063282228246</v>
      </c>
      <c r="F66" s="37">
        <v>0</v>
      </c>
      <c r="G66" s="37">
        <v>0</v>
      </c>
      <c r="H66" s="37">
        <v>21989.312015048479</v>
      </c>
      <c r="I66" s="37">
        <v>0</v>
      </c>
      <c r="J66" s="37">
        <v>51097.054694402847</v>
      </c>
      <c r="K66" s="37">
        <v>0</v>
      </c>
      <c r="L66" s="37">
        <v>0</v>
      </c>
      <c r="M66" s="37">
        <v>0</v>
      </c>
      <c r="N66" s="37">
        <f t="shared" si="100"/>
        <v>87898.429991679572</v>
      </c>
      <c r="O66" s="60"/>
      <c r="P66" s="37">
        <v>0</v>
      </c>
      <c r="Q66" s="37">
        <v>18869.920535173431</v>
      </c>
      <c r="R66" s="37">
        <v>0</v>
      </c>
      <c r="S66" s="37">
        <v>0</v>
      </c>
      <c r="T66" s="37">
        <v>1702.3976069619821</v>
      </c>
      <c r="U66" s="37">
        <v>0</v>
      </c>
      <c r="V66" s="37">
        <v>102109.32924793617</v>
      </c>
      <c r="W66" s="37">
        <v>0</v>
      </c>
      <c r="X66" s="37">
        <v>0</v>
      </c>
      <c r="Y66" s="37">
        <v>0</v>
      </c>
      <c r="Z66" s="37">
        <f t="shared" si="104"/>
        <v>122681.64739007158</v>
      </c>
      <c r="AA66" s="61"/>
      <c r="AB66" s="37">
        <v>0</v>
      </c>
      <c r="AC66" s="37">
        <v>26745.87</v>
      </c>
      <c r="AD66" s="37">
        <v>0</v>
      </c>
      <c r="AE66" s="37">
        <v>0</v>
      </c>
      <c r="AF66" s="37">
        <v>210.68836051137765</v>
      </c>
      <c r="AG66" s="37">
        <v>224.66752654350691</v>
      </c>
      <c r="AH66" s="37">
        <v>148560.7612009646</v>
      </c>
      <c r="AI66" s="37">
        <v>0</v>
      </c>
      <c r="AJ66" s="37">
        <v>0</v>
      </c>
      <c r="AK66" s="37">
        <v>0</v>
      </c>
      <c r="AL66" s="37">
        <f t="shared" si="105"/>
        <v>175741.98708801949</v>
      </c>
      <c r="AM66" s="53"/>
      <c r="AN66" s="37">
        <v>0</v>
      </c>
      <c r="AO66" s="37">
        <v>5184.9139886069152</v>
      </c>
      <c r="AP66" s="37">
        <v>0</v>
      </c>
      <c r="AQ66" s="37">
        <v>0</v>
      </c>
      <c r="AR66" s="37">
        <v>0</v>
      </c>
      <c r="AS66" s="37">
        <v>0</v>
      </c>
      <c r="AT66" s="37">
        <v>0</v>
      </c>
      <c r="AU66" s="37">
        <v>133988.5646320915</v>
      </c>
      <c r="AV66" s="37">
        <v>0</v>
      </c>
      <c r="AW66" s="37">
        <v>0</v>
      </c>
      <c r="AX66" s="37">
        <v>0</v>
      </c>
      <c r="AY66" s="37">
        <f t="shared" si="106"/>
        <v>139173.47862069841</v>
      </c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</row>
    <row r="67" spans="1:171" ht="15" customHeight="1" x14ac:dyDescent="0.35">
      <c r="A67" s="14" t="s">
        <v>111</v>
      </c>
      <c r="B67" s="23"/>
      <c r="C67" s="24" t="s">
        <v>112</v>
      </c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60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61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53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</row>
    <row r="68" spans="1:171" ht="15" customHeight="1" x14ac:dyDescent="0.35">
      <c r="A68" s="14"/>
      <c r="B68" s="23" t="s">
        <v>43</v>
      </c>
      <c r="C68" s="25" t="s">
        <v>113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f t="shared" si="100"/>
        <v>0</v>
      </c>
      <c r="O68" s="60"/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f t="shared" ref="Z68:Z70" si="107">SUM(P68:Y68)</f>
        <v>0</v>
      </c>
      <c r="AA68" s="61"/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37">
        <v>0</v>
      </c>
      <c r="AK68" s="37">
        <v>0</v>
      </c>
      <c r="AL68" s="37">
        <f t="shared" ref="AL68:AL70" si="108">SUM(AB68:AK68)</f>
        <v>0</v>
      </c>
      <c r="AM68" s="53"/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f t="shared" ref="AY68:AY70" si="109">SUM(AN68:AX68)</f>
        <v>0</v>
      </c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</row>
    <row r="69" spans="1:171" ht="15" customHeight="1" x14ac:dyDescent="0.35">
      <c r="A69" s="14"/>
      <c r="B69" s="23" t="s">
        <v>45</v>
      </c>
      <c r="C69" s="25" t="s">
        <v>114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f t="shared" si="100"/>
        <v>0</v>
      </c>
      <c r="O69" s="60"/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f t="shared" si="107"/>
        <v>0</v>
      </c>
      <c r="AA69" s="61"/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f t="shared" si="108"/>
        <v>0</v>
      </c>
      <c r="AM69" s="53"/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f t="shared" si="109"/>
        <v>0</v>
      </c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</row>
    <row r="70" spans="1:171" ht="15" customHeight="1" x14ac:dyDescent="0.35">
      <c r="A70" s="14" t="s">
        <v>115</v>
      </c>
      <c r="B70" s="23"/>
      <c r="C70" s="24" t="s">
        <v>116</v>
      </c>
      <c r="D70" s="37">
        <v>38618.028497167274</v>
      </c>
      <c r="E70" s="37">
        <v>420733.65979536762</v>
      </c>
      <c r="F70" s="37">
        <v>0</v>
      </c>
      <c r="G70" s="37">
        <v>0</v>
      </c>
      <c r="H70" s="37">
        <v>46511.781219303615</v>
      </c>
      <c r="I70" s="37">
        <v>6609.0104130353084</v>
      </c>
      <c r="J70" s="37">
        <v>17999.203724457759</v>
      </c>
      <c r="K70" s="37">
        <v>0</v>
      </c>
      <c r="L70" s="37">
        <v>0</v>
      </c>
      <c r="M70" s="37">
        <v>0</v>
      </c>
      <c r="N70" s="37">
        <f t="shared" si="100"/>
        <v>530471.68364933156</v>
      </c>
      <c r="O70" s="60"/>
      <c r="P70" s="37">
        <v>22482.715257143129</v>
      </c>
      <c r="Q70" s="37">
        <v>87713.675178031845</v>
      </c>
      <c r="R70" s="37">
        <v>0</v>
      </c>
      <c r="S70" s="37">
        <v>0</v>
      </c>
      <c r="T70" s="37">
        <v>7912.3692702802236</v>
      </c>
      <c r="U70" s="37">
        <v>14067.06817997699</v>
      </c>
      <c r="V70" s="37">
        <v>17739.105360510526</v>
      </c>
      <c r="W70" s="37">
        <v>0</v>
      </c>
      <c r="X70" s="37">
        <v>0</v>
      </c>
      <c r="Y70" s="37">
        <v>0</v>
      </c>
      <c r="Z70" s="37">
        <f t="shared" si="107"/>
        <v>149914.93324594272</v>
      </c>
      <c r="AA70" s="61"/>
      <c r="AB70" s="37">
        <v>0</v>
      </c>
      <c r="AC70" s="37">
        <v>66485.186768010521</v>
      </c>
      <c r="AD70" s="37">
        <v>0</v>
      </c>
      <c r="AE70" s="37">
        <v>0</v>
      </c>
      <c r="AF70" s="37">
        <v>1231.5942293343101</v>
      </c>
      <c r="AG70" s="37">
        <v>14873.110936592586</v>
      </c>
      <c r="AH70" s="37">
        <v>58982.956720169255</v>
      </c>
      <c r="AI70" s="37">
        <v>0</v>
      </c>
      <c r="AJ70" s="37">
        <v>0</v>
      </c>
      <c r="AK70" s="37">
        <v>0</v>
      </c>
      <c r="AL70" s="37">
        <f t="shared" si="108"/>
        <v>141572.84865410667</v>
      </c>
      <c r="AM70" s="53"/>
      <c r="AN70" s="37">
        <v>0</v>
      </c>
      <c r="AO70" s="37">
        <v>34543.858427921659</v>
      </c>
      <c r="AP70" s="37">
        <v>0</v>
      </c>
      <c r="AQ70" s="37">
        <v>0</v>
      </c>
      <c r="AR70" s="37">
        <v>0</v>
      </c>
      <c r="AS70" s="37">
        <v>11275.719885806015</v>
      </c>
      <c r="AT70" s="37">
        <v>0</v>
      </c>
      <c r="AU70" s="37">
        <v>28873.7765496918</v>
      </c>
      <c r="AV70" s="37">
        <v>0</v>
      </c>
      <c r="AW70" s="37">
        <v>0</v>
      </c>
      <c r="AX70" s="37">
        <v>0</v>
      </c>
      <c r="AY70" s="37">
        <f t="shared" si="109"/>
        <v>74693.354863419474</v>
      </c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</row>
    <row r="71" spans="1:171" ht="15" customHeight="1" x14ac:dyDescent="0.35">
      <c r="A71" s="20">
        <v>60699</v>
      </c>
      <c r="B71" s="23"/>
      <c r="C71" s="26" t="s">
        <v>117</v>
      </c>
      <c r="D71" s="39">
        <f>SUM(D61:D70)</f>
        <v>38618.028497167274</v>
      </c>
      <c r="E71" s="39">
        <f>SUM(E61:E70)</f>
        <v>731730.25273866998</v>
      </c>
      <c r="F71" s="39">
        <f t="shared" ref="F71:N71" si="110">SUM(F61:F70)</f>
        <v>0</v>
      </c>
      <c r="G71" s="39">
        <f t="shared" si="110"/>
        <v>0</v>
      </c>
      <c r="H71" s="39">
        <f t="shared" si="110"/>
        <v>331361.10716942436</v>
      </c>
      <c r="I71" s="39">
        <f t="shared" si="110"/>
        <v>15027.880389872969</v>
      </c>
      <c r="J71" s="39">
        <f t="shared" si="110"/>
        <v>117238.87488273191</v>
      </c>
      <c r="K71" s="39">
        <f t="shared" si="110"/>
        <v>0</v>
      </c>
      <c r="L71" s="39">
        <f t="shared" si="110"/>
        <v>0</v>
      </c>
      <c r="M71" s="39">
        <f t="shared" si="110"/>
        <v>0</v>
      </c>
      <c r="N71" s="39">
        <f t="shared" si="110"/>
        <v>1233976.1436778666</v>
      </c>
      <c r="O71" s="60"/>
      <c r="P71" s="39">
        <f>SUM(P61:P70)</f>
        <v>22482.715257143129</v>
      </c>
      <c r="Q71" s="39">
        <f>SUM(Q61:Q70)</f>
        <v>378674.58770547411</v>
      </c>
      <c r="R71" s="39">
        <f t="shared" ref="R71" si="111">SUM(R61:R70)</f>
        <v>0</v>
      </c>
      <c r="S71" s="39">
        <f t="shared" ref="S71" si="112">SUM(S61:S70)</f>
        <v>0</v>
      </c>
      <c r="T71" s="39">
        <f t="shared" ref="T71" si="113">SUM(T61:T70)</f>
        <v>65805.358239531313</v>
      </c>
      <c r="U71" s="39">
        <f t="shared" ref="U71" si="114">SUM(U61:U70)</f>
        <v>32426.998095057686</v>
      </c>
      <c r="V71" s="39">
        <f t="shared" ref="V71" si="115">SUM(V61:V70)</f>
        <v>210990.79944968788</v>
      </c>
      <c r="W71" s="39">
        <f t="shared" ref="W71" si="116">SUM(W61:W70)</f>
        <v>0</v>
      </c>
      <c r="X71" s="39">
        <f t="shared" ref="X71" si="117">SUM(X61:X70)</f>
        <v>0</v>
      </c>
      <c r="Y71" s="39">
        <f t="shared" ref="Y71" si="118">SUM(Y61:Y70)</f>
        <v>0</v>
      </c>
      <c r="Z71" s="39">
        <f t="shared" ref="Z71" si="119">SUM(Z61:Z70)</f>
        <v>710380.45874689403</v>
      </c>
      <c r="AA71" s="61"/>
      <c r="AB71" s="39">
        <f t="shared" ref="AB71:AD71" si="120">SUM(AB62+AB63+AB65+AB66+AB68+AB69+AB70)</f>
        <v>0</v>
      </c>
      <c r="AC71" s="39">
        <f t="shared" si="120"/>
        <v>255099.05970715045</v>
      </c>
      <c r="AD71" s="39">
        <f t="shared" si="120"/>
        <v>0</v>
      </c>
      <c r="AE71" s="39">
        <f t="shared" ref="AE71" si="121">SUM(AE61:AE70)</f>
        <v>0</v>
      </c>
      <c r="AF71" s="39">
        <f t="shared" ref="AF71:AK71" si="122">SUM(AF62+AF63+AF65+AF66+AF68+AF69+AF70)</f>
        <v>3272.5612594312765</v>
      </c>
      <c r="AG71" s="39">
        <f t="shared" si="122"/>
        <v>30563.661887442209</v>
      </c>
      <c r="AH71" s="39">
        <f t="shared" si="122"/>
        <v>290708.81484827155</v>
      </c>
      <c r="AI71" s="39">
        <f t="shared" si="122"/>
        <v>0</v>
      </c>
      <c r="AJ71" s="39">
        <f t="shared" si="122"/>
        <v>0</v>
      </c>
      <c r="AK71" s="39">
        <f t="shared" si="122"/>
        <v>0</v>
      </c>
      <c r="AL71" s="39">
        <f t="shared" ref="AL71" si="123">SUM(AL61:AL70)</f>
        <v>579644.09770229552</v>
      </c>
      <c r="AM71" s="53"/>
      <c r="AN71" s="39">
        <f t="shared" ref="AN71:AX71" si="124">SUM(AN62+AN63+AN65+AN66+AN68+AN69+AN70)</f>
        <v>0</v>
      </c>
      <c r="AO71" s="39">
        <f t="shared" si="124"/>
        <v>166859.57398970367</v>
      </c>
      <c r="AP71" s="39">
        <f t="shared" si="124"/>
        <v>0</v>
      </c>
      <c r="AQ71" s="39">
        <f t="shared" si="124"/>
        <v>0</v>
      </c>
      <c r="AR71" s="39">
        <f t="shared" si="124"/>
        <v>0</v>
      </c>
      <c r="AS71" s="39">
        <f t="shared" si="124"/>
        <v>72433.034451805492</v>
      </c>
      <c r="AT71" s="39">
        <f>SUM(AT62+AT63+AT65+AT66+AT68+AT69+AT70)</f>
        <v>0</v>
      </c>
      <c r="AU71" s="39">
        <f t="shared" si="124"/>
        <v>226857.55090169483</v>
      </c>
      <c r="AV71" s="39">
        <f t="shared" si="124"/>
        <v>0</v>
      </c>
      <c r="AW71" s="39">
        <f t="shared" si="124"/>
        <v>0</v>
      </c>
      <c r="AX71" s="39">
        <f t="shared" si="124"/>
        <v>0</v>
      </c>
      <c r="AY71" s="39">
        <f t="shared" ref="AY71" si="125">SUM(AY61:AY70)</f>
        <v>466150.159343204</v>
      </c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</row>
    <row r="72" spans="1:171" ht="15" customHeight="1" x14ac:dyDescent="0.35">
      <c r="A72" s="14"/>
      <c r="B72" s="23"/>
      <c r="C72" s="26" t="s">
        <v>118</v>
      </c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60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61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53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</row>
    <row r="73" spans="1:171" ht="15" customHeight="1" x14ac:dyDescent="0.35">
      <c r="A73" s="14" t="s">
        <v>119</v>
      </c>
      <c r="B73" s="23"/>
      <c r="C73" s="25" t="s">
        <v>120</v>
      </c>
      <c r="D73" s="37">
        <v>0</v>
      </c>
      <c r="E73" s="37">
        <v>105803.63800709082</v>
      </c>
      <c r="F73" s="37">
        <v>16635</v>
      </c>
      <c r="G73" s="37">
        <v>0</v>
      </c>
      <c r="H73" s="37">
        <v>128126.75054231932</v>
      </c>
      <c r="I73" s="37">
        <v>0</v>
      </c>
      <c r="J73" s="37">
        <v>450374.07363421191</v>
      </c>
      <c r="K73" s="37">
        <v>0</v>
      </c>
      <c r="L73" s="37">
        <v>0</v>
      </c>
      <c r="M73" s="37">
        <v>0</v>
      </c>
      <c r="N73" s="37">
        <f t="shared" ref="N73:N75" si="126">SUM(D73:M73)</f>
        <v>700939.46218362206</v>
      </c>
      <c r="O73" s="60"/>
      <c r="P73" s="37">
        <v>0</v>
      </c>
      <c r="Q73" s="37">
        <v>216918.91424501</v>
      </c>
      <c r="R73" s="37">
        <v>0</v>
      </c>
      <c r="S73" s="37">
        <v>0</v>
      </c>
      <c r="T73" s="37">
        <v>16922.646930971827</v>
      </c>
      <c r="U73" s="37">
        <v>9024.9125447454608</v>
      </c>
      <c r="V73" s="37">
        <v>405265.19154057238</v>
      </c>
      <c r="W73" s="37">
        <v>0</v>
      </c>
      <c r="X73" s="37">
        <v>0</v>
      </c>
      <c r="Y73" s="37">
        <v>0</v>
      </c>
      <c r="Z73" s="37">
        <f t="shared" ref="Z73" si="127">SUM(P73:Y73)</f>
        <v>648131.6652612997</v>
      </c>
      <c r="AA73" s="61"/>
      <c r="AB73" s="37">
        <v>0</v>
      </c>
      <c r="AC73" s="37">
        <v>479018.93288491736</v>
      </c>
      <c r="AD73" s="37">
        <v>0</v>
      </c>
      <c r="AE73" s="37">
        <v>0</v>
      </c>
      <c r="AF73" s="37">
        <v>4275.2200352873806</v>
      </c>
      <c r="AG73" s="37">
        <v>14155.889391745744</v>
      </c>
      <c r="AH73" s="37">
        <v>771304.89639907808</v>
      </c>
      <c r="AI73" s="37">
        <v>0</v>
      </c>
      <c r="AJ73" s="37">
        <v>0</v>
      </c>
      <c r="AK73" s="37">
        <v>0</v>
      </c>
      <c r="AL73" s="37">
        <f t="shared" ref="AL73" si="128">SUM(AB73:AK73)</f>
        <v>1268754.9387110285</v>
      </c>
      <c r="AM73" s="53"/>
      <c r="AN73" s="37">
        <v>0</v>
      </c>
      <c r="AO73" s="37">
        <v>241790.72074849639</v>
      </c>
      <c r="AP73" s="37">
        <v>0</v>
      </c>
      <c r="AQ73" s="37">
        <v>0</v>
      </c>
      <c r="AR73" s="37">
        <v>2057.7549690042397</v>
      </c>
      <c r="AS73" s="37">
        <v>20863.061101272047</v>
      </c>
      <c r="AT73" s="37">
        <v>0</v>
      </c>
      <c r="AU73" s="37">
        <v>499932.83997865673</v>
      </c>
      <c r="AV73" s="37">
        <v>0</v>
      </c>
      <c r="AW73" s="37">
        <v>0</v>
      </c>
      <c r="AX73" s="37">
        <v>0</v>
      </c>
      <c r="AY73" s="37">
        <f t="shared" ref="AY73" si="129">SUM(AN73:AX73)</f>
        <v>764644.3767974294</v>
      </c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</row>
    <row r="74" spans="1:171" ht="15" customHeight="1" x14ac:dyDescent="0.35">
      <c r="A74" s="14" t="s">
        <v>121</v>
      </c>
      <c r="B74" s="23"/>
      <c r="C74" s="25" t="s">
        <v>90</v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60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61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53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</row>
    <row r="75" spans="1:171" ht="15" customHeight="1" x14ac:dyDescent="0.35">
      <c r="A75" s="14" t="s">
        <v>122</v>
      </c>
      <c r="B75" s="23"/>
      <c r="C75" s="24" t="s">
        <v>123</v>
      </c>
      <c r="D75" s="37">
        <v>0</v>
      </c>
      <c r="E75" s="37">
        <v>274710.76709498884</v>
      </c>
      <c r="F75" s="37">
        <v>0</v>
      </c>
      <c r="G75" s="37">
        <v>0</v>
      </c>
      <c r="H75" s="37">
        <v>143862.31343614636</v>
      </c>
      <c r="I75" s="37">
        <v>0</v>
      </c>
      <c r="J75" s="37">
        <v>778055.05825400527</v>
      </c>
      <c r="K75" s="37">
        <v>0</v>
      </c>
      <c r="L75" s="37">
        <v>0</v>
      </c>
      <c r="M75" s="37">
        <v>0</v>
      </c>
      <c r="N75" s="37">
        <f t="shared" si="126"/>
        <v>1196628.1387851406</v>
      </c>
      <c r="O75" s="60"/>
      <c r="P75" s="37">
        <v>0</v>
      </c>
      <c r="Q75" s="37">
        <v>213923.30756926336</v>
      </c>
      <c r="R75" s="37">
        <v>0</v>
      </c>
      <c r="S75" s="37">
        <v>0</v>
      </c>
      <c r="T75" s="37">
        <v>127896.69439822406</v>
      </c>
      <c r="U75" s="37">
        <v>0</v>
      </c>
      <c r="V75" s="37">
        <v>864705.53133159247</v>
      </c>
      <c r="W75" s="37">
        <v>0</v>
      </c>
      <c r="X75" s="37">
        <v>0</v>
      </c>
      <c r="Y75" s="37">
        <v>0</v>
      </c>
      <c r="Z75" s="37">
        <f t="shared" ref="Z75" si="130">SUM(P75:Y75)</f>
        <v>1206525.5332990799</v>
      </c>
      <c r="AA75" s="61"/>
      <c r="AB75" s="37">
        <v>0</v>
      </c>
      <c r="AC75" s="37">
        <v>266271.13443552458</v>
      </c>
      <c r="AD75" s="37">
        <v>0</v>
      </c>
      <c r="AE75" s="37">
        <v>0</v>
      </c>
      <c r="AF75" s="37">
        <v>56627.681823277882</v>
      </c>
      <c r="AG75" s="37">
        <v>0</v>
      </c>
      <c r="AH75" s="37">
        <v>201670.90572246595</v>
      </c>
      <c r="AI75" s="37">
        <v>0</v>
      </c>
      <c r="AJ75" s="37">
        <v>0</v>
      </c>
      <c r="AK75" s="37">
        <v>0</v>
      </c>
      <c r="AL75" s="37">
        <f t="shared" ref="AL75" si="131">SUM(AB75:AK75)</f>
        <v>524569.72198126838</v>
      </c>
      <c r="AM75" s="53"/>
      <c r="AN75" s="37">
        <v>0</v>
      </c>
      <c r="AO75" s="37">
        <v>29145.413919911312</v>
      </c>
      <c r="AP75" s="37">
        <v>0</v>
      </c>
      <c r="AQ75" s="37">
        <v>0</v>
      </c>
      <c r="AR75" s="37">
        <v>4106.9326503323737</v>
      </c>
      <c r="AS75" s="37">
        <v>0</v>
      </c>
      <c r="AT75" s="37">
        <v>0</v>
      </c>
      <c r="AU75" s="37">
        <v>32243.233003198347</v>
      </c>
      <c r="AV75" s="37">
        <v>0</v>
      </c>
      <c r="AW75" s="37">
        <v>0</v>
      </c>
      <c r="AX75" s="37">
        <v>0</v>
      </c>
      <c r="AY75" s="37">
        <f t="shared" ref="AY75" si="132">SUM(AN75:AX75)</f>
        <v>65495.579573442039</v>
      </c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</row>
    <row r="76" spans="1:171" ht="15" customHeight="1" x14ac:dyDescent="0.35">
      <c r="A76" s="20">
        <v>60799</v>
      </c>
      <c r="B76" s="23"/>
      <c r="C76" s="26" t="s">
        <v>124</v>
      </c>
      <c r="D76" s="39">
        <f>SUM(D73:D75)</f>
        <v>0</v>
      </c>
      <c r="E76" s="39">
        <f>SUM(E73:E75)</f>
        <v>380514.40510207968</v>
      </c>
      <c r="F76" s="39">
        <f t="shared" ref="F76:N76" si="133">SUM(F73:F75)</f>
        <v>16635</v>
      </c>
      <c r="G76" s="39">
        <f t="shared" si="133"/>
        <v>0</v>
      </c>
      <c r="H76" s="39">
        <f t="shared" si="133"/>
        <v>271989.06397846568</v>
      </c>
      <c r="I76" s="39">
        <f t="shared" si="133"/>
        <v>0</v>
      </c>
      <c r="J76" s="39">
        <f t="shared" si="133"/>
        <v>1228429.1318882173</v>
      </c>
      <c r="K76" s="39">
        <f t="shared" si="133"/>
        <v>0</v>
      </c>
      <c r="L76" s="39">
        <f t="shared" si="133"/>
        <v>0</v>
      </c>
      <c r="M76" s="39">
        <f t="shared" si="133"/>
        <v>0</v>
      </c>
      <c r="N76" s="39">
        <f t="shared" si="133"/>
        <v>1897567.6009687628</v>
      </c>
      <c r="O76" s="60"/>
      <c r="P76" s="39">
        <f>SUM(P73:P75)</f>
        <v>0</v>
      </c>
      <c r="Q76" s="39">
        <f>SUM(Q73:Q75)</f>
        <v>430842.22181427339</v>
      </c>
      <c r="R76" s="39">
        <f t="shared" ref="R76" si="134">SUM(R73:R75)</f>
        <v>0</v>
      </c>
      <c r="S76" s="39">
        <f t="shared" ref="S76" si="135">SUM(S73:S75)</f>
        <v>0</v>
      </c>
      <c r="T76" s="39">
        <f t="shared" ref="T76:X76" si="136">SUM(T73:T75)</f>
        <v>144819.34132919589</v>
      </c>
      <c r="U76" s="39">
        <f t="shared" si="136"/>
        <v>9024.9125447454608</v>
      </c>
      <c r="V76" s="39">
        <f t="shared" si="136"/>
        <v>1269970.7228721648</v>
      </c>
      <c r="W76" s="39">
        <f t="shared" si="136"/>
        <v>0</v>
      </c>
      <c r="X76" s="39">
        <f t="shared" si="136"/>
        <v>0</v>
      </c>
      <c r="Y76" s="39">
        <f t="shared" ref="Y76" si="137">SUM(Y73:Y75)</f>
        <v>0</v>
      </c>
      <c r="Z76" s="39">
        <f t="shared" ref="Z76" si="138">SUM(Z73:Z75)</f>
        <v>1854657.1985603794</v>
      </c>
      <c r="AA76" s="61"/>
      <c r="AB76" s="39">
        <f t="shared" ref="AB76:AD76" si="139">SUM(AB73:AB75)</f>
        <v>0</v>
      </c>
      <c r="AC76" s="39">
        <f t="shared" si="139"/>
        <v>745290.06732044194</v>
      </c>
      <c r="AD76" s="39">
        <f t="shared" si="139"/>
        <v>0</v>
      </c>
      <c r="AE76" s="39">
        <f t="shared" ref="AE76" si="140">SUM(AE73:AE75)</f>
        <v>0</v>
      </c>
      <c r="AF76" s="39">
        <f t="shared" ref="AF76:AK76" si="141">SUM(AF73:AF75)</f>
        <v>60902.901858565267</v>
      </c>
      <c r="AG76" s="39">
        <f t="shared" si="141"/>
        <v>14155.889391745744</v>
      </c>
      <c r="AH76" s="39">
        <f t="shared" si="141"/>
        <v>972975.80212154402</v>
      </c>
      <c r="AI76" s="39">
        <f t="shared" si="141"/>
        <v>0</v>
      </c>
      <c r="AJ76" s="39">
        <f t="shared" si="141"/>
        <v>0</v>
      </c>
      <c r="AK76" s="39">
        <f t="shared" si="141"/>
        <v>0</v>
      </c>
      <c r="AL76" s="39">
        <f t="shared" ref="AL76" si="142">SUM(AL73:AL75)</f>
        <v>1793324.6606922969</v>
      </c>
      <c r="AM76" s="53"/>
      <c r="AN76" s="39">
        <f t="shared" ref="AN76:AX76" si="143">SUM(AN73:AN75)</f>
        <v>0</v>
      </c>
      <c r="AO76" s="39">
        <f t="shared" si="143"/>
        <v>270936.13466840773</v>
      </c>
      <c r="AP76" s="39">
        <f t="shared" si="143"/>
        <v>0</v>
      </c>
      <c r="AQ76" s="39">
        <f t="shared" si="143"/>
        <v>0</v>
      </c>
      <c r="AR76" s="39">
        <f t="shared" si="143"/>
        <v>6164.6876193366134</v>
      </c>
      <c r="AS76" s="39">
        <f t="shared" si="143"/>
        <v>20863.061101272047</v>
      </c>
      <c r="AT76" s="39">
        <f>SUM(AT73:AT75)</f>
        <v>0</v>
      </c>
      <c r="AU76" s="39">
        <f t="shared" si="143"/>
        <v>532176.07298185513</v>
      </c>
      <c r="AV76" s="39">
        <f t="shared" si="143"/>
        <v>0</v>
      </c>
      <c r="AW76" s="39">
        <f t="shared" si="143"/>
        <v>0</v>
      </c>
      <c r="AX76" s="39">
        <f t="shared" si="143"/>
        <v>0</v>
      </c>
      <c r="AY76" s="39">
        <f t="shared" ref="AY76" si="144">SUM(AY73:AY75)</f>
        <v>830139.9563708714</v>
      </c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</row>
    <row r="77" spans="1:171" ht="15" customHeight="1" x14ac:dyDescent="0.35">
      <c r="A77" s="14"/>
      <c r="B77" s="23"/>
      <c r="C77" s="26" t="s">
        <v>125</v>
      </c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60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61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53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</row>
    <row r="78" spans="1:171" ht="15" customHeight="1" x14ac:dyDescent="0.35">
      <c r="A78" s="14" t="s">
        <v>126</v>
      </c>
      <c r="B78" s="23"/>
      <c r="C78" s="24" t="s">
        <v>127</v>
      </c>
      <c r="D78" s="37">
        <v>0</v>
      </c>
      <c r="E78" s="37">
        <v>1616.0422232195083</v>
      </c>
      <c r="F78" s="37">
        <v>0</v>
      </c>
      <c r="G78" s="37">
        <v>0</v>
      </c>
      <c r="H78" s="37">
        <v>27.838810167930319</v>
      </c>
      <c r="I78" s="37">
        <v>117.47791079057731</v>
      </c>
      <c r="J78" s="37">
        <v>617.70004588956454</v>
      </c>
      <c r="K78" s="37">
        <v>0</v>
      </c>
      <c r="L78" s="37">
        <v>0</v>
      </c>
      <c r="M78" s="37">
        <v>0</v>
      </c>
      <c r="N78" s="37">
        <f t="shared" ref="N78:N80" si="145">SUM(D78:M78)</f>
        <v>2379.0589900675805</v>
      </c>
      <c r="O78" s="60"/>
      <c r="P78" s="37">
        <v>0</v>
      </c>
      <c r="Q78" s="37">
        <v>812.97553949431688</v>
      </c>
      <c r="R78" s="37">
        <v>0</v>
      </c>
      <c r="S78" s="37">
        <v>0</v>
      </c>
      <c r="T78" s="37">
        <v>0.6865303084688037</v>
      </c>
      <c r="U78" s="37">
        <v>0</v>
      </c>
      <c r="V78" s="37">
        <v>26467.775090970306</v>
      </c>
      <c r="W78" s="37">
        <v>0</v>
      </c>
      <c r="X78" s="37">
        <v>0</v>
      </c>
      <c r="Y78" s="37">
        <v>0</v>
      </c>
      <c r="Z78" s="37">
        <f t="shared" ref="Z78:Z80" si="146">SUM(P78:Y78)</f>
        <v>27281.437160773094</v>
      </c>
      <c r="AA78" s="61"/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f t="shared" ref="AL78:AL80" si="147">SUM(AB78:AK78)</f>
        <v>0</v>
      </c>
      <c r="AM78" s="53"/>
      <c r="AN78" s="37">
        <v>0</v>
      </c>
      <c r="AO78" s="37">
        <v>1498.5164063839441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1632.8771626368321</v>
      </c>
      <c r="AV78" s="37">
        <v>0</v>
      </c>
      <c r="AW78" s="37">
        <v>0</v>
      </c>
      <c r="AX78" s="37">
        <v>0</v>
      </c>
      <c r="AY78" s="37">
        <f t="shared" ref="AY78:AY80" si="148">SUM(AN78:AX78)</f>
        <v>3131.3935690207763</v>
      </c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</row>
    <row r="79" spans="1:171" ht="15" customHeight="1" x14ac:dyDescent="0.35">
      <c r="A79" s="14" t="s">
        <v>128</v>
      </c>
      <c r="B79" s="23"/>
      <c r="C79" s="24" t="s">
        <v>129</v>
      </c>
      <c r="D79" s="37">
        <v>0</v>
      </c>
      <c r="E79" s="37">
        <v>7.7735535318521158</v>
      </c>
      <c r="F79" s="37">
        <v>0</v>
      </c>
      <c r="G79" s="37">
        <v>0</v>
      </c>
      <c r="H79" s="37">
        <v>0</v>
      </c>
      <c r="I79" s="37">
        <v>0</v>
      </c>
      <c r="J79" s="37">
        <v>3701.1557153040576</v>
      </c>
      <c r="K79" s="37">
        <v>0</v>
      </c>
      <c r="L79" s="37">
        <v>0</v>
      </c>
      <c r="M79" s="37">
        <v>0</v>
      </c>
      <c r="N79" s="37">
        <f t="shared" si="145"/>
        <v>3708.9292688359096</v>
      </c>
      <c r="O79" s="60"/>
      <c r="P79" s="37">
        <v>0</v>
      </c>
      <c r="Q79" s="37">
        <v>10303.589335286388</v>
      </c>
      <c r="R79" s="37">
        <v>0</v>
      </c>
      <c r="S79" s="37">
        <v>0</v>
      </c>
      <c r="T79" s="37">
        <v>0</v>
      </c>
      <c r="U79" s="37">
        <v>3706.5880525219136</v>
      </c>
      <c r="V79" s="37">
        <v>33331.034389520159</v>
      </c>
      <c r="W79" s="37">
        <v>0</v>
      </c>
      <c r="X79" s="37">
        <v>0</v>
      </c>
      <c r="Y79" s="37">
        <v>0</v>
      </c>
      <c r="Z79" s="37">
        <f t="shared" si="146"/>
        <v>47341.211777328455</v>
      </c>
      <c r="AA79" s="61"/>
      <c r="AB79" s="37">
        <v>0</v>
      </c>
      <c r="AC79" s="37">
        <v>43480.155600102124</v>
      </c>
      <c r="AD79" s="37">
        <v>0</v>
      </c>
      <c r="AE79" s="37">
        <v>0</v>
      </c>
      <c r="AF79" s="37">
        <v>4.7364514752840794</v>
      </c>
      <c r="AG79" s="37">
        <v>1083.9205197256472</v>
      </c>
      <c r="AH79" s="37">
        <v>21893.686614249251</v>
      </c>
      <c r="AI79" s="37">
        <v>0</v>
      </c>
      <c r="AJ79" s="37">
        <v>0</v>
      </c>
      <c r="AK79" s="37">
        <v>0</v>
      </c>
      <c r="AL79" s="37">
        <f t="shared" si="147"/>
        <v>66462.499185552297</v>
      </c>
      <c r="AM79" s="53"/>
      <c r="AN79" s="37">
        <v>0</v>
      </c>
      <c r="AO79" s="37">
        <v>19609.905958083822</v>
      </c>
      <c r="AP79" s="37">
        <v>0</v>
      </c>
      <c r="AQ79" s="37">
        <v>0</v>
      </c>
      <c r="AR79" s="37">
        <v>44.36436924775473</v>
      </c>
      <c r="AS79" s="37">
        <v>66.665105889432368</v>
      </c>
      <c r="AT79" s="37">
        <v>0</v>
      </c>
      <c r="AU79" s="37">
        <v>8297.2257682600994</v>
      </c>
      <c r="AV79" s="37">
        <v>0</v>
      </c>
      <c r="AW79" s="37">
        <v>0</v>
      </c>
      <c r="AX79" s="37">
        <v>0</v>
      </c>
      <c r="AY79" s="37">
        <f t="shared" si="148"/>
        <v>28018.161201481111</v>
      </c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</row>
    <row r="80" spans="1:171" ht="15" customHeight="1" x14ac:dyDescent="0.35">
      <c r="A80" s="14" t="s">
        <v>130</v>
      </c>
      <c r="B80" s="23"/>
      <c r="C80" s="24" t="s">
        <v>131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f t="shared" si="145"/>
        <v>0</v>
      </c>
      <c r="O80" s="60"/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v>0</v>
      </c>
      <c r="Y80" s="37">
        <v>0</v>
      </c>
      <c r="Z80" s="37">
        <f t="shared" si="146"/>
        <v>0</v>
      </c>
      <c r="AA80" s="61"/>
      <c r="AB80" s="37">
        <v>0</v>
      </c>
      <c r="AC80" s="37">
        <v>0</v>
      </c>
      <c r="AD80" s="37">
        <v>0</v>
      </c>
      <c r="AE80" s="37">
        <v>0</v>
      </c>
      <c r="AF80" s="37">
        <v>0</v>
      </c>
      <c r="AG80" s="37">
        <v>0</v>
      </c>
      <c r="AH80" s="37">
        <v>0</v>
      </c>
      <c r="AI80" s="37">
        <v>0</v>
      </c>
      <c r="AJ80" s="37">
        <v>0</v>
      </c>
      <c r="AK80" s="37">
        <v>0</v>
      </c>
      <c r="AL80" s="37">
        <f t="shared" si="147"/>
        <v>0</v>
      </c>
      <c r="AM80" s="53"/>
      <c r="AN80" s="37">
        <v>0</v>
      </c>
      <c r="AO80" s="37">
        <v>0</v>
      </c>
      <c r="AP80" s="37">
        <v>0</v>
      </c>
      <c r="AQ80" s="37">
        <v>0</v>
      </c>
      <c r="AR80" s="37">
        <v>0</v>
      </c>
      <c r="AS80" s="37">
        <v>0</v>
      </c>
      <c r="AT80" s="37">
        <v>0</v>
      </c>
      <c r="AU80" s="37">
        <v>0</v>
      </c>
      <c r="AV80" s="37">
        <v>0</v>
      </c>
      <c r="AW80" s="37">
        <v>0</v>
      </c>
      <c r="AX80" s="37">
        <v>0</v>
      </c>
      <c r="AY80" s="37">
        <f t="shared" si="148"/>
        <v>0</v>
      </c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</row>
    <row r="81" spans="1:171" ht="15" customHeight="1" x14ac:dyDescent="0.35">
      <c r="A81" s="20">
        <v>60899</v>
      </c>
      <c r="B81" s="23"/>
      <c r="C81" s="27" t="s">
        <v>132</v>
      </c>
      <c r="D81" s="39">
        <f>SUM(D78:D80)</f>
        <v>0</v>
      </c>
      <c r="E81" s="39">
        <f>SUM(E78:E80)</f>
        <v>1623.8157767513603</v>
      </c>
      <c r="F81" s="39">
        <f t="shared" ref="F81:N81" si="149">SUM(F78:F80)</f>
        <v>0</v>
      </c>
      <c r="G81" s="39">
        <f t="shared" si="149"/>
        <v>0</v>
      </c>
      <c r="H81" s="39">
        <f t="shared" si="149"/>
        <v>27.838810167930319</v>
      </c>
      <c r="I81" s="39">
        <f t="shared" si="149"/>
        <v>117.47791079057731</v>
      </c>
      <c r="J81" s="39">
        <f t="shared" si="149"/>
        <v>4318.8557611936221</v>
      </c>
      <c r="K81" s="39">
        <f t="shared" si="149"/>
        <v>0</v>
      </c>
      <c r="L81" s="39">
        <f t="shared" si="149"/>
        <v>0</v>
      </c>
      <c r="M81" s="39">
        <f t="shared" si="149"/>
        <v>0</v>
      </c>
      <c r="N81" s="39">
        <f t="shared" si="149"/>
        <v>6087.9882589034896</v>
      </c>
      <c r="O81" s="60"/>
      <c r="P81" s="39">
        <f>SUM(P78:P80)</f>
        <v>0</v>
      </c>
      <c r="Q81" s="39">
        <f>SUM(Q78:Q80)</f>
        <v>11116.564874780704</v>
      </c>
      <c r="R81" s="39">
        <f t="shared" ref="R81" si="150">SUM(R78:R80)</f>
        <v>0</v>
      </c>
      <c r="S81" s="39">
        <f t="shared" ref="S81" si="151">SUM(S78:S80)</f>
        <v>0</v>
      </c>
      <c r="T81" s="39">
        <f t="shared" ref="T81:X81" si="152">SUM(T78:T80)</f>
        <v>0.6865303084688037</v>
      </c>
      <c r="U81" s="39">
        <f t="shared" si="152"/>
        <v>3706.5880525219136</v>
      </c>
      <c r="V81" s="39">
        <f t="shared" si="152"/>
        <v>59798.809480490469</v>
      </c>
      <c r="W81" s="39">
        <f t="shared" si="152"/>
        <v>0</v>
      </c>
      <c r="X81" s="39">
        <f t="shared" si="152"/>
        <v>0</v>
      </c>
      <c r="Y81" s="39">
        <f t="shared" ref="Y81" si="153">SUM(Y78:Y80)</f>
        <v>0</v>
      </c>
      <c r="Z81" s="39">
        <f t="shared" ref="Z81" si="154">SUM(Z78:Z80)</f>
        <v>74622.648938101542</v>
      </c>
      <c r="AA81" s="61"/>
      <c r="AB81" s="39">
        <f t="shared" ref="AB81:AD81" si="155">SUM(AB78:AB80)</f>
        <v>0</v>
      </c>
      <c r="AC81" s="39">
        <f t="shared" si="155"/>
        <v>43480.155600102124</v>
      </c>
      <c r="AD81" s="39">
        <f t="shared" si="155"/>
        <v>0</v>
      </c>
      <c r="AE81" s="39">
        <f t="shared" ref="AE81" si="156">SUM(AE78:AE80)</f>
        <v>0</v>
      </c>
      <c r="AF81" s="39">
        <f t="shared" ref="AF81:AK81" si="157">SUM(AF78:AF80)</f>
        <v>4.7364514752840794</v>
      </c>
      <c r="AG81" s="39">
        <f t="shared" si="157"/>
        <v>1083.9205197256472</v>
      </c>
      <c r="AH81" s="39">
        <f t="shared" si="157"/>
        <v>21893.686614249251</v>
      </c>
      <c r="AI81" s="39">
        <f t="shared" si="157"/>
        <v>0</v>
      </c>
      <c r="AJ81" s="39">
        <f t="shared" si="157"/>
        <v>0</v>
      </c>
      <c r="AK81" s="39">
        <f t="shared" si="157"/>
        <v>0</v>
      </c>
      <c r="AL81" s="39">
        <f t="shared" ref="AL81" si="158">SUM(AL78:AL80)</f>
        <v>66462.499185552297</v>
      </c>
      <c r="AM81" s="53"/>
      <c r="AN81" s="39">
        <f t="shared" ref="AN81:AX81" si="159">SUM(AN78:AN80)</f>
        <v>0</v>
      </c>
      <c r="AO81" s="39">
        <f t="shared" si="159"/>
        <v>21108.422364467766</v>
      </c>
      <c r="AP81" s="39">
        <f t="shared" si="159"/>
        <v>0</v>
      </c>
      <c r="AQ81" s="39">
        <f t="shared" si="159"/>
        <v>0</v>
      </c>
      <c r="AR81" s="39">
        <f t="shared" si="159"/>
        <v>44.36436924775473</v>
      </c>
      <c r="AS81" s="39">
        <f t="shared" si="159"/>
        <v>66.665105889432368</v>
      </c>
      <c r="AT81" s="39">
        <f>SUM(AT78:AT80)</f>
        <v>0</v>
      </c>
      <c r="AU81" s="39">
        <f t="shared" si="159"/>
        <v>9930.1029308969319</v>
      </c>
      <c r="AV81" s="39">
        <f t="shared" si="159"/>
        <v>0</v>
      </c>
      <c r="AW81" s="39">
        <f t="shared" si="159"/>
        <v>0</v>
      </c>
      <c r="AX81" s="39">
        <f t="shared" si="159"/>
        <v>0</v>
      </c>
      <c r="AY81" s="39">
        <f t="shared" ref="AY81" si="160">SUM(AY78:AY80)</f>
        <v>31149.554770501887</v>
      </c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</row>
    <row r="82" spans="1:171" ht="15" customHeight="1" x14ac:dyDescent="0.35">
      <c r="A82" s="14"/>
      <c r="B82" s="23"/>
      <c r="C82" s="26" t="s">
        <v>133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60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61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53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</row>
    <row r="83" spans="1:171" ht="15" customHeight="1" x14ac:dyDescent="0.35">
      <c r="A83" s="14" t="s">
        <v>134</v>
      </c>
      <c r="B83" s="23"/>
      <c r="C83" s="24" t="s">
        <v>135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970691.0299999998</v>
      </c>
      <c r="K83" s="37">
        <v>0</v>
      </c>
      <c r="L83" s="37">
        <v>0</v>
      </c>
      <c r="M83" s="37">
        <v>0</v>
      </c>
      <c r="N83" s="37">
        <f t="shared" ref="N83:N84" si="161">SUM(D83:M83)</f>
        <v>970691.0299999998</v>
      </c>
      <c r="O83" s="60"/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1222068.0727255957</v>
      </c>
      <c r="W83" s="37">
        <v>0</v>
      </c>
      <c r="X83" s="37">
        <v>0</v>
      </c>
      <c r="Y83" s="37">
        <v>0</v>
      </c>
      <c r="Z83" s="37">
        <f t="shared" ref="Z83:Z84" si="162">SUM(P83:Y83)</f>
        <v>1222068.0727255957</v>
      </c>
      <c r="AA83" s="61"/>
      <c r="AB83" s="37">
        <v>0</v>
      </c>
      <c r="AC83" s="37">
        <v>0</v>
      </c>
      <c r="AD83" s="37">
        <v>0</v>
      </c>
      <c r="AE83" s="37">
        <v>0</v>
      </c>
      <c r="AF83" s="37">
        <v>0</v>
      </c>
      <c r="AG83" s="37">
        <v>0</v>
      </c>
      <c r="AH83" s="37">
        <v>895587.83999999985</v>
      </c>
      <c r="AI83" s="37">
        <v>0</v>
      </c>
      <c r="AJ83" s="37">
        <v>0</v>
      </c>
      <c r="AK83" s="37">
        <v>0</v>
      </c>
      <c r="AL83" s="37">
        <f t="shared" ref="AL83:AL84" si="163">SUM(AB83:AK83)</f>
        <v>895587.83999999985</v>
      </c>
      <c r="AM83" s="53"/>
      <c r="AN83" s="37">
        <v>0</v>
      </c>
      <c r="AO83" s="37">
        <v>0</v>
      </c>
      <c r="AP83" s="37">
        <v>0</v>
      </c>
      <c r="AQ83" s="37">
        <v>0</v>
      </c>
      <c r="AR83" s="37">
        <v>0</v>
      </c>
      <c r="AS83" s="37">
        <v>0</v>
      </c>
      <c r="AT83" s="37">
        <v>0</v>
      </c>
      <c r="AU83" s="37">
        <v>579185.06999999983</v>
      </c>
      <c r="AV83" s="37">
        <v>0</v>
      </c>
      <c r="AW83" s="37">
        <v>0</v>
      </c>
      <c r="AX83" s="37">
        <v>0</v>
      </c>
      <c r="AY83" s="37">
        <f t="shared" ref="AY83:AY84" si="164">SUM(AN83:AX83)</f>
        <v>579185.06999999983</v>
      </c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</row>
    <row r="84" spans="1:171" ht="15" customHeight="1" x14ac:dyDescent="0.35">
      <c r="A84" s="14" t="s">
        <v>136</v>
      </c>
      <c r="B84" s="23"/>
      <c r="C84" s="24" t="s">
        <v>137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360500.08999999997</v>
      </c>
      <c r="K84" s="37">
        <v>0</v>
      </c>
      <c r="L84" s="37">
        <v>0</v>
      </c>
      <c r="M84" s="37">
        <v>0</v>
      </c>
      <c r="N84" s="37">
        <f t="shared" si="161"/>
        <v>360500.08999999997</v>
      </c>
      <c r="O84" s="60"/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360500.11</v>
      </c>
      <c r="W84" s="37">
        <v>0</v>
      </c>
      <c r="X84" s="37">
        <v>0</v>
      </c>
      <c r="Y84" s="37">
        <v>0</v>
      </c>
      <c r="Z84" s="37">
        <f t="shared" si="162"/>
        <v>360500.11</v>
      </c>
      <c r="AA84" s="61"/>
      <c r="AB84" s="37"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37">
        <v>360500.27</v>
      </c>
      <c r="AI84" s="37">
        <v>0</v>
      </c>
      <c r="AJ84" s="37">
        <v>0</v>
      </c>
      <c r="AK84" s="37">
        <v>0</v>
      </c>
      <c r="AL84" s="37">
        <f t="shared" si="163"/>
        <v>360500.27</v>
      </c>
      <c r="AM84" s="53"/>
      <c r="AN84" s="37">
        <v>0</v>
      </c>
      <c r="AO84" s="37">
        <v>0</v>
      </c>
      <c r="AP84" s="37">
        <v>0</v>
      </c>
      <c r="AQ84" s="37">
        <v>0</v>
      </c>
      <c r="AR84" s="37">
        <v>0</v>
      </c>
      <c r="AS84" s="37">
        <v>0</v>
      </c>
      <c r="AT84" s="37">
        <v>0</v>
      </c>
      <c r="AU84" s="37">
        <v>210291.74000000002</v>
      </c>
      <c r="AV84" s="37">
        <v>0</v>
      </c>
      <c r="AW84" s="37">
        <v>0</v>
      </c>
      <c r="AX84" s="37">
        <v>0</v>
      </c>
      <c r="AY84" s="37">
        <f t="shared" si="164"/>
        <v>210291.74000000002</v>
      </c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</row>
    <row r="85" spans="1:171" ht="15" customHeight="1" x14ac:dyDescent="0.35">
      <c r="A85" s="20">
        <v>60999</v>
      </c>
      <c r="B85" s="23"/>
      <c r="C85" s="26" t="s">
        <v>138</v>
      </c>
      <c r="D85" s="39">
        <f>SUM(D83:D84)</f>
        <v>0</v>
      </c>
      <c r="E85" s="39">
        <f>SUM(E83:E84)</f>
        <v>0</v>
      </c>
      <c r="F85" s="39">
        <f t="shared" ref="F85:N85" si="165">SUM(F83:F84)</f>
        <v>0</v>
      </c>
      <c r="G85" s="39">
        <f t="shared" si="165"/>
        <v>0</v>
      </c>
      <c r="H85" s="39">
        <f t="shared" si="165"/>
        <v>0</v>
      </c>
      <c r="I85" s="39">
        <f t="shared" si="165"/>
        <v>0</v>
      </c>
      <c r="J85" s="39">
        <f t="shared" si="165"/>
        <v>1331191.1199999996</v>
      </c>
      <c r="K85" s="39">
        <f t="shared" si="165"/>
        <v>0</v>
      </c>
      <c r="L85" s="39">
        <f t="shared" si="165"/>
        <v>0</v>
      </c>
      <c r="M85" s="39">
        <f t="shared" si="165"/>
        <v>0</v>
      </c>
      <c r="N85" s="39">
        <f t="shared" si="165"/>
        <v>1331191.1199999996</v>
      </c>
      <c r="O85" s="60"/>
      <c r="P85" s="39">
        <f>SUM(P83:P84)</f>
        <v>0</v>
      </c>
      <c r="Q85" s="39">
        <f>SUM(Q83:Q84)</f>
        <v>0</v>
      </c>
      <c r="R85" s="39">
        <f t="shared" ref="R85" si="166">SUM(R83:R84)</f>
        <v>0</v>
      </c>
      <c r="S85" s="39">
        <f t="shared" ref="S85" si="167">SUM(S83:S84)</f>
        <v>0</v>
      </c>
      <c r="T85" s="39">
        <f t="shared" ref="T85:X85" si="168">SUM(T83:T84)</f>
        <v>0</v>
      </c>
      <c r="U85" s="39">
        <f t="shared" si="168"/>
        <v>0</v>
      </c>
      <c r="V85" s="39">
        <f t="shared" si="168"/>
        <v>1582568.1827255958</v>
      </c>
      <c r="W85" s="39">
        <f t="shared" si="168"/>
        <v>0</v>
      </c>
      <c r="X85" s="39">
        <f t="shared" si="168"/>
        <v>0</v>
      </c>
      <c r="Y85" s="39">
        <f t="shared" ref="Y85" si="169">SUM(Y83:Y84)</f>
        <v>0</v>
      </c>
      <c r="Z85" s="39">
        <f t="shared" ref="Z85" si="170">SUM(Z83:Z84)</f>
        <v>1582568.1827255958</v>
      </c>
      <c r="AA85" s="61"/>
      <c r="AB85" s="39">
        <f t="shared" ref="AB85:AD85" si="171">SUM(AB83:AB84)</f>
        <v>0</v>
      </c>
      <c r="AC85" s="39">
        <f t="shared" si="171"/>
        <v>0</v>
      </c>
      <c r="AD85" s="39">
        <f t="shared" si="171"/>
        <v>0</v>
      </c>
      <c r="AE85" s="39">
        <f t="shared" ref="AE85" si="172">SUM(AE83:AE84)</f>
        <v>0</v>
      </c>
      <c r="AF85" s="39">
        <f t="shared" ref="AF85:AK85" si="173">SUM(AF83:AF84)</f>
        <v>0</v>
      </c>
      <c r="AG85" s="39">
        <f t="shared" si="173"/>
        <v>0</v>
      </c>
      <c r="AH85" s="39">
        <f t="shared" si="173"/>
        <v>1256088.1099999999</v>
      </c>
      <c r="AI85" s="39">
        <f t="shared" si="173"/>
        <v>0</v>
      </c>
      <c r="AJ85" s="39">
        <f t="shared" si="173"/>
        <v>0</v>
      </c>
      <c r="AK85" s="39">
        <f t="shared" si="173"/>
        <v>0</v>
      </c>
      <c r="AL85" s="39">
        <f t="shared" ref="AL85" si="174">SUM(AL83:AL84)</f>
        <v>1256088.1099999999</v>
      </c>
      <c r="AM85" s="53"/>
      <c r="AN85" s="39">
        <f t="shared" ref="AN85:AX85" si="175">SUM(AN83:AN84)</f>
        <v>0</v>
      </c>
      <c r="AO85" s="39">
        <f t="shared" si="175"/>
        <v>0</v>
      </c>
      <c r="AP85" s="39">
        <f t="shared" si="175"/>
        <v>0</v>
      </c>
      <c r="AQ85" s="39">
        <f t="shared" si="175"/>
        <v>0</v>
      </c>
      <c r="AR85" s="39">
        <f t="shared" si="175"/>
        <v>0</v>
      </c>
      <c r="AS85" s="39">
        <f t="shared" si="175"/>
        <v>0</v>
      </c>
      <c r="AT85" s="39">
        <f>SUM(AT83:AT84)</f>
        <v>0</v>
      </c>
      <c r="AU85" s="39">
        <f t="shared" si="175"/>
        <v>789476.80999999982</v>
      </c>
      <c r="AV85" s="39">
        <f t="shared" si="175"/>
        <v>0</v>
      </c>
      <c r="AW85" s="39">
        <f t="shared" si="175"/>
        <v>0</v>
      </c>
      <c r="AX85" s="39">
        <f t="shared" si="175"/>
        <v>0</v>
      </c>
      <c r="AY85" s="39">
        <f t="shared" ref="AY85" si="176">SUM(AY83:AY84)</f>
        <v>789476.80999999982</v>
      </c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</row>
    <row r="86" spans="1:171" ht="15" customHeight="1" x14ac:dyDescent="0.35">
      <c r="A86" s="14"/>
      <c r="B86" s="24"/>
      <c r="C86" s="26" t="s">
        <v>139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60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61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53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</row>
    <row r="87" spans="1:171" ht="15" customHeight="1" x14ac:dyDescent="0.35">
      <c r="A87" s="14" t="s">
        <v>140</v>
      </c>
      <c r="B87" s="24"/>
      <c r="C87" s="24" t="s">
        <v>141</v>
      </c>
      <c r="D87" s="37">
        <v>5491.4299999999948</v>
      </c>
      <c r="E87" s="37">
        <v>3007813.68</v>
      </c>
      <c r="F87" s="37">
        <v>4844.99</v>
      </c>
      <c r="G87" s="37">
        <v>0</v>
      </c>
      <c r="H87" s="37">
        <v>0</v>
      </c>
      <c r="I87" s="37">
        <v>0</v>
      </c>
      <c r="J87" s="37">
        <v>143197.54999999999</v>
      </c>
      <c r="K87" s="37">
        <v>0</v>
      </c>
      <c r="L87" s="37">
        <v>1670.5</v>
      </c>
      <c r="M87" s="37">
        <v>0</v>
      </c>
      <c r="N87" s="37">
        <f t="shared" ref="N87:N95" si="177">SUM(D87:M87)</f>
        <v>3163018.1500000004</v>
      </c>
      <c r="O87" s="60"/>
      <c r="P87" s="37">
        <v>5512.19</v>
      </c>
      <c r="Q87" s="37">
        <v>2514888.9300000025</v>
      </c>
      <c r="R87" s="37">
        <v>78448.919222210898</v>
      </c>
      <c r="S87" s="37">
        <v>0</v>
      </c>
      <c r="T87" s="37">
        <v>0</v>
      </c>
      <c r="U87" s="37">
        <v>0</v>
      </c>
      <c r="V87" s="37">
        <v>146309.95000000001</v>
      </c>
      <c r="W87" s="37">
        <v>0</v>
      </c>
      <c r="X87" s="37">
        <v>82.309999999999945</v>
      </c>
      <c r="Y87" s="37">
        <v>0</v>
      </c>
      <c r="Z87" s="37">
        <f t="shared" ref="Z87:Z88" si="178">SUM(P87:Y87)</f>
        <v>2745242.2992222137</v>
      </c>
      <c r="AA87" s="61"/>
      <c r="AB87" s="37">
        <v>0</v>
      </c>
      <c r="AC87" s="37">
        <v>2129977.58</v>
      </c>
      <c r="AD87" s="37">
        <v>33700.104318176258</v>
      </c>
      <c r="AE87" s="37">
        <v>0</v>
      </c>
      <c r="AF87" s="37">
        <v>0</v>
      </c>
      <c r="AG87" s="37">
        <v>0</v>
      </c>
      <c r="AH87" s="37">
        <v>301766.34000000008</v>
      </c>
      <c r="AI87" s="37">
        <v>0</v>
      </c>
      <c r="AJ87" s="37">
        <v>0</v>
      </c>
      <c r="AK87" s="37">
        <v>0</v>
      </c>
      <c r="AL87" s="37">
        <f t="shared" ref="AL87:AL89" si="179">SUM(AB87:AK87)</f>
        <v>2465444.0243181763</v>
      </c>
      <c r="AM87" s="53"/>
      <c r="AN87" s="37">
        <v>0</v>
      </c>
      <c r="AO87" s="37">
        <v>949949.47</v>
      </c>
      <c r="AP87" s="37">
        <v>0</v>
      </c>
      <c r="AQ87" s="37">
        <v>0</v>
      </c>
      <c r="AR87" s="37">
        <v>0</v>
      </c>
      <c r="AS87" s="37">
        <v>0</v>
      </c>
      <c r="AT87" s="37">
        <v>0</v>
      </c>
      <c r="AU87" s="37">
        <v>143703.62</v>
      </c>
      <c r="AV87" s="37">
        <v>0</v>
      </c>
      <c r="AW87" s="37">
        <v>0</v>
      </c>
      <c r="AX87" s="37">
        <v>0</v>
      </c>
      <c r="AY87" s="37">
        <f t="shared" ref="AY87" si="180">SUM(AN87:AX87)</f>
        <v>1093653.0899999999</v>
      </c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</row>
    <row r="88" spans="1:171" ht="15" customHeight="1" x14ac:dyDescent="0.35">
      <c r="A88" s="28" t="s">
        <v>142</v>
      </c>
      <c r="B88" s="29"/>
      <c r="C88" s="29" t="s">
        <v>143</v>
      </c>
      <c r="D88" s="37">
        <v>31.365999999999971</v>
      </c>
      <c r="E88" s="37">
        <v>-22226.940000000002</v>
      </c>
      <c r="F88" s="37">
        <v>0</v>
      </c>
      <c r="G88" s="37">
        <v>0</v>
      </c>
      <c r="H88" s="37">
        <v>0</v>
      </c>
      <c r="I88" s="37">
        <v>0</v>
      </c>
      <c r="J88" s="37">
        <v>-2214.1229999999987</v>
      </c>
      <c r="K88" s="37">
        <v>0</v>
      </c>
      <c r="L88" s="37">
        <v>33.634999999999998</v>
      </c>
      <c r="M88" s="37">
        <v>0</v>
      </c>
      <c r="N88" s="37">
        <f t="shared" si="177"/>
        <v>-24376.062000000005</v>
      </c>
      <c r="O88" s="60"/>
      <c r="P88" s="37">
        <v>-291.15000000000003</v>
      </c>
      <c r="Q88" s="37">
        <v>-57401.220000000023</v>
      </c>
      <c r="R88" s="37">
        <v>0</v>
      </c>
      <c r="S88" s="37">
        <v>0</v>
      </c>
      <c r="T88" s="37">
        <v>0</v>
      </c>
      <c r="U88" s="37">
        <v>0</v>
      </c>
      <c r="V88" s="37">
        <v>-1778.18</v>
      </c>
      <c r="W88" s="37">
        <v>0</v>
      </c>
      <c r="X88" s="37">
        <v>-12.799999999999997</v>
      </c>
      <c r="Y88" s="37">
        <v>0</v>
      </c>
      <c r="Z88" s="37">
        <f t="shared" si="178"/>
        <v>-59483.350000000028</v>
      </c>
      <c r="AA88" s="61"/>
      <c r="AB88" s="37">
        <v>0</v>
      </c>
      <c r="AC88" s="37">
        <v>-13007.98</v>
      </c>
      <c r="AD88" s="37">
        <v>0</v>
      </c>
      <c r="AE88" s="37">
        <v>0</v>
      </c>
      <c r="AF88" s="37">
        <v>0</v>
      </c>
      <c r="AG88" s="37">
        <v>0</v>
      </c>
      <c r="AH88" s="37">
        <v>-1151.4299999999998</v>
      </c>
      <c r="AI88" s="37">
        <v>0</v>
      </c>
      <c r="AJ88" s="37">
        <v>0</v>
      </c>
      <c r="AK88" s="37">
        <v>0</v>
      </c>
      <c r="AL88" s="37">
        <f t="shared" si="179"/>
        <v>-14159.41</v>
      </c>
      <c r="AM88" s="53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</row>
    <row r="89" spans="1:171" ht="15" customHeight="1" x14ac:dyDescent="0.35">
      <c r="A89" s="28" t="s">
        <v>144</v>
      </c>
      <c r="B89" s="29"/>
      <c r="C89" s="29" t="s">
        <v>145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60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61"/>
      <c r="AB89" s="45">
        <v>0</v>
      </c>
      <c r="AC89" s="45">
        <v>0</v>
      </c>
      <c r="AD89" s="45">
        <v>0</v>
      </c>
      <c r="AE89" s="45"/>
      <c r="AF89" s="45">
        <v>0</v>
      </c>
      <c r="AG89" s="45">
        <v>0</v>
      </c>
      <c r="AH89" s="45">
        <v>0</v>
      </c>
      <c r="AI89" s="45">
        <v>0</v>
      </c>
      <c r="AJ89" s="45">
        <v>0</v>
      </c>
      <c r="AK89" s="45">
        <v>0</v>
      </c>
      <c r="AL89" s="37">
        <f t="shared" si="179"/>
        <v>0</v>
      </c>
      <c r="AM89" s="53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</row>
    <row r="90" spans="1:171" ht="15" customHeight="1" x14ac:dyDescent="0.35">
      <c r="A90" s="20">
        <v>61099</v>
      </c>
      <c r="B90" s="24"/>
      <c r="C90" s="26" t="s">
        <v>146</v>
      </c>
      <c r="D90" s="39">
        <f>SUM(D87:D89)</f>
        <v>5522.7959999999948</v>
      </c>
      <c r="E90" s="39">
        <f>SUM(E86:E89)</f>
        <v>2985586.74</v>
      </c>
      <c r="F90" s="39">
        <f t="shared" ref="F90:M90" si="181">SUM(F86:F89)</f>
        <v>4844.99</v>
      </c>
      <c r="G90" s="39">
        <f t="shared" si="181"/>
        <v>0</v>
      </c>
      <c r="H90" s="39">
        <f t="shared" si="181"/>
        <v>0</v>
      </c>
      <c r="I90" s="39">
        <f t="shared" si="181"/>
        <v>0</v>
      </c>
      <c r="J90" s="39">
        <f t="shared" si="181"/>
        <v>140983.427</v>
      </c>
      <c r="K90" s="39">
        <f t="shared" si="181"/>
        <v>0</v>
      </c>
      <c r="L90" s="39">
        <f t="shared" si="181"/>
        <v>1704.135</v>
      </c>
      <c r="M90" s="39">
        <f t="shared" si="181"/>
        <v>0</v>
      </c>
      <c r="N90" s="39">
        <f t="shared" si="177"/>
        <v>3138642.0880000005</v>
      </c>
      <c r="O90" s="60"/>
      <c r="P90" s="39">
        <f t="shared" ref="P90:R90" si="182">SUM(P86:P89)</f>
        <v>5221.04</v>
      </c>
      <c r="Q90" s="39">
        <f t="shared" si="182"/>
        <v>2457487.7100000023</v>
      </c>
      <c r="R90" s="39">
        <f t="shared" si="182"/>
        <v>78448.919222210898</v>
      </c>
      <c r="S90" s="39">
        <f t="shared" ref="S90" si="183">SUM(S86:S89)</f>
        <v>0</v>
      </c>
      <c r="T90" s="39">
        <f t="shared" ref="T90" si="184">SUM(T86:T89)</f>
        <v>0</v>
      </c>
      <c r="U90" s="39">
        <f t="shared" ref="U90" si="185">SUM(U86:U89)</f>
        <v>0</v>
      </c>
      <c r="V90" s="39">
        <f t="shared" ref="V90" si="186">SUM(V86:V89)</f>
        <v>144531.77000000002</v>
      </c>
      <c r="W90" s="39">
        <f t="shared" ref="W90" si="187">SUM(W86:W89)</f>
        <v>0</v>
      </c>
      <c r="X90" s="39">
        <f t="shared" ref="X90" si="188">SUM(X86:X89)</f>
        <v>69.509999999999948</v>
      </c>
      <c r="Y90" s="39">
        <f t="shared" ref="Y90" si="189">SUM(Y86:Y89)</f>
        <v>0</v>
      </c>
      <c r="Z90" s="39">
        <f t="shared" ref="Z90:Z91" si="190">SUM(P90:Y90)</f>
        <v>2685758.9492222131</v>
      </c>
      <c r="AA90" s="61"/>
      <c r="AB90" s="39">
        <f t="shared" ref="AB90:AD90" si="191">SUM(AB87:AB89)</f>
        <v>0</v>
      </c>
      <c r="AC90" s="39">
        <f t="shared" si="191"/>
        <v>2116969.6</v>
      </c>
      <c r="AD90" s="39">
        <f t="shared" si="191"/>
        <v>33700.104318176258</v>
      </c>
      <c r="AE90" s="39">
        <f t="shared" ref="AE90" si="192">SUM(AE86:AE89)</f>
        <v>0</v>
      </c>
      <c r="AF90" s="39">
        <f t="shared" ref="AF90:AK90" si="193">SUM(AF87:AF89)</f>
        <v>0</v>
      </c>
      <c r="AG90" s="39">
        <f t="shared" si="193"/>
        <v>0</v>
      </c>
      <c r="AH90" s="39">
        <f t="shared" si="193"/>
        <v>300614.91000000009</v>
      </c>
      <c r="AI90" s="39">
        <f t="shared" si="193"/>
        <v>0</v>
      </c>
      <c r="AJ90" s="39">
        <f t="shared" si="193"/>
        <v>0</v>
      </c>
      <c r="AK90" s="39">
        <f t="shared" si="193"/>
        <v>0</v>
      </c>
      <c r="AL90" s="39">
        <f t="shared" ref="AL90" si="194">SUM(AB90:AK90)</f>
        <v>2451284.6143181766</v>
      </c>
      <c r="AM90" s="53"/>
      <c r="AN90" s="39">
        <f>SUM(AN87:AN89)</f>
        <v>0</v>
      </c>
      <c r="AO90" s="39">
        <f>SUM(AO86:AO89)</f>
        <v>949949.47</v>
      </c>
      <c r="AP90" s="39">
        <f t="shared" ref="AP90:AX90" si="195">SUM(AP86:AP89)</f>
        <v>0</v>
      </c>
      <c r="AQ90" s="39">
        <f t="shared" si="195"/>
        <v>0</v>
      </c>
      <c r="AR90" s="39">
        <f t="shared" si="195"/>
        <v>0</v>
      </c>
      <c r="AS90" s="39">
        <f t="shared" si="195"/>
        <v>0</v>
      </c>
      <c r="AT90" s="39">
        <f t="shared" si="195"/>
        <v>0</v>
      </c>
      <c r="AU90" s="39">
        <f t="shared" si="195"/>
        <v>143703.62</v>
      </c>
      <c r="AV90" s="39">
        <f t="shared" si="195"/>
        <v>0</v>
      </c>
      <c r="AW90" s="39">
        <f t="shared" si="195"/>
        <v>0</v>
      </c>
      <c r="AX90" s="39">
        <f t="shared" si="195"/>
        <v>0</v>
      </c>
      <c r="AY90" s="39">
        <f t="shared" ref="AY90" si="196">SUM(AN90:AX90)</f>
        <v>1093653.0899999999</v>
      </c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</row>
    <row r="91" spans="1:171" ht="15" customHeight="1" x14ac:dyDescent="0.35">
      <c r="A91" s="14" t="s">
        <v>147</v>
      </c>
      <c r="B91" s="24"/>
      <c r="C91" s="24" t="s">
        <v>148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60"/>
      <c r="P91" s="47">
        <v>0</v>
      </c>
      <c r="Q91" s="47">
        <v>0</v>
      </c>
      <c r="R91" s="47">
        <v>0</v>
      </c>
      <c r="S91" s="47">
        <v>0</v>
      </c>
      <c r="T91" s="47">
        <v>-12582.029999999999</v>
      </c>
      <c r="U91" s="47">
        <v>-74984.56</v>
      </c>
      <c r="V91" s="47">
        <v>-50601.09</v>
      </c>
      <c r="W91" s="47">
        <v>0</v>
      </c>
      <c r="X91" s="47">
        <v>0</v>
      </c>
      <c r="Y91" s="47">
        <v>0</v>
      </c>
      <c r="Z91" s="37">
        <f t="shared" si="190"/>
        <v>-138167.67999999999</v>
      </c>
      <c r="AA91" s="61"/>
      <c r="AB91" s="45"/>
      <c r="AC91" s="45"/>
      <c r="AD91" s="45"/>
      <c r="AE91" s="45"/>
      <c r="AF91" s="45">
        <v>-2761.39</v>
      </c>
      <c r="AG91" s="45">
        <v>-52159.26</v>
      </c>
      <c r="AH91" s="45">
        <v>-19114.18</v>
      </c>
      <c r="AI91" s="45">
        <v>0</v>
      </c>
      <c r="AJ91" s="45">
        <v>0</v>
      </c>
      <c r="AK91" s="45">
        <v>0</v>
      </c>
      <c r="AL91" s="37">
        <f t="shared" ref="AL91:AL93" si="197">SUM(AB91:AK91)</f>
        <v>-74034.83</v>
      </c>
      <c r="AM91" s="53"/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5">
        <v>0</v>
      </c>
      <c r="AU91" s="45">
        <v>0</v>
      </c>
      <c r="AV91" s="45">
        <v>0</v>
      </c>
      <c r="AW91" s="45">
        <v>0</v>
      </c>
      <c r="AX91" s="45">
        <v>0</v>
      </c>
      <c r="AY91" s="37">
        <f t="shared" ref="AY91:AY93" si="198">SUM(AN91:AX91)</f>
        <v>0</v>
      </c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</row>
    <row r="92" spans="1:171" ht="15" customHeight="1" x14ac:dyDescent="0.35">
      <c r="A92" s="14" t="s">
        <v>149</v>
      </c>
      <c r="B92" s="24"/>
      <c r="C92" s="24" t="s">
        <v>307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147442.47999999998</v>
      </c>
      <c r="J92" s="37">
        <v>0</v>
      </c>
      <c r="K92" s="37">
        <v>2070540.2836000002</v>
      </c>
      <c r="L92" s="37">
        <v>0</v>
      </c>
      <c r="M92" s="37">
        <v>15899.843333333294</v>
      </c>
      <c r="N92" s="37">
        <f t="shared" si="177"/>
        <v>2233882.6069333334</v>
      </c>
      <c r="O92" s="60"/>
      <c r="P92" s="47">
        <v>0</v>
      </c>
      <c r="Q92" s="47">
        <v>0</v>
      </c>
      <c r="R92" s="47">
        <v>0</v>
      </c>
      <c r="S92" s="47">
        <v>0</v>
      </c>
      <c r="T92" s="47">
        <v>708322.32000000007</v>
      </c>
      <c r="U92" s="47">
        <v>351298.25760000001</v>
      </c>
      <c r="V92" s="47">
        <v>503754.81</v>
      </c>
      <c r="W92" s="47">
        <v>3606393.2203999991</v>
      </c>
      <c r="X92" s="47">
        <v>108281.25</v>
      </c>
      <c r="Y92" s="47">
        <v>58660</v>
      </c>
      <c r="Z92" s="37">
        <f>SUM(P92:Y92)</f>
        <v>5336709.8579999991</v>
      </c>
      <c r="AA92" s="61"/>
      <c r="AB92" s="37">
        <v>0</v>
      </c>
      <c r="AC92" s="37">
        <v>37501.996666666666</v>
      </c>
      <c r="AD92" s="37">
        <v>0</v>
      </c>
      <c r="AE92" s="37">
        <v>0</v>
      </c>
      <c r="AF92" s="37">
        <v>897769.99</v>
      </c>
      <c r="AG92" s="37">
        <v>499515.00666666671</v>
      </c>
      <c r="AH92" s="37">
        <v>474848.42666666675</v>
      </c>
      <c r="AI92" s="37">
        <v>5232268.0699999994</v>
      </c>
      <c r="AJ92" s="37">
        <v>154688.74999999997</v>
      </c>
      <c r="AK92" s="37">
        <v>48600</v>
      </c>
      <c r="AL92" s="37">
        <f t="shared" si="197"/>
        <v>7345192.2399999993</v>
      </c>
      <c r="AM92" s="53"/>
      <c r="AN92" s="37">
        <v>6900</v>
      </c>
      <c r="AO92" s="37">
        <v>52968.476666666669</v>
      </c>
      <c r="AP92" s="37">
        <v>0</v>
      </c>
      <c r="AQ92" s="37">
        <v>0</v>
      </c>
      <c r="AR92" s="37">
        <v>604750</v>
      </c>
      <c r="AS92" s="37">
        <v>18524.666666666679</v>
      </c>
      <c r="AT92" s="37">
        <v>126008.66</v>
      </c>
      <c r="AU92" s="37">
        <v>235825.84333333332</v>
      </c>
      <c r="AV92" s="37">
        <v>2990297.3</v>
      </c>
      <c r="AW92" s="37">
        <v>82499</v>
      </c>
      <c r="AX92" s="37">
        <v>16200</v>
      </c>
      <c r="AY92" s="37">
        <f t="shared" si="198"/>
        <v>4133973.9466666663</v>
      </c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</row>
    <row r="93" spans="1:171" ht="15" customHeight="1" x14ac:dyDescent="0.35">
      <c r="A93" s="14" t="s">
        <v>150</v>
      </c>
      <c r="B93" s="24"/>
      <c r="C93" s="24" t="s">
        <v>151</v>
      </c>
      <c r="D93" s="37">
        <v>0</v>
      </c>
      <c r="E93" s="37">
        <v>13801.451135844884</v>
      </c>
      <c r="F93" s="37">
        <v>0</v>
      </c>
      <c r="G93" s="37">
        <v>0</v>
      </c>
      <c r="H93" s="37">
        <v>20257.039435445466</v>
      </c>
      <c r="I93" s="37">
        <v>5499.4497584439241</v>
      </c>
      <c r="J93" s="37">
        <v>2830.1368267553489</v>
      </c>
      <c r="K93" s="37">
        <v>0</v>
      </c>
      <c r="L93" s="37">
        <v>0</v>
      </c>
      <c r="M93" s="37">
        <v>0</v>
      </c>
      <c r="N93" s="37">
        <f t="shared" si="177"/>
        <v>42388.07715648962</v>
      </c>
      <c r="O93" s="60"/>
      <c r="P93" s="47">
        <v>0</v>
      </c>
      <c r="Q93" s="47">
        <v>3208.41161728726</v>
      </c>
      <c r="R93" s="47">
        <v>0</v>
      </c>
      <c r="S93" s="47">
        <v>0</v>
      </c>
      <c r="T93" s="47">
        <v>4918.3473157052504</v>
      </c>
      <c r="U93" s="47">
        <v>4026.2496162891712</v>
      </c>
      <c r="V93" s="47">
        <v>1234.3658810539155</v>
      </c>
      <c r="W93" s="47">
        <v>0</v>
      </c>
      <c r="X93" s="47">
        <v>0</v>
      </c>
      <c r="Y93" s="47">
        <v>0</v>
      </c>
      <c r="Z93" s="37">
        <f t="shared" ref="Z93" si="199">SUM(P93:Y93)</f>
        <v>13387.374430335596</v>
      </c>
      <c r="AA93" s="61"/>
      <c r="AB93" s="37">
        <v>0</v>
      </c>
      <c r="AC93" s="37">
        <v>0</v>
      </c>
      <c r="AD93" s="37">
        <v>0</v>
      </c>
      <c r="AE93" s="37">
        <v>0</v>
      </c>
      <c r="AF93" s="37">
        <v>-357.23</v>
      </c>
      <c r="AG93" s="37">
        <v>0</v>
      </c>
      <c r="AH93" s="37">
        <v>0</v>
      </c>
      <c r="AI93" s="37">
        <v>0</v>
      </c>
      <c r="AJ93" s="37">
        <v>0</v>
      </c>
      <c r="AK93" s="37">
        <v>0</v>
      </c>
      <c r="AL93" s="37">
        <f t="shared" si="197"/>
        <v>-357.23</v>
      </c>
      <c r="AM93" s="53"/>
      <c r="AN93" s="37">
        <v>0</v>
      </c>
      <c r="AO93" s="37">
        <v>0</v>
      </c>
      <c r="AP93" s="37">
        <v>0</v>
      </c>
      <c r="AQ93" s="37">
        <v>0</v>
      </c>
      <c r="AR93" s="37">
        <v>0</v>
      </c>
      <c r="AS93" s="37">
        <v>0</v>
      </c>
      <c r="AT93" s="37">
        <v>0</v>
      </c>
      <c r="AU93" s="37">
        <v>0</v>
      </c>
      <c r="AV93" s="37">
        <v>0</v>
      </c>
      <c r="AW93" s="37">
        <v>0</v>
      </c>
      <c r="AX93" s="37">
        <v>0</v>
      </c>
      <c r="AY93" s="37">
        <f t="shared" si="198"/>
        <v>0</v>
      </c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</row>
    <row r="94" spans="1:171" ht="15" customHeight="1" x14ac:dyDescent="0.35">
      <c r="A94" s="20">
        <v>61299</v>
      </c>
      <c r="B94" s="26"/>
      <c r="C94" s="26" t="s">
        <v>152</v>
      </c>
      <c r="D94" s="39">
        <f>D31+D37+D43+D54+D59+D71+D76+D81+D85+D90+D91+D92+D93</f>
        <v>4428994.465165332</v>
      </c>
      <c r="E94" s="39">
        <f>E31+E37+E43+E54+E59+E71+E76+E81+E85+E90+E91+E92+E93</f>
        <v>17310264.304952912</v>
      </c>
      <c r="F94" s="39">
        <f t="shared" ref="F94:N94" si="200">F31+F37+F43+F54+F59+F71+F76+F81+F85+F90+F91+F92+F93</f>
        <v>818209.511054834</v>
      </c>
      <c r="G94" s="39">
        <f t="shared" si="200"/>
        <v>0</v>
      </c>
      <c r="H94" s="39">
        <f t="shared" si="200"/>
        <v>2255023.3381559737</v>
      </c>
      <c r="I94" s="39">
        <f t="shared" si="200"/>
        <v>1127286.012983534</v>
      </c>
      <c r="J94" s="39">
        <f t="shared" si="200"/>
        <v>10357253.298065985</v>
      </c>
      <c r="K94" s="39">
        <f t="shared" si="200"/>
        <v>2070540.2836000002</v>
      </c>
      <c r="L94" s="39">
        <f t="shared" si="200"/>
        <v>2630158.1559969112</v>
      </c>
      <c r="M94" s="39">
        <f t="shared" si="200"/>
        <v>15899.843333333294</v>
      </c>
      <c r="N94" s="39">
        <f t="shared" si="200"/>
        <v>41013629.213308819</v>
      </c>
      <c r="O94" s="60"/>
      <c r="P94" s="39">
        <f>P31+P37+P43+P54+P59+P71+P76+P81+P85+P90+P91+P92+P93</f>
        <v>4428995.0514382012</v>
      </c>
      <c r="Q94" s="39">
        <f>Q31+Q37+Q43+Q54+Q59+Q71+Q76+Q81+Q85+Q90+Q91+Q92+Q93</f>
        <v>17472636.321680788</v>
      </c>
      <c r="R94" s="39">
        <f t="shared" ref="R94" si="201">R31+R37+R43+R54+R59+R71+R76+R81+R85+R90+R91+R92+R93</f>
        <v>2121342.8961644922</v>
      </c>
      <c r="S94" s="39">
        <f t="shared" ref="S94" si="202">S31+S37+S43+S54+S59+S71+S76+S81+S85+S90+S91+S92+S93</f>
        <v>0</v>
      </c>
      <c r="T94" s="39">
        <f t="shared" ref="T94" si="203">T31+T37+T43+T54+T59+T71+T76+T81+T85+T90+T91+T92+T93</f>
        <v>1729185.7708707151</v>
      </c>
      <c r="U94" s="39">
        <f t="shared" ref="U94" si="204">U31+U37+U43+U54+U59+U71+U76+U81+U85+U90+U91+U92+U93</f>
        <v>1379636.2320511665</v>
      </c>
      <c r="V94" s="39">
        <f t="shared" ref="V94" si="205">V31+V37+V43+V54+V59+V71+V76+V81+V85+V90+V91+V92+V93</f>
        <v>10139229.602856023</v>
      </c>
      <c r="W94" s="39">
        <f t="shared" ref="W94" si="206">W31+W37+W43+W54+W59+W71+W76+W81+W85+W90+W91+W92+W93</f>
        <v>3606393.2203999991</v>
      </c>
      <c r="X94" s="39">
        <f t="shared" ref="X94" si="207">X31+X37+X43+X54+X59+X71+X76+X81+X85+X90+X91+X92+X93</f>
        <v>2627617.5718150148</v>
      </c>
      <c r="Y94" s="39">
        <f t="shared" ref="Y94" si="208">Y31+Y37+Y43+Y54+Y59+Y71+Y76+Y81+Y85+Y90+Y91+Y92+Y93</f>
        <v>58660</v>
      </c>
      <c r="Z94" s="39">
        <f t="shared" ref="Z94" si="209">Z31+Z37+Z43+Z54+Z59+Z71+Z76+Z81+Z85+Z90+Z91+Z92+Z93</f>
        <v>43563696.667276405</v>
      </c>
      <c r="AA94" s="61"/>
      <c r="AB94" s="39">
        <f>AB31+AB37+AB43+AB54+AB59+AB71+AB76+AB81+AB85+AB90+AB91+AB92+AB93</f>
        <v>4710165.111885014</v>
      </c>
      <c r="AC94" s="39">
        <f>AC31+AC37+AC43+AC54+AC59+AC71+AC76+AC81+AC85+AC90+AC91+AC92+AC93</f>
        <v>12860477.70742166</v>
      </c>
      <c r="AD94" s="39">
        <f t="shared" ref="AD94" si="210">AD31+AD37+AD43+AD54+AD59+AD71+AD76+AD81+AD85+AD90+AD91+AD92+AD93</f>
        <v>914880.77852412406</v>
      </c>
      <c r="AE94" s="39">
        <f>AE31+AE37+AE43+AE54+AE59+AE71+AE76+AE81+AE85+AE90+AE91+AE92+AE93</f>
        <v>161171.21000000002</v>
      </c>
      <c r="AF94" s="39">
        <f t="shared" ref="AF94" si="211">AF31+AF37+AF43+AF54+AF59+AF71+AF76+AF81+AF85+AF90+AF91+AF92+AF93</f>
        <v>1370820.3809792532</v>
      </c>
      <c r="AG94" s="39">
        <f t="shared" ref="AG94" si="212">AG31+AG37+AG43+AG54+AG59+AG71+AG76+AG81+AG85+AG90+AG91+AG92+AG93</f>
        <v>1727938.3819021732</v>
      </c>
      <c r="AH94" s="39">
        <f t="shared" ref="AH94" si="213">AH31+AH37+AH43+AH54+AH59+AH71+AH76+AH81+AH85+AH90+AH91+AH92+AH93</f>
        <v>9286541.0315652266</v>
      </c>
      <c r="AI94" s="39">
        <f t="shared" ref="AI94" si="214">AI31+AI37+AI43+AI54+AI59+AI71+AI76+AI81+AI85+AI90+AI91+AI92+AI93</f>
        <v>5232268.0699999994</v>
      </c>
      <c r="AJ94" s="39">
        <f t="shared" ref="AJ94" si="215">AJ31+AJ37+AJ43+AJ54+AJ59+AJ71+AJ76+AJ81+AJ85+AJ90+AJ91+AJ92+AJ93</f>
        <v>2627576.7700000005</v>
      </c>
      <c r="AK94" s="39">
        <f t="shared" ref="AK94" si="216">AK31+AK37+AK43+AK54+AK59+AK71+AK76+AK81+AK85+AK90+AK91+AK92+AK93</f>
        <v>48600</v>
      </c>
      <c r="AL94" s="39">
        <f t="shared" ref="AL94" si="217">AL31+AL37+AL43+AL54+AL59+AL71+AL76+AL81+AL85+AL90+AL91+AL92+AL93</f>
        <v>38940439.442277454</v>
      </c>
      <c r="AM94" s="53"/>
      <c r="AN94" s="39">
        <f>AN31+AN37+AN43+AN54+AN59+AN71+AN76+AN81+AN85+AN90+AN91+AN92+AN93</f>
        <v>2214498.053667095</v>
      </c>
      <c r="AO94" s="39">
        <f>AO31+AO37+AO43+AO54+AO59+AO71+AO76+AO81+AO85+AO90+AO91+AO92+AO93</f>
        <v>5480947.7855470171</v>
      </c>
      <c r="AP94" s="39">
        <f t="shared" ref="AP94" si="218">AP31+AP37+AP43+AP54+AP59+AP71+AP76+AP81+AP85+AP90+AP91+AP92+AP93</f>
        <v>31354</v>
      </c>
      <c r="AQ94" s="39">
        <f t="shared" ref="AQ94" si="219">AQ31+AQ37+AQ43+AQ54+AQ59+AQ71+AQ76+AQ81+AQ85+AQ90+AQ91+AQ92+AQ93</f>
        <v>364336.44</v>
      </c>
      <c r="AR94" s="39">
        <f t="shared" ref="AR94" si="220">AR31+AR37+AR43+AR54+AR59+AR71+AR76+AR81+AR85+AR90+AR91+AR92+AR93</f>
        <v>879711.57198834384</v>
      </c>
      <c r="AS94" s="39">
        <f t="shared" ref="AS94:AT94" si="221">AS31+AS37+AS43+AS54+AS59+AS71+AS76+AS81+AS85+AS90+AS91+AS92+AS93</f>
        <v>558849.99093194865</v>
      </c>
      <c r="AT94" s="39">
        <f t="shared" si="221"/>
        <v>126008.66</v>
      </c>
      <c r="AU94" s="39">
        <f t="shared" ref="AU94" si="222">AU31+AU37+AU43+AU54+AU59+AU71+AU76+AU81+AU85+AU90+AU91+AU92+AU93</f>
        <v>5142603.8840916287</v>
      </c>
      <c r="AV94" s="39">
        <f t="shared" ref="AV94" si="223">AV31+AV37+AV43+AV54+AV59+AV71+AV76+AV81+AV85+AV90+AV91+AV92+AV93</f>
        <v>2990297.3</v>
      </c>
      <c r="AW94" s="39">
        <f t="shared" ref="AW94" si="224">AW31+AW37+AW43+AW54+AW59+AW71+AW76+AW81+AW85+AW90+AW91+AW92+AW93</f>
        <v>1313731.7166666668</v>
      </c>
      <c r="AX94" s="39">
        <f t="shared" ref="AX94" si="225">AX31+AX37+AX43+AX54+AX59+AX71+AX76+AX81+AX85+AX90+AX91+AX92+AX93</f>
        <v>16200</v>
      </c>
      <c r="AY94" s="39">
        <f t="shared" ref="AY94" si="226">AY31+AY37+AY43+AY54+AY59+AY71+AY76+AY81+AY85+AY90+AY91+AY92+AY93</f>
        <v>19118539.402892701</v>
      </c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</row>
    <row r="95" spans="1:171" s="4" customFormat="1" ht="15" customHeight="1" x14ac:dyDescent="0.35">
      <c r="A95" s="14" t="s">
        <v>153</v>
      </c>
      <c r="B95" s="24"/>
      <c r="C95" s="24" t="s">
        <v>154</v>
      </c>
      <c r="D95" s="37">
        <v>0</v>
      </c>
      <c r="E95" s="37">
        <v>0</v>
      </c>
      <c r="F95" s="37">
        <v>622794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-120697.90333333328</v>
      </c>
      <c r="N95" s="37">
        <f t="shared" si="177"/>
        <v>502096.09666666674</v>
      </c>
      <c r="O95" s="59"/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  <c r="X95" s="37">
        <v>0</v>
      </c>
      <c r="Y95" s="37">
        <v>0</v>
      </c>
      <c r="Z95" s="37">
        <f t="shared" ref="Z95" si="227">SUM(P95:Y95)</f>
        <v>0</v>
      </c>
      <c r="AA95" s="65"/>
      <c r="AB95" s="37">
        <v>0</v>
      </c>
      <c r="AC95" s="37">
        <v>0</v>
      </c>
      <c r="AD95" s="37">
        <v>0</v>
      </c>
      <c r="AE95" s="37">
        <v>0</v>
      </c>
      <c r="AF95" s="37">
        <v>0</v>
      </c>
      <c r="AG95" s="37">
        <v>0</v>
      </c>
      <c r="AH95" s="37">
        <v>0</v>
      </c>
      <c r="AI95" s="37">
        <v>0</v>
      </c>
      <c r="AJ95" s="37">
        <v>0</v>
      </c>
      <c r="AK95" s="37">
        <v>0</v>
      </c>
      <c r="AL95" s="37">
        <f t="shared" ref="AL95" si="228">SUM(AB95:AK95)</f>
        <v>0</v>
      </c>
      <c r="AM95" s="67"/>
      <c r="AN95" s="37">
        <v>0</v>
      </c>
      <c r="AO95" s="37">
        <v>0</v>
      </c>
      <c r="AP95" s="37">
        <v>0</v>
      </c>
      <c r="AQ95" s="37">
        <v>0</v>
      </c>
      <c r="AR95" s="37">
        <v>0</v>
      </c>
      <c r="AS95" s="37">
        <v>0</v>
      </c>
      <c r="AT95" s="37">
        <v>0</v>
      </c>
      <c r="AU95" s="37">
        <v>0</v>
      </c>
      <c r="AV95" s="37">
        <v>0</v>
      </c>
      <c r="AW95" s="37">
        <v>0</v>
      </c>
      <c r="AX95" s="37">
        <v>0</v>
      </c>
      <c r="AY95" s="37">
        <f t="shared" ref="AY95" si="229">SUM(AN95:AX95)</f>
        <v>0</v>
      </c>
      <c r="AZ95" s="16"/>
      <c r="BA95" s="16"/>
      <c r="BB95" s="16"/>
      <c r="BC95" s="16"/>
      <c r="BD95" s="16"/>
      <c r="BE95" s="16"/>
      <c r="BF95" s="16"/>
      <c r="BG95" s="16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</row>
    <row r="96" spans="1:171" s="4" customFormat="1" ht="15" customHeight="1" x14ac:dyDescent="0.35">
      <c r="A96" s="20">
        <v>69998</v>
      </c>
      <c r="B96" s="26"/>
      <c r="C96" s="26" t="s">
        <v>155</v>
      </c>
      <c r="D96" s="39">
        <f>D94+D95</f>
        <v>4428994.465165332</v>
      </c>
      <c r="E96" s="39">
        <f>E94+E95</f>
        <v>17310264.304952912</v>
      </c>
      <c r="F96" s="39">
        <f t="shared" ref="F96:N96" si="230">F94+F95</f>
        <v>1441003.5110548339</v>
      </c>
      <c r="G96" s="39">
        <f t="shared" si="230"/>
        <v>0</v>
      </c>
      <c r="H96" s="39">
        <f t="shared" si="230"/>
        <v>2255023.3381559737</v>
      </c>
      <c r="I96" s="39">
        <f t="shared" si="230"/>
        <v>1127286.012983534</v>
      </c>
      <c r="J96" s="39">
        <f t="shared" si="230"/>
        <v>10357253.298065985</v>
      </c>
      <c r="K96" s="39">
        <f t="shared" si="230"/>
        <v>2070540.2836000002</v>
      </c>
      <c r="L96" s="39">
        <f t="shared" si="230"/>
        <v>2630158.1559969112</v>
      </c>
      <c r="M96" s="39">
        <f t="shared" si="230"/>
        <v>-104798.05999999998</v>
      </c>
      <c r="N96" s="39">
        <f t="shared" si="230"/>
        <v>41515725.309975483</v>
      </c>
      <c r="O96" s="59"/>
      <c r="P96" s="39">
        <f>P94+P95</f>
        <v>4428995.0514382012</v>
      </c>
      <c r="Q96" s="39">
        <f>Q94+Q95</f>
        <v>17472636.321680788</v>
      </c>
      <c r="R96" s="39">
        <f t="shared" ref="R96" si="231">R94+R95</f>
        <v>2121342.8961644922</v>
      </c>
      <c r="S96" s="39">
        <f t="shared" ref="S96" si="232">S94+S95</f>
        <v>0</v>
      </c>
      <c r="T96" s="39">
        <f t="shared" ref="T96" si="233">T94+T95</f>
        <v>1729185.7708707151</v>
      </c>
      <c r="U96" s="39">
        <f t="shared" ref="U96" si="234">U94+U95</f>
        <v>1379636.2320511665</v>
      </c>
      <c r="V96" s="39">
        <f t="shared" ref="V96" si="235">V94+V95</f>
        <v>10139229.602856023</v>
      </c>
      <c r="W96" s="39">
        <f t="shared" ref="W96" si="236">W94+W95</f>
        <v>3606393.2203999991</v>
      </c>
      <c r="X96" s="39">
        <f t="shared" ref="X96" si="237">X94+X95</f>
        <v>2627617.5718150148</v>
      </c>
      <c r="Y96" s="39">
        <f t="shared" ref="Y96" si="238">Y94+Y95</f>
        <v>58660</v>
      </c>
      <c r="Z96" s="39">
        <f t="shared" ref="Z96" si="239">Z94+Z95</f>
        <v>43563696.667276405</v>
      </c>
      <c r="AA96" s="65"/>
      <c r="AB96" s="39">
        <f>AB94+AB95</f>
        <v>4710165.111885014</v>
      </c>
      <c r="AC96" s="39">
        <f>AC94+AC95</f>
        <v>12860477.70742166</v>
      </c>
      <c r="AD96" s="39">
        <f t="shared" ref="AD96" si="240">AD94+AD95</f>
        <v>914880.77852412406</v>
      </c>
      <c r="AE96" s="39">
        <f t="shared" ref="AE96" si="241">AE94+AE95</f>
        <v>161171.21000000002</v>
      </c>
      <c r="AF96" s="39">
        <f t="shared" ref="AF96" si="242">AF94+AF95</f>
        <v>1370820.3809792532</v>
      </c>
      <c r="AG96" s="39">
        <f t="shared" ref="AG96" si="243">AG94+AG95</f>
        <v>1727938.3819021732</v>
      </c>
      <c r="AH96" s="39">
        <f t="shared" ref="AH96" si="244">AH94+AH95</f>
        <v>9286541.0315652266</v>
      </c>
      <c r="AI96" s="39">
        <f t="shared" ref="AI96" si="245">AI94+AI95</f>
        <v>5232268.0699999994</v>
      </c>
      <c r="AJ96" s="39">
        <f t="shared" ref="AJ96" si="246">AJ94+AJ95</f>
        <v>2627576.7700000005</v>
      </c>
      <c r="AK96" s="39">
        <f t="shared" ref="AK96" si="247">AK94+AK95</f>
        <v>48600</v>
      </c>
      <c r="AL96" s="39">
        <f t="shared" ref="AL96" si="248">AL94+AL95</f>
        <v>38940439.442277454</v>
      </c>
      <c r="AM96" s="67"/>
      <c r="AN96" s="39">
        <f>AN94+AN95</f>
        <v>2214498.053667095</v>
      </c>
      <c r="AO96" s="39">
        <f>AO94+AO95</f>
        <v>5480947.7855470171</v>
      </c>
      <c r="AP96" s="39">
        <f t="shared" ref="AP96" si="249">AP94+AP95</f>
        <v>31354</v>
      </c>
      <c r="AQ96" s="39">
        <f t="shared" ref="AQ96" si="250">AQ94+AQ95</f>
        <v>364336.44</v>
      </c>
      <c r="AR96" s="39">
        <f t="shared" ref="AR96" si="251">AR94+AR95</f>
        <v>879711.57198834384</v>
      </c>
      <c r="AS96" s="39">
        <f t="shared" ref="AS96:AT96" si="252">AS94+AS95</f>
        <v>558849.99093194865</v>
      </c>
      <c r="AT96" s="39">
        <f t="shared" si="252"/>
        <v>126008.66</v>
      </c>
      <c r="AU96" s="39">
        <f t="shared" ref="AU96" si="253">AU94+AU95</f>
        <v>5142603.8840916287</v>
      </c>
      <c r="AV96" s="39">
        <f t="shared" ref="AV96" si="254">AV94+AV95</f>
        <v>2990297.3</v>
      </c>
      <c r="AW96" s="39">
        <f t="shared" ref="AW96" si="255">AW94+AW95</f>
        <v>1313731.7166666668</v>
      </c>
      <c r="AX96" s="39">
        <f t="shared" ref="AX96" si="256">AX94+AX95</f>
        <v>16200</v>
      </c>
      <c r="AY96" s="39">
        <f t="shared" ref="AY96" si="257">AY94+AY95</f>
        <v>19118539.402892701</v>
      </c>
      <c r="AZ96" s="16"/>
      <c r="BA96" s="16"/>
      <c r="BB96" s="16"/>
      <c r="BC96" s="16"/>
      <c r="BD96" s="16"/>
      <c r="BE96" s="16"/>
      <c r="BF96" s="16"/>
      <c r="BG96" s="16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</row>
    <row r="97" spans="1:171" s="4" customFormat="1" ht="15" customHeight="1" x14ac:dyDescent="0.35">
      <c r="A97" s="20">
        <v>59999</v>
      </c>
      <c r="B97" s="24"/>
      <c r="C97" s="26" t="s">
        <v>156</v>
      </c>
      <c r="D97" s="39">
        <f>D136</f>
        <v>0</v>
      </c>
      <c r="E97" s="39">
        <f>E136</f>
        <v>0</v>
      </c>
      <c r="F97" s="39">
        <f t="shared" ref="F97:N97" si="258">F136</f>
        <v>0</v>
      </c>
      <c r="G97" s="39">
        <f t="shared" si="258"/>
        <v>0</v>
      </c>
      <c r="H97" s="39">
        <f t="shared" si="258"/>
        <v>0</v>
      </c>
      <c r="I97" s="39">
        <f t="shared" si="258"/>
        <v>0</v>
      </c>
      <c r="J97" s="39">
        <f t="shared" si="258"/>
        <v>0</v>
      </c>
      <c r="K97" s="39">
        <f t="shared" si="258"/>
        <v>0</v>
      </c>
      <c r="L97" s="39">
        <f t="shared" si="258"/>
        <v>0</v>
      </c>
      <c r="M97" s="39">
        <f t="shared" si="258"/>
        <v>0</v>
      </c>
      <c r="N97" s="39">
        <f t="shared" si="258"/>
        <v>0</v>
      </c>
      <c r="O97" s="59"/>
      <c r="P97" s="39">
        <f>P136</f>
        <v>0</v>
      </c>
      <c r="Q97" s="39">
        <f>Q136</f>
        <v>0</v>
      </c>
      <c r="R97" s="39">
        <f t="shared" ref="R97:Z97" si="259">R136</f>
        <v>0</v>
      </c>
      <c r="S97" s="39">
        <f t="shared" si="259"/>
        <v>0</v>
      </c>
      <c r="T97" s="39">
        <f t="shared" si="259"/>
        <v>0</v>
      </c>
      <c r="U97" s="39">
        <f t="shared" si="259"/>
        <v>0</v>
      </c>
      <c r="V97" s="39">
        <f t="shared" si="259"/>
        <v>0</v>
      </c>
      <c r="W97" s="39">
        <f t="shared" si="259"/>
        <v>0</v>
      </c>
      <c r="X97" s="39">
        <f t="shared" si="259"/>
        <v>0</v>
      </c>
      <c r="Y97" s="39">
        <f t="shared" si="259"/>
        <v>0</v>
      </c>
      <c r="Z97" s="39">
        <f t="shared" si="259"/>
        <v>0</v>
      </c>
      <c r="AA97" s="65"/>
      <c r="AB97" s="39">
        <f>AB136</f>
        <v>0</v>
      </c>
      <c r="AC97" s="39">
        <f>AC136</f>
        <v>0</v>
      </c>
      <c r="AD97" s="39">
        <f t="shared" ref="AD97:AL97" si="260">AD136</f>
        <v>0</v>
      </c>
      <c r="AE97" s="39">
        <f t="shared" si="260"/>
        <v>0</v>
      </c>
      <c r="AF97" s="39">
        <f t="shared" si="260"/>
        <v>0</v>
      </c>
      <c r="AG97" s="39">
        <f t="shared" si="260"/>
        <v>0</v>
      </c>
      <c r="AH97" s="39">
        <f t="shared" si="260"/>
        <v>0</v>
      </c>
      <c r="AI97" s="39">
        <f t="shared" si="260"/>
        <v>0</v>
      </c>
      <c r="AJ97" s="39">
        <f t="shared" si="260"/>
        <v>0</v>
      </c>
      <c r="AK97" s="39">
        <f t="shared" si="260"/>
        <v>0</v>
      </c>
      <c r="AL97" s="39">
        <f t="shared" si="260"/>
        <v>0</v>
      </c>
      <c r="AM97" s="67"/>
      <c r="AN97" s="39">
        <f>AN136</f>
        <v>0</v>
      </c>
      <c r="AO97" s="39">
        <f>AO136</f>
        <v>0</v>
      </c>
      <c r="AP97" s="39">
        <f t="shared" ref="AP97:AY97" si="261">AP136</f>
        <v>0</v>
      </c>
      <c r="AQ97" s="39">
        <f t="shared" si="261"/>
        <v>0</v>
      </c>
      <c r="AR97" s="39">
        <f t="shared" si="261"/>
        <v>0</v>
      </c>
      <c r="AS97" s="39">
        <f t="shared" si="261"/>
        <v>0</v>
      </c>
      <c r="AT97" s="39">
        <f t="shared" ref="AT97" si="262">AT136</f>
        <v>0</v>
      </c>
      <c r="AU97" s="39">
        <f t="shared" si="261"/>
        <v>0</v>
      </c>
      <c r="AV97" s="39">
        <f t="shared" si="261"/>
        <v>0</v>
      </c>
      <c r="AW97" s="39">
        <f t="shared" si="261"/>
        <v>0</v>
      </c>
      <c r="AX97" s="39">
        <f t="shared" si="261"/>
        <v>0</v>
      </c>
      <c r="AY97" s="39">
        <f t="shared" si="261"/>
        <v>0</v>
      </c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</row>
    <row r="98" spans="1:171" s="4" customFormat="1" ht="15" customHeight="1" x14ac:dyDescent="0.35">
      <c r="A98" s="20">
        <v>69999</v>
      </c>
      <c r="B98" s="24"/>
      <c r="C98" s="26" t="s">
        <v>157</v>
      </c>
      <c r="D98" s="39">
        <f>D96+D97</f>
        <v>4428994.465165332</v>
      </c>
      <c r="E98" s="39">
        <f>E96+E97</f>
        <v>17310264.304952912</v>
      </c>
      <c r="F98" s="39">
        <f t="shared" ref="F98:N98" si="263">F96+F97</f>
        <v>1441003.5110548339</v>
      </c>
      <c r="G98" s="39">
        <f t="shared" si="263"/>
        <v>0</v>
      </c>
      <c r="H98" s="39">
        <f t="shared" si="263"/>
        <v>2255023.3381559737</v>
      </c>
      <c r="I98" s="39">
        <f t="shared" si="263"/>
        <v>1127286.012983534</v>
      </c>
      <c r="J98" s="39">
        <f t="shared" si="263"/>
        <v>10357253.298065985</v>
      </c>
      <c r="K98" s="39">
        <f t="shared" si="263"/>
        <v>2070540.2836000002</v>
      </c>
      <c r="L98" s="39">
        <f t="shared" si="263"/>
        <v>2630158.1559969112</v>
      </c>
      <c r="M98" s="39">
        <f t="shared" si="263"/>
        <v>-104798.05999999998</v>
      </c>
      <c r="N98" s="39">
        <f t="shared" si="263"/>
        <v>41515725.309975483</v>
      </c>
      <c r="O98" s="59"/>
      <c r="P98" s="39">
        <f>P96+P97</f>
        <v>4428995.0514382012</v>
      </c>
      <c r="Q98" s="39">
        <f>Q96+Q97</f>
        <v>17472636.321680788</v>
      </c>
      <c r="R98" s="39">
        <f t="shared" ref="R98" si="264">R96+R97</f>
        <v>2121342.8961644922</v>
      </c>
      <c r="S98" s="39">
        <f t="shared" ref="S98" si="265">S96+S97</f>
        <v>0</v>
      </c>
      <c r="T98" s="39">
        <f t="shared" ref="T98" si="266">T96+T97</f>
        <v>1729185.7708707151</v>
      </c>
      <c r="U98" s="39">
        <f t="shared" ref="U98" si="267">U96+U97</f>
        <v>1379636.2320511665</v>
      </c>
      <c r="V98" s="39">
        <f t="shared" ref="V98" si="268">V96+V97</f>
        <v>10139229.602856023</v>
      </c>
      <c r="W98" s="39">
        <f t="shared" ref="W98" si="269">W96+W97</f>
        <v>3606393.2203999991</v>
      </c>
      <c r="X98" s="39">
        <f t="shared" ref="X98" si="270">X96+X97</f>
        <v>2627617.5718150148</v>
      </c>
      <c r="Y98" s="39">
        <f t="shared" ref="Y98" si="271">Y96+Y97</f>
        <v>58660</v>
      </c>
      <c r="Z98" s="39">
        <f t="shared" ref="Z98" si="272">Z96+Z97</f>
        <v>43563696.667276405</v>
      </c>
      <c r="AA98" s="65"/>
      <c r="AB98" s="39">
        <f>AB96+AB97</f>
        <v>4710165.111885014</v>
      </c>
      <c r="AC98" s="39">
        <f>AC96+AC97</f>
        <v>12860477.70742166</v>
      </c>
      <c r="AD98" s="39">
        <f t="shared" ref="AD98" si="273">AD96+AD97</f>
        <v>914880.77852412406</v>
      </c>
      <c r="AE98" s="39">
        <f t="shared" ref="AE98" si="274">AE96+AE97</f>
        <v>161171.21000000002</v>
      </c>
      <c r="AF98" s="39">
        <f t="shared" ref="AF98" si="275">AF96+AF97</f>
        <v>1370820.3809792532</v>
      </c>
      <c r="AG98" s="39">
        <f t="shared" ref="AG98" si="276">AG96+AG97</f>
        <v>1727938.3819021732</v>
      </c>
      <c r="AH98" s="39">
        <f t="shared" ref="AH98" si="277">AH96+AH97</f>
        <v>9286541.0315652266</v>
      </c>
      <c r="AI98" s="39">
        <f t="shared" ref="AI98" si="278">AI96+AI97</f>
        <v>5232268.0699999994</v>
      </c>
      <c r="AJ98" s="39">
        <f t="shared" ref="AJ98" si="279">AJ96+AJ97</f>
        <v>2627576.7700000005</v>
      </c>
      <c r="AK98" s="39">
        <f t="shared" ref="AK98" si="280">AK96+AK97</f>
        <v>48600</v>
      </c>
      <c r="AL98" s="39">
        <f t="shared" ref="AL98" si="281">AL96+AL97</f>
        <v>38940439.442277454</v>
      </c>
      <c r="AM98" s="67"/>
      <c r="AN98" s="39">
        <f>AN96+AN97</f>
        <v>2214498.053667095</v>
      </c>
      <c r="AO98" s="39">
        <f>AO96+AO97</f>
        <v>5480947.7855470171</v>
      </c>
      <c r="AP98" s="39">
        <f t="shared" ref="AP98" si="282">AP96+AP97</f>
        <v>31354</v>
      </c>
      <c r="AQ98" s="39">
        <f t="shared" ref="AQ98" si="283">AQ96+AQ97</f>
        <v>364336.44</v>
      </c>
      <c r="AR98" s="39">
        <f t="shared" ref="AR98" si="284">AR96+AR97</f>
        <v>879711.57198834384</v>
      </c>
      <c r="AS98" s="39">
        <f t="shared" ref="AS98:AT98" si="285">AS96+AS97</f>
        <v>558849.99093194865</v>
      </c>
      <c r="AT98" s="39">
        <f t="shared" si="285"/>
        <v>126008.66</v>
      </c>
      <c r="AU98" s="39">
        <f t="shared" ref="AU98" si="286">AU96+AU97</f>
        <v>5142603.8840916287</v>
      </c>
      <c r="AV98" s="39">
        <f t="shared" ref="AV98" si="287">AV96+AV97</f>
        <v>2990297.3</v>
      </c>
      <c r="AW98" s="39">
        <f t="shared" ref="AW98" si="288">AW96+AW97</f>
        <v>1313731.7166666668</v>
      </c>
      <c r="AX98" s="39">
        <f t="shared" ref="AX98" si="289">AX96+AX97</f>
        <v>16200</v>
      </c>
      <c r="AY98" s="39">
        <f t="shared" ref="AY98" si="290">AY96+AY97</f>
        <v>19118539.402892701</v>
      </c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</row>
    <row r="99" spans="1:171" s="4" customFormat="1" ht="15" customHeight="1" x14ac:dyDescent="0.35">
      <c r="A99" s="14" t="s">
        <v>158</v>
      </c>
      <c r="B99" s="24"/>
      <c r="C99" s="24" t="s">
        <v>159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60"/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  <c r="Z99" s="37">
        <v>0</v>
      </c>
      <c r="AA99" s="65"/>
      <c r="AB99" s="37">
        <v>0</v>
      </c>
      <c r="AC99" s="37">
        <v>0</v>
      </c>
      <c r="AD99" s="37">
        <v>0</v>
      </c>
      <c r="AE99" s="37">
        <v>0</v>
      </c>
      <c r="AF99" s="37">
        <v>0</v>
      </c>
      <c r="AG99" s="37">
        <v>0</v>
      </c>
      <c r="AH99" s="37">
        <v>0</v>
      </c>
      <c r="AI99" s="37">
        <v>0</v>
      </c>
      <c r="AJ99" s="37">
        <v>0</v>
      </c>
      <c r="AK99" s="37">
        <v>0</v>
      </c>
      <c r="AL99" s="37">
        <v>0</v>
      </c>
      <c r="AM99" s="67"/>
      <c r="AN99" s="37">
        <v>0</v>
      </c>
      <c r="AO99" s="37">
        <v>0</v>
      </c>
      <c r="AP99" s="37">
        <v>0</v>
      </c>
      <c r="AQ99" s="37">
        <v>0</v>
      </c>
      <c r="AR99" s="37">
        <v>0</v>
      </c>
      <c r="AS99" s="37">
        <v>0</v>
      </c>
      <c r="AT99" s="37">
        <v>0</v>
      </c>
      <c r="AU99" s="37">
        <v>0</v>
      </c>
      <c r="AV99" s="37">
        <v>0</v>
      </c>
      <c r="AW99" s="37">
        <v>0</v>
      </c>
      <c r="AX99" s="37">
        <v>0</v>
      </c>
      <c r="AY99" s="37">
        <f t="shared" ref="AY99:AY103" si="291">SUM(AN99:AX99)</f>
        <v>0</v>
      </c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</row>
    <row r="100" spans="1:171" s="4" customFormat="1" ht="15" customHeight="1" x14ac:dyDescent="0.35">
      <c r="A100" s="14" t="s">
        <v>160</v>
      </c>
      <c r="B100" s="24"/>
      <c r="C100" s="24" t="s">
        <v>161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59"/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  <c r="X100" s="37">
        <v>0</v>
      </c>
      <c r="Y100" s="37">
        <v>0</v>
      </c>
      <c r="Z100" s="37">
        <v>0</v>
      </c>
      <c r="AA100" s="65"/>
      <c r="AB100" s="37">
        <v>0</v>
      </c>
      <c r="AC100" s="37">
        <v>0</v>
      </c>
      <c r="AD100" s="37">
        <v>0</v>
      </c>
      <c r="AE100" s="37">
        <v>0</v>
      </c>
      <c r="AF100" s="37">
        <v>0</v>
      </c>
      <c r="AG100" s="37">
        <v>0</v>
      </c>
      <c r="AH100" s="37">
        <v>0</v>
      </c>
      <c r="AI100" s="37">
        <v>0</v>
      </c>
      <c r="AJ100" s="37">
        <v>0</v>
      </c>
      <c r="AK100" s="37">
        <v>0</v>
      </c>
      <c r="AL100" s="37">
        <v>0</v>
      </c>
      <c r="AM100" s="67"/>
      <c r="AN100" s="37">
        <v>0</v>
      </c>
      <c r="AO100" s="37">
        <v>0</v>
      </c>
      <c r="AP100" s="37">
        <v>0</v>
      </c>
      <c r="AQ100" s="37">
        <v>0</v>
      </c>
      <c r="AR100" s="37">
        <v>0</v>
      </c>
      <c r="AS100" s="37">
        <v>0</v>
      </c>
      <c r="AT100" s="37">
        <v>0</v>
      </c>
      <c r="AU100" s="37">
        <v>0</v>
      </c>
      <c r="AV100" s="37">
        <v>0</v>
      </c>
      <c r="AW100" s="37">
        <v>0</v>
      </c>
      <c r="AX100" s="37">
        <v>0</v>
      </c>
      <c r="AY100" s="37">
        <f t="shared" si="291"/>
        <v>0</v>
      </c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</row>
    <row r="101" spans="1:171" s="4" customFormat="1" ht="15" customHeight="1" x14ac:dyDescent="0.35">
      <c r="A101" s="14" t="s">
        <v>162</v>
      </c>
      <c r="B101" s="24"/>
      <c r="C101" s="24" t="s">
        <v>163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59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65"/>
      <c r="AB101" s="37">
        <v>0</v>
      </c>
      <c r="AC101" s="37">
        <v>0</v>
      </c>
      <c r="AD101" s="37">
        <v>0</v>
      </c>
      <c r="AE101" s="45"/>
      <c r="AF101" s="45"/>
      <c r="AG101" s="45"/>
      <c r="AH101" s="45"/>
      <c r="AI101" s="45"/>
      <c r="AJ101" s="45"/>
      <c r="AK101" s="45"/>
      <c r="AL101" s="45"/>
      <c r="AM101" s="67"/>
      <c r="AN101" s="37">
        <v>0</v>
      </c>
      <c r="AO101" s="37">
        <v>0</v>
      </c>
      <c r="AP101" s="37">
        <v>0</v>
      </c>
      <c r="AQ101" s="37">
        <v>0</v>
      </c>
      <c r="AR101" s="37">
        <v>0</v>
      </c>
      <c r="AS101" s="37">
        <v>0</v>
      </c>
      <c r="AT101" s="37">
        <v>0</v>
      </c>
      <c r="AU101" s="37">
        <v>0</v>
      </c>
      <c r="AV101" s="37">
        <v>0</v>
      </c>
      <c r="AW101" s="37">
        <v>0</v>
      </c>
      <c r="AX101" s="37">
        <v>0</v>
      </c>
      <c r="AY101" s="37">
        <f t="shared" si="291"/>
        <v>0</v>
      </c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</row>
    <row r="102" spans="1:171" s="4" customFormat="1" ht="15" customHeight="1" x14ac:dyDescent="0.35">
      <c r="A102" s="14" t="s">
        <v>164</v>
      </c>
      <c r="B102" s="24"/>
      <c r="C102" s="24" t="s">
        <v>165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59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65"/>
      <c r="AB102" s="38"/>
      <c r="AC102" s="38"/>
      <c r="AD102" s="38"/>
      <c r="AE102" s="40"/>
      <c r="AF102" s="40"/>
      <c r="AG102" s="40"/>
      <c r="AH102" s="40"/>
      <c r="AI102" s="40"/>
      <c r="AJ102" s="40"/>
      <c r="AK102" s="40"/>
      <c r="AL102" s="40"/>
      <c r="AM102" s="67"/>
      <c r="AN102" s="45">
        <v>0</v>
      </c>
      <c r="AO102" s="45">
        <v>-1085.3499999999999</v>
      </c>
      <c r="AP102" s="45">
        <v>0</v>
      </c>
      <c r="AQ102" s="45">
        <v>0</v>
      </c>
      <c r="AR102" s="45">
        <v>0</v>
      </c>
      <c r="AS102" s="45">
        <v>0</v>
      </c>
      <c r="AT102" s="45">
        <v>0</v>
      </c>
      <c r="AU102" s="45">
        <v>3.06</v>
      </c>
      <c r="AV102" s="37">
        <v>0</v>
      </c>
      <c r="AW102" s="37">
        <v>0</v>
      </c>
      <c r="AX102" s="37">
        <v>0</v>
      </c>
      <c r="AY102" s="37">
        <f t="shared" si="291"/>
        <v>-1082.29</v>
      </c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</row>
    <row r="103" spans="1:171" s="4" customFormat="1" ht="15" customHeight="1" x14ac:dyDescent="0.35">
      <c r="A103" s="14" t="s">
        <v>166</v>
      </c>
      <c r="B103" s="24"/>
      <c r="C103" s="24" t="s">
        <v>167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59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65"/>
      <c r="AB103" s="38"/>
      <c r="AC103" s="38"/>
      <c r="AD103" s="38"/>
      <c r="AE103" s="40"/>
      <c r="AF103" s="40"/>
      <c r="AG103" s="40"/>
      <c r="AH103" s="40"/>
      <c r="AI103" s="40"/>
      <c r="AJ103" s="40"/>
      <c r="AK103" s="40"/>
      <c r="AL103" s="40"/>
      <c r="AM103" s="67"/>
      <c r="AN103" s="45">
        <v>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5">
        <v>0</v>
      </c>
      <c r="AU103" s="45"/>
      <c r="AV103" s="37">
        <v>0</v>
      </c>
      <c r="AW103" s="37">
        <v>0</v>
      </c>
      <c r="AX103" s="37">
        <v>0</v>
      </c>
      <c r="AY103" s="37">
        <f t="shared" si="291"/>
        <v>0</v>
      </c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</row>
    <row r="104" spans="1:171" ht="15" customHeight="1" x14ac:dyDescent="0.35">
      <c r="A104" s="20">
        <v>85999</v>
      </c>
      <c r="B104" s="24"/>
      <c r="C104" s="26" t="s">
        <v>168</v>
      </c>
      <c r="D104" s="39">
        <f>D98+D99+D100+D101+D102+D103</f>
        <v>4428994.465165332</v>
      </c>
      <c r="E104" s="39">
        <f>E98+E99+E100+E101+E102+E103</f>
        <v>17310264.304952912</v>
      </c>
      <c r="F104" s="39">
        <f t="shared" ref="F104:N104" si="292">F98+F99+F100+F101+F102+F103</f>
        <v>1441003.5110548339</v>
      </c>
      <c r="G104" s="39">
        <f t="shared" si="292"/>
        <v>0</v>
      </c>
      <c r="H104" s="39">
        <f t="shared" si="292"/>
        <v>2255023.3381559737</v>
      </c>
      <c r="I104" s="39">
        <f t="shared" si="292"/>
        <v>1127286.012983534</v>
      </c>
      <c r="J104" s="39">
        <f t="shared" si="292"/>
        <v>10357253.298065985</v>
      </c>
      <c r="K104" s="39">
        <f t="shared" si="292"/>
        <v>2070540.2836000002</v>
      </c>
      <c r="L104" s="39">
        <f t="shared" si="292"/>
        <v>2630158.1559969112</v>
      </c>
      <c r="M104" s="39">
        <f t="shared" si="292"/>
        <v>-104798.05999999998</v>
      </c>
      <c r="N104" s="39">
        <f t="shared" si="292"/>
        <v>41515725.309975483</v>
      </c>
      <c r="O104" s="60"/>
      <c r="P104" s="39">
        <f>P98+P99+P100+P101+P102+P103</f>
        <v>4428995.0514382012</v>
      </c>
      <c r="Q104" s="39">
        <f>Q98+Q99+Q100+Q101+Q102+Q103</f>
        <v>17472636.321680788</v>
      </c>
      <c r="R104" s="39">
        <f t="shared" ref="R104" si="293">R98+R99+R100+R101+R102+R103</f>
        <v>2121342.8961644922</v>
      </c>
      <c r="S104" s="39">
        <f t="shared" ref="S104" si="294">S98+S99+S100+S101+S102+S103</f>
        <v>0</v>
      </c>
      <c r="T104" s="39">
        <f t="shared" ref="T104" si="295">T98+T99+T100+T101+T102+T103</f>
        <v>1729185.7708707151</v>
      </c>
      <c r="U104" s="39">
        <f t="shared" ref="U104" si="296">U98+U99+U100+U101+U102+U103</f>
        <v>1379636.2320511665</v>
      </c>
      <c r="V104" s="39">
        <f t="shared" ref="V104" si="297">V98+V99+V100+V101+V102+V103</f>
        <v>10139229.602856023</v>
      </c>
      <c r="W104" s="39">
        <f t="shared" ref="W104" si="298">W98+W99+W100+W101+W102+W103</f>
        <v>3606393.2203999991</v>
      </c>
      <c r="X104" s="39">
        <f t="shared" ref="X104" si="299">X98+X99+X100+X101+X102+X103</f>
        <v>2627617.5718150148</v>
      </c>
      <c r="Y104" s="39">
        <f t="shared" ref="Y104" si="300">Y98+Y99+Y100+Y101+Y102+Y103</f>
        <v>58660</v>
      </c>
      <c r="Z104" s="39">
        <f t="shared" ref="Z104" si="301">Z98+Z99+Z100+Z101+Z102+Z103</f>
        <v>43563696.667276405</v>
      </c>
      <c r="AA104" s="61"/>
      <c r="AB104" s="39">
        <f>AB98+AB99+AB100+AB101+AB102+AB103</f>
        <v>4710165.111885014</v>
      </c>
      <c r="AC104" s="39">
        <f>AC98+AC99+AC100+AC101+AC102+AC103</f>
        <v>12860477.70742166</v>
      </c>
      <c r="AD104" s="39">
        <f t="shared" ref="AD104" si="302">AD98+AD99+AD100+AD101+AD102+AD103</f>
        <v>914880.77852412406</v>
      </c>
      <c r="AE104" s="39">
        <f t="shared" ref="AE104" si="303">AE98+AE99+AE100+AE101+AE102+AE103</f>
        <v>161171.21000000002</v>
      </c>
      <c r="AF104" s="39">
        <f t="shared" ref="AF104" si="304">AF98+AF99+AF100+AF101+AF102+AF103</f>
        <v>1370820.3809792532</v>
      </c>
      <c r="AG104" s="39">
        <f t="shared" ref="AG104" si="305">AG98+AG99+AG100+AG101+AG102+AG103</f>
        <v>1727938.3819021732</v>
      </c>
      <c r="AH104" s="39">
        <f t="shared" ref="AH104" si="306">AH98+AH99+AH100+AH101+AH102+AH103</f>
        <v>9286541.0315652266</v>
      </c>
      <c r="AI104" s="39">
        <f t="shared" ref="AI104" si="307">AI98+AI99+AI100+AI101+AI102+AI103</f>
        <v>5232268.0699999994</v>
      </c>
      <c r="AJ104" s="39">
        <f t="shared" ref="AJ104" si="308">AJ98+AJ99+AJ100+AJ101+AJ102+AJ103</f>
        <v>2627576.7700000005</v>
      </c>
      <c r="AK104" s="39">
        <f t="shared" ref="AK104" si="309">AK98+AK99+AK100+AK101+AK102+AK103</f>
        <v>48600</v>
      </c>
      <c r="AL104" s="39">
        <f t="shared" ref="AL104" si="310">AL98+AL99+AL100+AL101+AL102+AL103</f>
        <v>38940439.442277454</v>
      </c>
      <c r="AM104" s="53"/>
      <c r="AN104" s="39">
        <f>AN98+AN99+AN100+AN101+AN102+AN103</f>
        <v>2214498.053667095</v>
      </c>
      <c r="AO104" s="39">
        <f>AO98+AO99+AO100+AO101+AO102+AO103</f>
        <v>5479862.4355470175</v>
      </c>
      <c r="AP104" s="39">
        <f t="shared" ref="AP104" si="311">AP98+AP99+AP100+AP101+AP102+AP103</f>
        <v>31354</v>
      </c>
      <c r="AQ104" s="39">
        <f t="shared" ref="AQ104" si="312">AQ98+AQ99+AQ100+AQ101+AQ102+AQ103</f>
        <v>364336.44</v>
      </c>
      <c r="AR104" s="39">
        <f t="shared" ref="AR104" si="313">AR98+AR99+AR100+AR101+AR102+AR103</f>
        <v>879711.57198834384</v>
      </c>
      <c r="AS104" s="39">
        <f t="shared" ref="AS104:AT104" si="314">AS98+AS99+AS100+AS101+AS102+AS103</f>
        <v>558849.99093194865</v>
      </c>
      <c r="AT104" s="39">
        <f t="shared" si="314"/>
        <v>126008.66</v>
      </c>
      <c r="AU104" s="39">
        <f t="shared" ref="AU104" si="315">AU98+AU99+AU100+AU101+AU102+AU103</f>
        <v>5142606.9440916283</v>
      </c>
      <c r="AV104" s="39">
        <f t="shared" ref="AV104" si="316">AV98+AV99+AV100+AV101+AV102+AV103</f>
        <v>2990297.3</v>
      </c>
      <c r="AW104" s="39">
        <f t="shared" ref="AW104" si="317">AW98+AW99+AW100+AW101+AW102+AW103</f>
        <v>1313731.7166666668</v>
      </c>
      <c r="AX104" s="39">
        <f t="shared" ref="AX104" si="318">AX98+AX99+AX100+AX101+AX102+AX103</f>
        <v>16200</v>
      </c>
      <c r="AY104" s="39">
        <f t="shared" ref="AY104" si="319">AY98+AY99+AY100+AY101+AY102+AY103</f>
        <v>19117457.112892702</v>
      </c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</row>
    <row r="105" spans="1:171" ht="15" customHeight="1" x14ac:dyDescent="0.35">
      <c r="A105" s="10"/>
      <c r="B105" s="24"/>
      <c r="C105" s="30" t="s">
        <v>169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60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61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53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</row>
    <row r="106" spans="1:171" ht="15" customHeight="1" x14ac:dyDescent="0.35">
      <c r="A106" s="14"/>
      <c r="B106" s="24"/>
      <c r="C106" s="26" t="s">
        <v>170</v>
      </c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60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61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53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</row>
    <row r="107" spans="1:171" ht="15" customHeight="1" x14ac:dyDescent="0.35">
      <c r="A107" s="14" t="s">
        <v>171</v>
      </c>
      <c r="B107" s="24"/>
      <c r="C107" s="24" t="s">
        <v>172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f>SUM(D107:M107)</f>
        <v>0</v>
      </c>
      <c r="O107" s="60"/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f>SUM(P107:Y107)</f>
        <v>0</v>
      </c>
      <c r="AA107" s="61"/>
      <c r="AB107" s="37">
        <v>0</v>
      </c>
      <c r="AC107" s="37">
        <v>0</v>
      </c>
      <c r="AD107" s="37">
        <v>0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  <c r="AJ107" s="37">
        <v>0</v>
      </c>
      <c r="AK107" s="37">
        <v>0</v>
      </c>
      <c r="AL107" s="37">
        <f>SUM(AB107:AK107)</f>
        <v>0</v>
      </c>
      <c r="AM107" s="53"/>
      <c r="AN107" s="37">
        <v>0</v>
      </c>
      <c r="AO107" s="37">
        <v>0</v>
      </c>
      <c r="AP107" s="37">
        <v>0</v>
      </c>
      <c r="AQ107" s="37">
        <v>0</v>
      </c>
      <c r="AR107" s="37">
        <v>0</v>
      </c>
      <c r="AS107" s="37">
        <v>0</v>
      </c>
      <c r="AT107" s="37">
        <v>0</v>
      </c>
      <c r="AU107" s="37">
        <v>0</v>
      </c>
      <c r="AV107" s="37">
        <v>0</v>
      </c>
      <c r="AW107" s="37">
        <v>0</v>
      </c>
      <c r="AX107" s="37">
        <v>0</v>
      </c>
      <c r="AY107" s="37">
        <f>SUM(AN107:AX107)</f>
        <v>0</v>
      </c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</row>
    <row r="108" spans="1:171" ht="15" customHeight="1" x14ac:dyDescent="0.35">
      <c r="A108" s="14" t="s">
        <v>173</v>
      </c>
      <c r="B108" s="24"/>
      <c r="C108" s="24" t="s">
        <v>174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f t="shared" ref="N108:N109" si="320">SUM(D108:M108)</f>
        <v>0</v>
      </c>
      <c r="O108" s="60"/>
      <c r="P108" s="37">
        <v>0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  <c r="X108" s="37">
        <v>0</v>
      </c>
      <c r="Y108" s="37">
        <v>0</v>
      </c>
      <c r="Z108" s="37">
        <f t="shared" ref="Z108:Z109" si="321">SUM(P108:Y108)</f>
        <v>0</v>
      </c>
      <c r="AA108" s="61"/>
      <c r="AB108" s="37">
        <v>0</v>
      </c>
      <c r="AC108" s="37"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0</v>
      </c>
      <c r="AI108" s="37">
        <v>0</v>
      </c>
      <c r="AJ108" s="37">
        <v>0</v>
      </c>
      <c r="AK108" s="37">
        <v>0</v>
      </c>
      <c r="AL108" s="37">
        <f t="shared" ref="AL108:AL109" si="322">SUM(AB108:AK108)</f>
        <v>0</v>
      </c>
      <c r="AM108" s="53"/>
      <c r="AN108" s="37">
        <v>0</v>
      </c>
      <c r="AO108" s="37">
        <v>0</v>
      </c>
      <c r="AP108" s="37">
        <v>0</v>
      </c>
      <c r="AQ108" s="37">
        <v>0</v>
      </c>
      <c r="AR108" s="37">
        <v>0</v>
      </c>
      <c r="AS108" s="37">
        <v>0</v>
      </c>
      <c r="AT108" s="37">
        <v>0</v>
      </c>
      <c r="AU108" s="37">
        <v>0</v>
      </c>
      <c r="AV108" s="37">
        <v>0</v>
      </c>
      <c r="AW108" s="37">
        <v>0</v>
      </c>
      <c r="AX108" s="37">
        <v>0</v>
      </c>
      <c r="AY108" s="37">
        <f t="shared" ref="AY108:AY109" si="323">SUM(AN108:AX108)</f>
        <v>0</v>
      </c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</row>
    <row r="109" spans="1:171" ht="15" customHeight="1" x14ac:dyDescent="0.35">
      <c r="A109" s="17">
        <v>50115</v>
      </c>
      <c r="B109" s="31"/>
      <c r="C109" s="31" t="s">
        <v>175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f t="shared" si="320"/>
        <v>0</v>
      </c>
      <c r="O109" s="60"/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  <c r="X109" s="37">
        <v>0</v>
      </c>
      <c r="Y109" s="37">
        <v>0</v>
      </c>
      <c r="Z109" s="37">
        <f t="shared" si="321"/>
        <v>0</v>
      </c>
      <c r="AA109" s="61"/>
      <c r="AB109" s="37">
        <v>0</v>
      </c>
      <c r="AC109" s="37">
        <v>0</v>
      </c>
      <c r="AD109" s="37">
        <v>0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  <c r="AJ109" s="37">
        <v>0</v>
      </c>
      <c r="AK109" s="37">
        <v>0</v>
      </c>
      <c r="AL109" s="37">
        <f t="shared" si="322"/>
        <v>0</v>
      </c>
      <c r="AM109" s="53"/>
      <c r="AN109" s="37">
        <v>0</v>
      </c>
      <c r="AO109" s="37">
        <v>0</v>
      </c>
      <c r="AP109" s="37">
        <v>0</v>
      </c>
      <c r="AQ109" s="37">
        <v>0</v>
      </c>
      <c r="AR109" s="37">
        <v>0</v>
      </c>
      <c r="AS109" s="37">
        <v>0</v>
      </c>
      <c r="AT109" s="37">
        <v>0</v>
      </c>
      <c r="AU109" s="37">
        <v>0</v>
      </c>
      <c r="AV109" s="37">
        <v>0</v>
      </c>
      <c r="AW109" s="37">
        <v>0</v>
      </c>
      <c r="AX109" s="37">
        <v>0</v>
      </c>
      <c r="AY109" s="37">
        <f t="shared" si="323"/>
        <v>0</v>
      </c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</row>
    <row r="110" spans="1:171" ht="15" customHeight="1" x14ac:dyDescent="0.35">
      <c r="A110" s="20">
        <v>50199</v>
      </c>
      <c r="B110" s="24"/>
      <c r="C110" s="26" t="s">
        <v>176</v>
      </c>
      <c r="D110" s="39">
        <f>SUM(D107:D109)</f>
        <v>0</v>
      </c>
      <c r="E110" s="39">
        <f>SUM(E107:E109)</f>
        <v>0</v>
      </c>
      <c r="F110" s="39"/>
      <c r="G110" s="39"/>
      <c r="H110" s="39"/>
      <c r="I110" s="39"/>
      <c r="J110" s="39"/>
      <c r="K110" s="39"/>
      <c r="L110" s="39"/>
      <c r="M110" s="39"/>
      <c r="N110" s="39"/>
      <c r="O110" s="60"/>
      <c r="P110" s="39">
        <f>SUM(P107:P109)</f>
        <v>0</v>
      </c>
      <c r="Q110" s="39">
        <f>SUM(Q107:Q109)</f>
        <v>0</v>
      </c>
      <c r="R110" s="39"/>
      <c r="S110" s="39"/>
      <c r="T110" s="39"/>
      <c r="U110" s="39"/>
      <c r="V110" s="39"/>
      <c r="W110" s="39"/>
      <c r="X110" s="39"/>
      <c r="Y110" s="39"/>
      <c r="Z110" s="39"/>
      <c r="AA110" s="61"/>
      <c r="AB110" s="39">
        <f>SUM(AB107:AB109)</f>
        <v>0</v>
      </c>
      <c r="AC110" s="39">
        <f>SUM(AC107:AC109)</f>
        <v>0</v>
      </c>
      <c r="AD110" s="39"/>
      <c r="AE110" s="39"/>
      <c r="AF110" s="39"/>
      <c r="AG110" s="39"/>
      <c r="AH110" s="39"/>
      <c r="AI110" s="39"/>
      <c r="AJ110" s="39"/>
      <c r="AK110" s="39"/>
      <c r="AL110" s="39"/>
      <c r="AM110" s="53"/>
      <c r="AN110" s="39">
        <f>SUM(AN107:AN109)</f>
        <v>0</v>
      </c>
      <c r="AO110" s="39">
        <f>SUM(AO107:AO109)</f>
        <v>0</v>
      </c>
      <c r="AP110" s="39">
        <f t="shared" ref="AP110:AY110" si="324">SUM(AP107:AP109)</f>
        <v>0</v>
      </c>
      <c r="AQ110" s="39">
        <f t="shared" si="324"/>
        <v>0</v>
      </c>
      <c r="AR110" s="39">
        <f t="shared" si="324"/>
        <v>0</v>
      </c>
      <c r="AS110" s="39">
        <f t="shared" si="324"/>
        <v>0</v>
      </c>
      <c r="AT110" s="39">
        <f t="shared" si="324"/>
        <v>0</v>
      </c>
      <c r="AU110" s="39">
        <f t="shared" si="324"/>
        <v>0</v>
      </c>
      <c r="AV110" s="39">
        <f t="shared" si="324"/>
        <v>0</v>
      </c>
      <c r="AW110" s="39">
        <f t="shared" si="324"/>
        <v>0</v>
      </c>
      <c r="AX110" s="39">
        <f t="shared" si="324"/>
        <v>0</v>
      </c>
      <c r="AY110" s="39">
        <f t="shared" si="324"/>
        <v>0</v>
      </c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</row>
    <row r="111" spans="1:171" ht="15" customHeight="1" x14ac:dyDescent="0.35">
      <c r="A111" s="14"/>
      <c r="B111" s="24"/>
      <c r="C111" s="26" t="s">
        <v>177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60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61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53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</row>
    <row r="112" spans="1:171" ht="15" customHeight="1" x14ac:dyDescent="0.35">
      <c r="A112" s="14" t="s">
        <v>178</v>
      </c>
      <c r="B112" s="24"/>
      <c r="C112" s="24" t="s">
        <v>179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f>SUM(D112:M112)</f>
        <v>0</v>
      </c>
      <c r="O112" s="60"/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  <c r="X112" s="37">
        <v>0</v>
      </c>
      <c r="Y112" s="37">
        <v>0</v>
      </c>
      <c r="Z112" s="37">
        <f>SUM(P112:Y112)</f>
        <v>0</v>
      </c>
      <c r="AA112" s="61"/>
      <c r="AB112" s="37">
        <v>0</v>
      </c>
      <c r="AC112" s="37">
        <v>0</v>
      </c>
      <c r="AD112" s="37">
        <v>0</v>
      </c>
      <c r="AE112" s="37">
        <v>0</v>
      </c>
      <c r="AF112" s="37">
        <v>0</v>
      </c>
      <c r="AG112" s="37">
        <v>0</v>
      </c>
      <c r="AH112" s="37">
        <v>0</v>
      </c>
      <c r="AI112" s="37">
        <v>0</v>
      </c>
      <c r="AJ112" s="37">
        <v>0</v>
      </c>
      <c r="AK112" s="37">
        <v>0</v>
      </c>
      <c r="AL112" s="37">
        <f>SUM(AB112:AK112)</f>
        <v>0</v>
      </c>
      <c r="AM112" s="53"/>
      <c r="AN112" s="37">
        <v>0</v>
      </c>
      <c r="AO112" s="37">
        <v>0</v>
      </c>
      <c r="AP112" s="37">
        <v>0</v>
      </c>
      <c r="AQ112" s="37">
        <v>0</v>
      </c>
      <c r="AR112" s="37">
        <v>0</v>
      </c>
      <c r="AS112" s="37">
        <v>0</v>
      </c>
      <c r="AT112" s="37">
        <v>0</v>
      </c>
      <c r="AU112" s="37">
        <v>0</v>
      </c>
      <c r="AV112" s="37">
        <v>0</v>
      </c>
      <c r="AW112" s="37">
        <v>0</v>
      </c>
      <c r="AX112" s="37">
        <v>0</v>
      </c>
      <c r="AY112" s="37">
        <f>SUM(AN112:AX112)</f>
        <v>0</v>
      </c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</row>
    <row r="113" spans="1:171" ht="15" customHeight="1" x14ac:dyDescent="0.35">
      <c r="A113" s="14" t="s">
        <v>180</v>
      </c>
      <c r="B113" s="24"/>
      <c r="C113" s="24" t="s">
        <v>181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f t="shared" ref="N113:N118" si="325">SUM(D113:M113)</f>
        <v>0</v>
      </c>
      <c r="O113" s="60"/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  <c r="X113" s="37">
        <v>0</v>
      </c>
      <c r="Y113" s="37">
        <v>0</v>
      </c>
      <c r="Z113" s="37">
        <f t="shared" ref="Z113:Z118" si="326">SUM(P113:Y113)</f>
        <v>0</v>
      </c>
      <c r="AA113" s="61"/>
      <c r="AB113" s="37">
        <v>0</v>
      </c>
      <c r="AC113" s="37">
        <v>0</v>
      </c>
      <c r="AD113" s="37">
        <v>0</v>
      </c>
      <c r="AE113" s="37">
        <v>0</v>
      </c>
      <c r="AF113" s="37">
        <v>0</v>
      </c>
      <c r="AG113" s="37">
        <v>0</v>
      </c>
      <c r="AH113" s="37">
        <v>0</v>
      </c>
      <c r="AI113" s="37">
        <v>0</v>
      </c>
      <c r="AJ113" s="37">
        <v>0</v>
      </c>
      <c r="AK113" s="37">
        <v>0</v>
      </c>
      <c r="AL113" s="37">
        <f t="shared" ref="AL113:AL118" si="327">SUM(AB113:AK113)</f>
        <v>0</v>
      </c>
      <c r="AM113" s="53"/>
      <c r="AN113" s="37">
        <v>0</v>
      </c>
      <c r="AO113" s="37">
        <v>0</v>
      </c>
      <c r="AP113" s="37">
        <v>0</v>
      </c>
      <c r="AQ113" s="37">
        <v>0</v>
      </c>
      <c r="AR113" s="37">
        <v>0</v>
      </c>
      <c r="AS113" s="37">
        <v>0</v>
      </c>
      <c r="AT113" s="37">
        <v>0</v>
      </c>
      <c r="AU113" s="37">
        <v>0</v>
      </c>
      <c r="AV113" s="37">
        <v>0</v>
      </c>
      <c r="AW113" s="37">
        <v>0</v>
      </c>
      <c r="AX113" s="37">
        <v>0</v>
      </c>
      <c r="AY113" s="37">
        <f t="shared" ref="AY113:AY118" si="328">SUM(AN113:AX113)</f>
        <v>0</v>
      </c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</row>
    <row r="114" spans="1:171" ht="15" customHeight="1" x14ac:dyDescent="0.35">
      <c r="A114" s="14" t="s">
        <v>182</v>
      </c>
      <c r="B114" s="24"/>
      <c r="C114" s="24" t="s">
        <v>183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f t="shared" si="325"/>
        <v>0</v>
      </c>
      <c r="O114" s="60"/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  <c r="X114" s="37">
        <v>0</v>
      </c>
      <c r="Y114" s="37">
        <v>0</v>
      </c>
      <c r="Z114" s="37">
        <f t="shared" si="326"/>
        <v>0</v>
      </c>
      <c r="AA114" s="61"/>
      <c r="AB114" s="37">
        <v>0</v>
      </c>
      <c r="AC114" s="37">
        <v>0</v>
      </c>
      <c r="AD114" s="37">
        <v>0</v>
      </c>
      <c r="AE114" s="37">
        <v>0</v>
      </c>
      <c r="AF114" s="37">
        <v>0</v>
      </c>
      <c r="AG114" s="37">
        <v>0</v>
      </c>
      <c r="AH114" s="37">
        <v>0</v>
      </c>
      <c r="AI114" s="37">
        <v>0</v>
      </c>
      <c r="AJ114" s="37">
        <v>0</v>
      </c>
      <c r="AK114" s="37">
        <v>0</v>
      </c>
      <c r="AL114" s="37">
        <f t="shared" si="327"/>
        <v>0</v>
      </c>
      <c r="AM114" s="53"/>
      <c r="AN114" s="37">
        <v>0</v>
      </c>
      <c r="AO114" s="37">
        <v>0</v>
      </c>
      <c r="AP114" s="37">
        <v>0</v>
      </c>
      <c r="AQ114" s="37">
        <v>0</v>
      </c>
      <c r="AR114" s="37">
        <v>0</v>
      </c>
      <c r="AS114" s="37">
        <v>0</v>
      </c>
      <c r="AT114" s="37">
        <v>0</v>
      </c>
      <c r="AU114" s="37">
        <v>0</v>
      </c>
      <c r="AV114" s="37">
        <v>0</v>
      </c>
      <c r="AW114" s="37">
        <v>0</v>
      </c>
      <c r="AX114" s="37">
        <v>0</v>
      </c>
      <c r="AY114" s="37">
        <f t="shared" si="328"/>
        <v>0</v>
      </c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</row>
    <row r="115" spans="1:171" ht="15" customHeight="1" x14ac:dyDescent="0.35">
      <c r="A115" s="14" t="s">
        <v>184</v>
      </c>
      <c r="B115" s="24"/>
      <c r="C115" s="24" t="s">
        <v>185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f t="shared" si="325"/>
        <v>0</v>
      </c>
      <c r="O115" s="60"/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  <c r="X115" s="37">
        <v>0</v>
      </c>
      <c r="Y115" s="37">
        <v>0</v>
      </c>
      <c r="Z115" s="37">
        <f t="shared" si="326"/>
        <v>0</v>
      </c>
      <c r="AA115" s="61"/>
      <c r="AB115" s="37">
        <v>0</v>
      </c>
      <c r="AC115" s="37">
        <v>0</v>
      </c>
      <c r="AD115" s="37">
        <v>0</v>
      </c>
      <c r="AE115" s="37">
        <v>0</v>
      </c>
      <c r="AF115" s="37">
        <v>0</v>
      </c>
      <c r="AG115" s="37">
        <v>0</v>
      </c>
      <c r="AH115" s="37">
        <v>0</v>
      </c>
      <c r="AI115" s="37">
        <v>0</v>
      </c>
      <c r="AJ115" s="37">
        <v>0</v>
      </c>
      <c r="AK115" s="37">
        <v>0</v>
      </c>
      <c r="AL115" s="37">
        <f t="shared" si="327"/>
        <v>0</v>
      </c>
      <c r="AM115" s="53"/>
      <c r="AN115" s="37">
        <v>0</v>
      </c>
      <c r="AO115" s="37">
        <v>0</v>
      </c>
      <c r="AP115" s="37">
        <v>0</v>
      </c>
      <c r="AQ115" s="37">
        <v>0</v>
      </c>
      <c r="AR115" s="37">
        <v>0</v>
      </c>
      <c r="AS115" s="37">
        <v>0</v>
      </c>
      <c r="AT115" s="37">
        <v>0</v>
      </c>
      <c r="AU115" s="37">
        <v>0</v>
      </c>
      <c r="AV115" s="37">
        <v>0</v>
      </c>
      <c r="AW115" s="37">
        <v>0</v>
      </c>
      <c r="AX115" s="37">
        <v>0</v>
      </c>
      <c r="AY115" s="37">
        <f t="shared" si="328"/>
        <v>0</v>
      </c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</row>
    <row r="116" spans="1:171" ht="15" customHeight="1" x14ac:dyDescent="0.35">
      <c r="A116" s="14" t="s">
        <v>186</v>
      </c>
      <c r="B116" s="24"/>
      <c r="C116" s="24" t="s">
        <v>187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f t="shared" si="325"/>
        <v>0</v>
      </c>
      <c r="O116" s="60"/>
      <c r="P116" s="37">
        <v>0</v>
      </c>
      <c r="Q116" s="37"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  <c r="X116" s="37">
        <v>0</v>
      </c>
      <c r="Y116" s="37">
        <v>0</v>
      </c>
      <c r="Z116" s="37">
        <f t="shared" si="326"/>
        <v>0</v>
      </c>
      <c r="AA116" s="61"/>
      <c r="AB116" s="37">
        <v>0</v>
      </c>
      <c r="AC116" s="37">
        <v>0</v>
      </c>
      <c r="AD116" s="37">
        <v>0</v>
      </c>
      <c r="AE116" s="37">
        <v>0</v>
      </c>
      <c r="AF116" s="37">
        <v>0</v>
      </c>
      <c r="AG116" s="37">
        <v>0</v>
      </c>
      <c r="AH116" s="37">
        <v>0</v>
      </c>
      <c r="AI116" s="37">
        <v>0</v>
      </c>
      <c r="AJ116" s="37">
        <v>0</v>
      </c>
      <c r="AK116" s="37">
        <v>0</v>
      </c>
      <c r="AL116" s="37">
        <f t="shared" si="327"/>
        <v>0</v>
      </c>
      <c r="AM116" s="53"/>
      <c r="AN116" s="37">
        <v>0</v>
      </c>
      <c r="AO116" s="37">
        <v>0</v>
      </c>
      <c r="AP116" s="37">
        <v>0</v>
      </c>
      <c r="AQ116" s="37">
        <v>0</v>
      </c>
      <c r="AR116" s="37">
        <v>0</v>
      </c>
      <c r="AS116" s="37">
        <v>0</v>
      </c>
      <c r="AT116" s="37">
        <v>0</v>
      </c>
      <c r="AU116" s="37">
        <v>0</v>
      </c>
      <c r="AV116" s="37">
        <v>0</v>
      </c>
      <c r="AW116" s="37">
        <v>0</v>
      </c>
      <c r="AX116" s="37">
        <v>0</v>
      </c>
      <c r="AY116" s="37">
        <f t="shared" si="328"/>
        <v>0</v>
      </c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</row>
    <row r="117" spans="1:171" ht="15" customHeight="1" x14ac:dyDescent="0.35">
      <c r="A117" s="17" t="s">
        <v>188</v>
      </c>
      <c r="B117" s="31"/>
      <c r="C117" s="31" t="s">
        <v>189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f t="shared" si="325"/>
        <v>0</v>
      </c>
      <c r="O117" s="60"/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7">
        <f t="shared" si="326"/>
        <v>0</v>
      </c>
      <c r="AA117" s="61"/>
      <c r="AB117" s="37">
        <v>0</v>
      </c>
      <c r="AC117" s="37">
        <v>0</v>
      </c>
      <c r="AD117" s="37">
        <v>0</v>
      </c>
      <c r="AE117" s="37">
        <v>0</v>
      </c>
      <c r="AF117" s="37">
        <v>0</v>
      </c>
      <c r="AG117" s="37">
        <v>0</v>
      </c>
      <c r="AH117" s="37">
        <v>0</v>
      </c>
      <c r="AI117" s="37">
        <v>0</v>
      </c>
      <c r="AJ117" s="37">
        <v>0</v>
      </c>
      <c r="AK117" s="37">
        <v>0</v>
      </c>
      <c r="AL117" s="37">
        <f t="shared" si="327"/>
        <v>0</v>
      </c>
      <c r="AM117" s="53"/>
      <c r="AN117" s="37">
        <v>0</v>
      </c>
      <c r="AO117" s="37">
        <v>0</v>
      </c>
      <c r="AP117" s="37">
        <v>0</v>
      </c>
      <c r="AQ117" s="37">
        <v>0</v>
      </c>
      <c r="AR117" s="37">
        <v>0</v>
      </c>
      <c r="AS117" s="37">
        <v>0</v>
      </c>
      <c r="AT117" s="37">
        <v>0</v>
      </c>
      <c r="AU117" s="37">
        <v>0</v>
      </c>
      <c r="AV117" s="37">
        <v>0</v>
      </c>
      <c r="AW117" s="37">
        <v>0</v>
      </c>
      <c r="AX117" s="37">
        <v>0</v>
      </c>
      <c r="AY117" s="37">
        <f t="shared" si="328"/>
        <v>0</v>
      </c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</row>
    <row r="118" spans="1:171" ht="15" customHeight="1" x14ac:dyDescent="0.35">
      <c r="A118" s="17" t="s">
        <v>190</v>
      </c>
      <c r="B118" s="31"/>
      <c r="C118" s="31" t="s">
        <v>23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f t="shared" si="325"/>
        <v>0</v>
      </c>
      <c r="O118" s="60"/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7">
        <v>0</v>
      </c>
      <c r="Y118" s="37">
        <v>0</v>
      </c>
      <c r="Z118" s="37">
        <f t="shared" si="326"/>
        <v>0</v>
      </c>
      <c r="AA118" s="61"/>
      <c r="AB118" s="37">
        <v>0</v>
      </c>
      <c r="AC118" s="37">
        <v>0</v>
      </c>
      <c r="AD118" s="37">
        <v>0</v>
      </c>
      <c r="AE118" s="37">
        <v>0</v>
      </c>
      <c r="AF118" s="37">
        <v>0</v>
      </c>
      <c r="AG118" s="37">
        <v>0</v>
      </c>
      <c r="AH118" s="37">
        <v>0</v>
      </c>
      <c r="AI118" s="37">
        <v>0</v>
      </c>
      <c r="AJ118" s="37">
        <v>0</v>
      </c>
      <c r="AK118" s="37">
        <v>0</v>
      </c>
      <c r="AL118" s="37">
        <f t="shared" si="327"/>
        <v>0</v>
      </c>
      <c r="AM118" s="53"/>
      <c r="AN118" s="37">
        <v>0</v>
      </c>
      <c r="AO118" s="37">
        <v>0</v>
      </c>
      <c r="AP118" s="37">
        <v>0</v>
      </c>
      <c r="AQ118" s="37">
        <v>0</v>
      </c>
      <c r="AR118" s="37">
        <v>0</v>
      </c>
      <c r="AS118" s="37">
        <v>0</v>
      </c>
      <c r="AT118" s="37">
        <v>0</v>
      </c>
      <c r="AU118" s="37">
        <v>0</v>
      </c>
      <c r="AV118" s="37">
        <v>0</v>
      </c>
      <c r="AW118" s="37">
        <v>0</v>
      </c>
      <c r="AX118" s="37">
        <v>0</v>
      </c>
      <c r="AY118" s="37">
        <f t="shared" si="328"/>
        <v>0</v>
      </c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</row>
    <row r="119" spans="1:171" ht="15" customHeight="1" x14ac:dyDescent="0.35">
      <c r="A119" s="20">
        <v>50299</v>
      </c>
      <c r="B119" s="24"/>
      <c r="C119" s="26" t="s">
        <v>191</v>
      </c>
      <c r="D119" s="39">
        <f>SUM(D112:D118)</f>
        <v>0</v>
      </c>
      <c r="E119" s="39">
        <f>SUM(E112:E118)</f>
        <v>0</v>
      </c>
      <c r="F119" s="39"/>
      <c r="G119" s="39"/>
      <c r="H119" s="39"/>
      <c r="I119" s="39"/>
      <c r="J119" s="39"/>
      <c r="K119" s="39"/>
      <c r="L119" s="39"/>
      <c r="M119" s="39"/>
      <c r="N119" s="39"/>
      <c r="O119" s="60"/>
      <c r="P119" s="39">
        <f>SUM(P112:P118)</f>
        <v>0</v>
      </c>
      <c r="Q119" s="39">
        <f>SUM(Q112:Q118)</f>
        <v>0</v>
      </c>
      <c r="R119" s="39"/>
      <c r="S119" s="39"/>
      <c r="T119" s="39"/>
      <c r="U119" s="39"/>
      <c r="V119" s="39"/>
      <c r="W119" s="39"/>
      <c r="X119" s="39"/>
      <c r="Y119" s="39"/>
      <c r="Z119" s="39"/>
      <c r="AA119" s="61"/>
      <c r="AB119" s="39">
        <f>SUM(AB112:AB118)</f>
        <v>0</v>
      </c>
      <c r="AC119" s="39">
        <f>SUM(AC112:AC118)</f>
        <v>0</v>
      </c>
      <c r="AD119" s="39"/>
      <c r="AE119" s="39"/>
      <c r="AF119" s="39"/>
      <c r="AG119" s="39"/>
      <c r="AH119" s="39"/>
      <c r="AI119" s="39"/>
      <c r="AJ119" s="39"/>
      <c r="AK119" s="39"/>
      <c r="AL119" s="39"/>
      <c r="AM119" s="53"/>
      <c r="AN119" s="39">
        <f>SUM(AN112:AN118)</f>
        <v>0</v>
      </c>
      <c r="AO119" s="39">
        <f>SUM(AO112:AO118)</f>
        <v>0</v>
      </c>
      <c r="AP119" s="39">
        <f t="shared" ref="AP119:AY119" si="329">SUM(AP112:AP118)</f>
        <v>0</v>
      </c>
      <c r="AQ119" s="39">
        <f t="shared" si="329"/>
        <v>0</v>
      </c>
      <c r="AR119" s="39">
        <f t="shared" si="329"/>
        <v>0</v>
      </c>
      <c r="AS119" s="39">
        <f t="shared" si="329"/>
        <v>0</v>
      </c>
      <c r="AT119" s="39">
        <f t="shared" si="329"/>
        <v>0</v>
      </c>
      <c r="AU119" s="39">
        <f t="shared" si="329"/>
        <v>0</v>
      </c>
      <c r="AV119" s="39">
        <f t="shared" si="329"/>
        <v>0</v>
      </c>
      <c r="AW119" s="39">
        <f t="shared" si="329"/>
        <v>0</v>
      </c>
      <c r="AX119" s="39">
        <f t="shared" si="329"/>
        <v>0</v>
      </c>
      <c r="AY119" s="39">
        <f t="shared" si="329"/>
        <v>0</v>
      </c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</row>
    <row r="120" spans="1:171" ht="15" customHeight="1" x14ac:dyDescent="0.35">
      <c r="A120" s="20"/>
      <c r="B120" s="24"/>
      <c r="C120" s="26" t="s">
        <v>192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60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61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53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</row>
    <row r="121" spans="1:171" ht="15" customHeight="1" x14ac:dyDescent="0.35">
      <c r="A121" s="14" t="s">
        <v>193</v>
      </c>
      <c r="B121" s="24"/>
      <c r="C121" s="24" t="s">
        <v>194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f>SUM(D121:M121)</f>
        <v>0</v>
      </c>
      <c r="O121" s="60"/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  <c r="X121" s="37">
        <v>0</v>
      </c>
      <c r="Y121" s="37">
        <v>0</v>
      </c>
      <c r="Z121" s="37">
        <f>SUM(P121:Y121)</f>
        <v>0</v>
      </c>
      <c r="AA121" s="61"/>
      <c r="AB121" s="37">
        <v>0</v>
      </c>
      <c r="AC121" s="37">
        <v>0</v>
      </c>
      <c r="AD121" s="37">
        <v>0</v>
      </c>
      <c r="AE121" s="37">
        <v>0</v>
      </c>
      <c r="AF121" s="37">
        <v>0</v>
      </c>
      <c r="AG121" s="37">
        <v>0</v>
      </c>
      <c r="AH121" s="37">
        <v>0</v>
      </c>
      <c r="AI121" s="37">
        <v>0</v>
      </c>
      <c r="AJ121" s="37">
        <v>0</v>
      </c>
      <c r="AK121" s="37">
        <v>0</v>
      </c>
      <c r="AL121" s="37">
        <f>SUM(AB121:AK121)</f>
        <v>0</v>
      </c>
      <c r="AM121" s="53"/>
      <c r="AN121" s="37">
        <v>0</v>
      </c>
      <c r="AO121" s="37">
        <v>0</v>
      </c>
      <c r="AP121" s="37">
        <v>0</v>
      </c>
      <c r="AQ121" s="37">
        <v>0</v>
      </c>
      <c r="AR121" s="37">
        <v>0</v>
      </c>
      <c r="AS121" s="37">
        <v>0</v>
      </c>
      <c r="AT121" s="37">
        <v>0</v>
      </c>
      <c r="AU121" s="37">
        <v>0</v>
      </c>
      <c r="AV121" s="37">
        <v>0</v>
      </c>
      <c r="AW121" s="37">
        <v>0</v>
      </c>
      <c r="AX121" s="37">
        <v>0</v>
      </c>
      <c r="AY121" s="37">
        <f>SUM(AN121:AX121)</f>
        <v>0</v>
      </c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</row>
    <row r="122" spans="1:171" ht="15" customHeight="1" x14ac:dyDescent="0.35">
      <c r="A122" s="14" t="s">
        <v>195</v>
      </c>
      <c r="B122" s="24"/>
      <c r="C122" s="24" t="s">
        <v>196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f t="shared" ref="N122:N123" si="330">SUM(D122:M122)</f>
        <v>0</v>
      </c>
      <c r="O122" s="60"/>
      <c r="P122" s="37">
        <v>0</v>
      </c>
      <c r="Q122" s="37"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v>0</v>
      </c>
      <c r="W122" s="37">
        <v>0</v>
      </c>
      <c r="X122" s="37">
        <v>0</v>
      </c>
      <c r="Y122" s="37">
        <v>0</v>
      </c>
      <c r="Z122" s="37">
        <f t="shared" ref="Z122:Z123" si="331">SUM(P122:Y122)</f>
        <v>0</v>
      </c>
      <c r="AA122" s="61"/>
      <c r="AB122" s="37">
        <v>0</v>
      </c>
      <c r="AC122" s="37">
        <v>0</v>
      </c>
      <c r="AD122" s="37">
        <v>0</v>
      </c>
      <c r="AE122" s="37">
        <v>0</v>
      </c>
      <c r="AF122" s="37">
        <v>0</v>
      </c>
      <c r="AG122" s="37">
        <v>0</v>
      </c>
      <c r="AH122" s="37">
        <v>0</v>
      </c>
      <c r="AI122" s="37">
        <v>0</v>
      </c>
      <c r="AJ122" s="37">
        <v>0</v>
      </c>
      <c r="AK122" s="37">
        <v>0</v>
      </c>
      <c r="AL122" s="37">
        <f t="shared" ref="AL122:AL123" si="332">SUM(AB122:AK122)</f>
        <v>0</v>
      </c>
      <c r="AM122" s="53"/>
      <c r="AN122" s="37">
        <v>0</v>
      </c>
      <c r="AO122" s="37">
        <v>0</v>
      </c>
      <c r="AP122" s="37">
        <v>0</v>
      </c>
      <c r="AQ122" s="37">
        <v>0</v>
      </c>
      <c r="AR122" s="37">
        <v>0</v>
      </c>
      <c r="AS122" s="37">
        <v>0</v>
      </c>
      <c r="AT122" s="37">
        <v>0</v>
      </c>
      <c r="AU122" s="37">
        <v>0</v>
      </c>
      <c r="AV122" s="37">
        <v>0</v>
      </c>
      <c r="AW122" s="37">
        <v>0</v>
      </c>
      <c r="AX122" s="37">
        <v>0</v>
      </c>
      <c r="AY122" s="37">
        <f t="shared" ref="AY122:AY123" si="333">SUM(AN122:AX122)</f>
        <v>0</v>
      </c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</row>
    <row r="123" spans="1:171" ht="15" customHeight="1" x14ac:dyDescent="0.35">
      <c r="A123" s="28" t="s">
        <v>197</v>
      </c>
      <c r="B123" s="29"/>
      <c r="C123" s="29" t="s">
        <v>198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f t="shared" si="330"/>
        <v>0</v>
      </c>
      <c r="O123" s="60"/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  <c r="X123" s="37">
        <v>0</v>
      </c>
      <c r="Y123" s="37">
        <v>0</v>
      </c>
      <c r="Z123" s="37">
        <f t="shared" si="331"/>
        <v>0</v>
      </c>
      <c r="AA123" s="61"/>
      <c r="AB123" s="37">
        <v>0</v>
      </c>
      <c r="AC123" s="37">
        <v>0</v>
      </c>
      <c r="AD123" s="37">
        <v>0</v>
      </c>
      <c r="AE123" s="37">
        <v>0</v>
      </c>
      <c r="AF123" s="37">
        <v>0</v>
      </c>
      <c r="AG123" s="37">
        <v>0</v>
      </c>
      <c r="AH123" s="37">
        <v>0</v>
      </c>
      <c r="AI123" s="37">
        <v>0</v>
      </c>
      <c r="AJ123" s="37">
        <v>0</v>
      </c>
      <c r="AK123" s="37">
        <v>0</v>
      </c>
      <c r="AL123" s="37">
        <f t="shared" si="332"/>
        <v>0</v>
      </c>
      <c r="AM123" s="53"/>
      <c r="AN123" s="37">
        <v>0</v>
      </c>
      <c r="AO123" s="37">
        <v>0</v>
      </c>
      <c r="AP123" s="37">
        <v>0</v>
      </c>
      <c r="AQ123" s="37">
        <v>0</v>
      </c>
      <c r="AR123" s="37">
        <v>0</v>
      </c>
      <c r="AS123" s="37">
        <v>0</v>
      </c>
      <c r="AT123" s="37">
        <v>0</v>
      </c>
      <c r="AU123" s="37">
        <v>0</v>
      </c>
      <c r="AV123" s="37">
        <v>0</v>
      </c>
      <c r="AW123" s="37">
        <v>0</v>
      </c>
      <c r="AX123" s="37">
        <v>0</v>
      </c>
      <c r="AY123" s="37">
        <f t="shared" si="333"/>
        <v>0</v>
      </c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</row>
    <row r="124" spans="1:171" ht="15" customHeight="1" x14ac:dyDescent="0.35">
      <c r="A124" s="28" t="s">
        <v>199</v>
      </c>
      <c r="B124" s="29"/>
      <c r="C124" s="29" t="s">
        <v>200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60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61"/>
      <c r="AB124" s="37">
        <v>0</v>
      </c>
      <c r="AC124" s="37">
        <v>0</v>
      </c>
      <c r="AD124" s="37">
        <v>0</v>
      </c>
      <c r="AE124" s="37">
        <v>0</v>
      </c>
      <c r="AF124" s="37">
        <v>0</v>
      </c>
      <c r="AG124" s="37">
        <v>0</v>
      </c>
      <c r="AH124" s="37">
        <v>0</v>
      </c>
      <c r="AI124" s="37">
        <v>0</v>
      </c>
      <c r="AJ124" s="37">
        <v>0</v>
      </c>
      <c r="AK124" s="37">
        <v>0</v>
      </c>
      <c r="AL124" s="37">
        <f t="shared" ref="AL124" si="334">SUM(AB124:AK124)</f>
        <v>0</v>
      </c>
      <c r="AM124" s="53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</row>
    <row r="125" spans="1:171" ht="15" customHeight="1" x14ac:dyDescent="0.35">
      <c r="A125" s="14" t="s">
        <v>201</v>
      </c>
      <c r="B125" s="24"/>
      <c r="C125" s="24" t="s">
        <v>202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f>SUM(D125:M125)</f>
        <v>0</v>
      </c>
      <c r="O125" s="60"/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f>SUM(P125:Y125)</f>
        <v>0</v>
      </c>
      <c r="AA125" s="61"/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  <c r="AK125" s="37">
        <v>0</v>
      </c>
      <c r="AL125" s="37">
        <f>SUM(AB125:AK125)</f>
        <v>0</v>
      </c>
      <c r="AM125" s="53"/>
      <c r="AN125" s="37">
        <v>0</v>
      </c>
      <c r="AO125" s="37">
        <v>0</v>
      </c>
      <c r="AP125" s="37">
        <v>0</v>
      </c>
      <c r="AQ125" s="37">
        <v>0</v>
      </c>
      <c r="AR125" s="37">
        <v>0</v>
      </c>
      <c r="AS125" s="37">
        <v>0</v>
      </c>
      <c r="AT125" s="37">
        <v>0</v>
      </c>
      <c r="AU125" s="37">
        <v>0</v>
      </c>
      <c r="AV125" s="37">
        <v>0</v>
      </c>
      <c r="AW125" s="37">
        <v>0</v>
      </c>
      <c r="AX125" s="37">
        <v>0</v>
      </c>
      <c r="AY125" s="37">
        <f>SUM(AN125:AX125)</f>
        <v>0</v>
      </c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</row>
    <row r="126" spans="1:171" ht="16.5" customHeight="1" x14ac:dyDescent="0.35">
      <c r="A126" s="14" t="s">
        <v>203</v>
      </c>
      <c r="B126" s="24"/>
      <c r="C126" s="24" t="s">
        <v>204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f t="shared" ref="N126:N134" si="335">SUM(D126:M126)</f>
        <v>0</v>
      </c>
      <c r="O126" s="60"/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  <c r="X126" s="37">
        <v>0</v>
      </c>
      <c r="Y126" s="37">
        <v>0</v>
      </c>
      <c r="Z126" s="37">
        <f t="shared" ref="Z126:Z134" si="336">SUM(P126:Y126)</f>
        <v>0</v>
      </c>
      <c r="AA126" s="61"/>
      <c r="AB126" s="37">
        <v>0</v>
      </c>
      <c r="AC126" s="37">
        <v>0</v>
      </c>
      <c r="AD126" s="37">
        <v>0</v>
      </c>
      <c r="AE126" s="37">
        <v>0</v>
      </c>
      <c r="AF126" s="37">
        <v>0</v>
      </c>
      <c r="AG126" s="37">
        <v>0</v>
      </c>
      <c r="AH126" s="37">
        <v>0</v>
      </c>
      <c r="AI126" s="37">
        <v>0</v>
      </c>
      <c r="AJ126" s="37">
        <v>0</v>
      </c>
      <c r="AK126" s="37">
        <v>0</v>
      </c>
      <c r="AL126" s="37">
        <f t="shared" ref="AL126:AL134" si="337">SUM(AB126:AK126)</f>
        <v>0</v>
      </c>
      <c r="AM126" s="53"/>
      <c r="AN126" s="37">
        <v>0</v>
      </c>
      <c r="AO126" s="37">
        <v>0</v>
      </c>
      <c r="AP126" s="37">
        <v>0</v>
      </c>
      <c r="AQ126" s="37">
        <v>0</v>
      </c>
      <c r="AR126" s="37">
        <v>0</v>
      </c>
      <c r="AS126" s="37">
        <v>0</v>
      </c>
      <c r="AT126" s="37">
        <v>0</v>
      </c>
      <c r="AU126" s="37">
        <v>0</v>
      </c>
      <c r="AV126" s="37">
        <v>0</v>
      </c>
      <c r="AW126" s="37">
        <v>0</v>
      </c>
      <c r="AX126" s="37">
        <v>0</v>
      </c>
      <c r="AY126" s="37">
        <f t="shared" ref="AY126:AY134" si="338">SUM(AN126:AX126)</f>
        <v>0</v>
      </c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</row>
    <row r="127" spans="1:171" ht="15" customHeight="1" x14ac:dyDescent="0.35">
      <c r="A127" s="14" t="s">
        <v>205</v>
      </c>
      <c r="B127" s="24"/>
      <c r="C127" s="24" t="s">
        <v>206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f t="shared" si="335"/>
        <v>0</v>
      </c>
      <c r="O127" s="60"/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  <c r="X127" s="37">
        <v>0</v>
      </c>
      <c r="Y127" s="37">
        <v>0</v>
      </c>
      <c r="Z127" s="37">
        <f t="shared" si="336"/>
        <v>0</v>
      </c>
      <c r="AA127" s="61"/>
      <c r="AB127" s="37">
        <v>0</v>
      </c>
      <c r="AC127" s="37">
        <v>0</v>
      </c>
      <c r="AD127" s="37">
        <v>0</v>
      </c>
      <c r="AE127" s="37">
        <v>0</v>
      </c>
      <c r="AF127" s="37">
        <v>0</v>
      </c>
      <c r="AG127" s="37">
        <v>0</v>
      </c>
      <c r="AH127" s="37">
        <v>0</v>
      </c>
      <c r="AI127" s="37">
        <v>0</v>
      </c>
      <c r="AJ127" s="37">
        <v>0</v>
      </c>
      <c r="AK127" s="37">
        <v>0</v>
      </c>
      <c r="AL127" s="37">
        <f t="shared" si="337"/>
        <v>0</v>
      </c>
      <c r="AM127" s="53"/>
      <c r="AN127" s="37">
        <v>0</v>
      </c>
      <c r="AO127" s="37">
        <v>0</v>
      </c>
      <c r="AP127" s="37">
        <v>0</v>
      </c>
      <c r="AQ127" s="37">
        <v>0</v>
      </c>
      <c r="AR127" s="37">
        <v>0</v>
      </c>
      <c r="AS127" s="37">
        <v>0</v>
      </c>
      <c r="AT127" s="37">
        <v>0</v>
      </c>
      <c r="AU127" s="37">
        <v>0</v>
      </c>
      <c r="AV127" s="37">
        <v>0</v>
      </c>
      <c r="AW127" s="37">
        <v>0</v>
      </c>
      <c r="AX127" s="37">
        <v>0</v>
      </c>
      <c r="AY127" s="37">
        <f t="shared" si="338"/>
        <v>0</v>
      </c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</row>
    <row r="128" spans="1:171" ht="15" customHeight="1" x14ac:dyDescent="0.35">
      <c r="A128" s="14" t="s">
        <v>207</v>
      </c>
      <c r="B128" s="24"/>
      <c r="C128" s="24" t="s">
        <v>208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f t="shared" si="335"/>
        <v>0</v>
      </c>
      <c r="O128" s="60"/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  <c r="X128" s="37">
        <v>0</v>
      </c>
      <c r="Y128" s="37">
        <v>0</v>
      </c>
      <c r="Z128" s="37">
        <f t="shared" si="336"/>
        <v>0</v>
      </c>
      <c r="AA128" s="61"/>
      <c r="AB128" s="37">
        <v>0</v>
      </c>
      <c r="AC128" s="37">
        <v>0</v>
      </c>
      <c r="AD128" s="37">
        <v>0</v>
      </c>
      <c r="AE128" s="37">
        <v>0</v>
      </c>
      <c r="AF128" s="37">
        <v>0</v>
      </c>
      <c r="AG128" s="37">
        <v>0</v>
      </c>
      <c r="AH128" s="37">
        <v>0</v>
      </c>
      <c r="AI128" s="37">
        <v>0</v>
      </c>
      <c r="AJ128" s="37">
        <v>0</v>
      </c>
      <c r="AK128" s="37">
        <v>0</v>
      </c>
      <c r="AL128" s="37">
        <f t="shared" si="337"/>
        <v>0</v>
      </c>
      <c r="AM128" s="53"/>
      <c r="AN128" s="37">
        <v>0</v>
      </c>
      <c r="AO128" s="37">
        <v>0</v>
      </c>
      <c r="AP128" s="37">
        <v>0</v>
      </c>
      <c r="AQ128" s="37">
        <v>0</v>
      </c>
      <c r="AR128" s="37">
        <v>0</v>
      </c>
      <c r="AS128" s="37">
        <v>0</v>
      </c>
      <c r="AT128" s="37">
        <v>0</v>
      </c>
      <c r="AU128" s="37">
        <v>0</v>
      </c>
      <c r="AV128" s="37">
        <v>0</v>
      </c>
      <c r="AW128" s="37">
        <v>0</v>
      </c>
      <c r="AX128" s="37">
        <v>0</v>
      </c>
      <c r="AY128" s="37">
        <f t="shared" si="338"/>
        <v>0</v>
      </c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</row>
    <row r="129" spans="1:171" ht="15" customHeight="1" x14ac:dyDescent="0.35">
      <c r="A129" s="14" t="s">
        <v>209</v>
      </c>
      <c r="B129" s="24"/>
      <c r="C129" s="24" t="s">
        <v>92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f t="shared" si="335"/>
        <v>0</v>
      </c>
      <c r="O129" s="60"/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v>0</v>
      </c>
      <c r="Y129" s="37">
        <v>0</v>
      </c>
      <c r="Z129" s="37">
        <f t="shared" si="336"/>
        <v>0</v>
      </c>
      <c r="AA129" s="61"/>
      <c r="AB129" s="37">
        <v>0</v>
      </c>
      <c r="AC129" s="37">
        <v>0</v>
      </c>
      <c r="AD129" s="37">
        <v>0</v>
      </c>
      <c r="AE129" s="37">
        <v>0</v>
      </c>
      <c r="AF129" s="37">
        <v>0</v>
      </c>
      <c r="AG129" s="37">
        <v>0</v>
      </c>
      <c r="AH129" s="37">
        <v>0</v>
      </c>
      <c r="AI129" s="37">
        <v>0</v>
      </c>
      <c r="AJ129" s="37">
        <v>0</v>
      </c>
      <c r="AK129" s="37">
        <v>0</v>
      </c>
      <c r="AL129" s="37">
        <f t="shared" si="337"/>
        <v>0</v>
      </c>
      <c r="AM129" s="53"/>
      <c r="AN129" s="37">
        <v>0</v>
      </c>
      <c r="AO129" s="37">
        <v>0</v>
      </c>
      <c r="AP129" s="37">
        <v>0</v>
      </c>
      <c r="AQ129" s="37">
        <v>0</v>
      </c>
      <c r="AR129" s="37">
        <v>0</v>
      </c>
      <c r="AS129" s="37">
        <v>0</v>
      </c>
      <c r="AT129" s="37">
        <v>0</v>
      </c>
      <c r="AU129" s="37">
        <v>0</v>
      </c>
      <c r="AV129" s="37">
        <v>0</v>
      </c>
      <c r="AW129" s="37">
        <v>0</v>
      </c>
      <c r="AX129" s="37">
        <v>0</v>
      </c>
      <c r="AY129" s="37">
        <f t="shared" si="338"/>
        <v>0</v>
      </c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</row>
    <row r="130" spans="1:171" ht="15" customHeight="1" x14ac:dyDescent="0.35">
      <c r="A130" s="14" t="s">
        <v>210</v>
      </c>
      <c r="B130" s="24"/>
      <c r="C130" s="24" t="s">
        <v>211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f t="shared" si="335"/>
        <v>0</v>
      </c>
      <c r="O130" s="60"/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7">
        <f t="shared" si="336"/>
        <v>0</v>
      </c>
      <c r="AA130" s="61"/>
      <c r="AB130" s="37">
        <v>0</v>
      </c>
      <c r="AC130" s="37">
        <v>0</v>
      </c>
      <c r="AD130" s="37">
        <v>0</v>
      </c>
      <c r="AE130" s="37">
        <v>0</v>
      </c>
      <c r="AF130" s="37">
        <v>0</v>
      </c>
      <c r="AG130" s="37">
        <v>0</v>
      </c>
      <c r="AH130" s="37">
        <v>0</v>
      </c>
      <c r="AI130" s="37">
        <v>0</v>
      </c>
      <c r="AJ130" s="37">
        <v>0</v>
      </c>
      <c r="AK130" s="37">
        <v>0</v>
      </c>
      <c r="AL130" s="37">
        <f t="shared" si="337"/>
        <v>0</v>
      </c>
      <c r="AM130" s="53"/>
      <c r="AN130" s="37">
        <v>0</v>
      </c>
      <c r="AO130" s="37">
        <v>0</v>
      </c>
      <c r="AP130" s="37">
        <v>0</v>
      </c>
      <c r="AQ130" s="37">
        <v>0</v>
      </c>
      <c r="AR130" s="37">
        <v>0</v>
      </c>
      <c r="AS130" s="37">
        <v>0</v>
      </c>
      <c r="AT130" s="37">
        <v>0</v>
      </c>
      <c r="AU130" s="37">
        <v>0</v>
      </c>
      <c r="AV130" s="37">
        <v>0</v>
      </c>
      <c r="AW130" s="37">
        <v>0</v>
      </c>
      <c r="AX130" s="37">
        <v>0</v>
      </c>
      <c r="AY130" s="37">
        <f t="shared" si="338"/>
        <v>0</v>
      </c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</row>
    <row r="131" spans="1:171" ht="15" customHeight="1" x14ac:dyDescent="0.35">
      <c r="A131" s="14" t="s">
        <v>212</v>
      </c>
      <c r="B131" s="24"/>
      <c r="C131" s="24" t="s">
        <v>213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f t="shared" si="335"/>
        <v>0</v>
      </c>
      <c r="O131" s="60"/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  <c r="X131" s="37">
        <v>0</v>
      </c>
      <c r="Y131" s="37">
        <v>0</v>
      </c>
      <c r="Z131" s="37">
        <f t="shared" si="336"/>
        <v>0</v>
      </c>
      <c r="AA131" s="61"/>
      <c r="AB131" s="37">
        <v>0</v>
      </c>
      <c r="AC131" s="37">
        <v>0</v>
      </c>
      <c r="AD131" s="37">
        <v>0</v>
      </c>
      <c r="AE131" s="37">
        <v>0</v>
      </c>
      <c r="AF131" s="37">
        <v>0</v>
      </c>
      <c r="AG131" s="37">
        <v>0</v>
      </c>
      <c r="AH131" s="37">
        <v>0</v>
      </c>
      <c r="AI131" s="37">
        <v>0</v>
      </c>
      <c r="AJ131" s="37">
        <v>0</v>
      </c>
      <c r="AK131" s="37">
        <v>0</v>
      </c>
      <c r="AL131" s="37">
        <f t="shared" si="337"/>
        <v>0</v>
      </c>
      <c r="AM131" s="53"/>
      <c r="AN131" s="37">
        <v>0</v>
      </c>
      <c r="AO131" s="37">
        <v>0</v>
      </c>
      <c r="AP131" s="37">
        <v>0</v>
      </c>
      <c r="AQ131" s="37">
        <v>0</v>
      </c>
      <c r="AR131" s="37">
        <v>0</v>
      </c>
      <c r="AS131" s="37">
        <v>0</v>
      </c>
      <c r="AT131" s="37">
        <v>0</v>
      </c>
      <c r="AU131" s="37">
        <v>0</v>
      </c>
      <c r="AV131" s="37">
        <v>0</v>
      </c>
      <c r="AW131" s="37">
        <v>0</v>
      </c>
      <c r="AX131" s="37">
        <v>0</v>
      </c>
      <c r="AY131" s="37">
        <f t="shared" si="338"/>
        <v>0</v>
      </c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</row>
    <row r="132" spans="1:171" ht="15" customHeight="1" x14ac:dyDescent="0.35">
      <c r="A132" s="32" t="s">
        <v>214</v>
      </c>
      <c r="B132" s="24"/>
      <c r="C132" s="25" t="s">
        <v>215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f t="shared" si="335"/>
        <v>0</v>
      </c>
      <c r="O132" s="60"/>
      <c r="P132" s="37">
        <v>0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0</v>
      </c>
      <c r="W132" s="37">
        <v>0</v>
      </c>
      <c r="X132" s="37">
        <v>0</v>
      </c>
      <c r="Y132" s="37">
        <v>0</v>
      </c>
      <c r="Z132" s="37">
        <f t="shared" si="336"/>
        <v>0</v>
      </c>
      <c r="AA132" s="61"/>
      <c r="AB132" s="37">
        <v>0</v>
      </c>
      <c r="AC132" s="37">
        <v>0</v>
      </c>
      <c r="AD132" s="37">
        <v>0</v>
      </c>
      <c r="AE132" s="37">
        <v>0</v>
      </c>
      <c r="AF132" s="37">
        <v>0</v>
      </c>
      <c r="AG132" s="37">
        <v>0</v>
      </c>
      <c r="AH132" s="37">
        <v>0</v>
      </c>
      <c r="AI132" s="37">
        <v>0</v>
      </c>
      <c r="AJ132" s="37">
        <v>0</v>
      </c>
      <c r="AK132" s="37">
        <v>0</v>
      </c>
      <c r="AL132" s="37">
        <f t="shared" si="337"/>
        <v>0</v>
      </c>
      <c r="AM132" s="53"/>
      <c r="AN132" s="37">
        <v>0</v>
      </c>
      <c r="AO132" s="37">
        <v>0</v>
      </c>
      <c r="AP132" s="37">
        <v>0</v>
      </c>
      <c r="AQ132" s="37">
        <v>0</v>
      </c>
      <c r="AR132" s="37">
        <v>0</v>
      </c>
      <c r="AS132" s="37">
        <v>0</v>
      </c>
      <c r="AT132" s="37">
        <v>0</v>
      </c>
      <c r="AU132" s="37">
        <v>0</v>
      </c>
      <c r="AV132" s="37">
        <v>0</v>
      </c>
      <c r="AW132" s="37">
        <v>0</v>
      </c>
      <c r="AX132" s="37">
        <v>0</v>
      </c>
      <c r="AY132" s="37">
        <f t="shared" si="338"/>
        <v>0</v>
      </c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</row>
    <row r="133" spans="1:171" ht="15" customHeight="1" x14ac:dyDescent="0.35">
      <c r="A133" s="17" t="s">
        <v>216</v>
      </c>
      <c r="B133" s="31"/>
      <c r="C133" s="31" t="s">
        <v>217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f t="shared" si="335"/>
        <v>0</v>
      </c>
      <c r="O133" s="60"/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  <c r="X133" s="37">
        <v>0</v>
      </c>
      <c r="Y133" s="37">
        <v>0</v>
      </c>
      <c r="Z133" s="37">
        <f t="shared" si="336"/>
        <v>0</v>
      </c>
      <c r="AA133" s="61"/>
      <c r="AB133" s="37">
        <v>0</v>
      </c>
      <c r="AC133" s="37">
        <v>0</v>
      </c>
      <c r="AD133" s="37">
        <v>0</v>
      </c>
      <c r="AE133" s="37">
        <v>0</v>
      </c>
      <c r="AF133" s="37">
        <v>0</v>
      </c>
      <c r="AG133" s="37">
        <v>0</v>
      </c>
      <c r="AH133" s="37">
        <v>0</v>
      </c>
      <c r="AI133" s="37">
        <v>0</v>
      </c>
      <c r="AJ133" s="37">
        <v>0</v>
      </c>
      <c r="AK133" s="37">
        <v>0</v>
      </c>
      <c r="AL133" s="37">
        <f t="shared" si="337"/>
        <v>0</v>
      </c>
      <c r="AM133" s="53"/>
      <c r="AN133" s="37">
        <v>0</v>
      </c>
      <c r="AO133" s="37">
        <v>0</v>
      </c>
      <c r="AP133" s="37">
        <v>0</v>
      </c>
      <c r="AQ133" s="37">
        <v>0</v>
      </c>
      <c r="AR133" s="37">
        <v>0</v>
      </c>
      <c r="AS133" s="37">
        <v>0</v>
      </c>
      <c r="AT133" s="37">
        <v>0</v>
      </c>
      <c r="AU133" s="37">
        <v>0</v>
      </c>
      <c r="AV133" s="37">
        <v>0</v>
      </c>
      <c r="AW133" s="37">
        <v>0</v>
      </c>
      <c r="AX133" s="37">
        <v>0</v>
      </c>
      <c r="AY133" s="37">
        <f t="shared" si="338"/>
        <v>0</v>
      </c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</row>
    <row r="134" spans="1:171" ht="15" customHeight="1" x14ac:dyDescent="0.35">
      <c r="A134" s="14" t="s">
        <v>218</v>
      </c>
      <c r="B134" s="24"/>
      <c r="C134" s="24" t="s">
        <v>192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f t="shared" si="335"/>
        <v>0</v>
      </c>
      <c r="O134" s="60"/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  <c r="X134" s="37">
        <v>0</v>
      </c>
      <c r="Y134" s="37">
        <v>0</v>
      </c>
      <c r="Z134" s="37">
        <f t="shared" si="336"/>
        <v>0</v>
      </c>
      <c r="AA134" s="61"/>
      <c r="AB134" s="37">
        <v>0</v>
      </c>
      <c r="AC134" s="37">
        <v>0</v>
      </c>
      <c r="AD134" s="37">
        <v>0</v>
      </c>
      <c r="AE134" s="37">
        <v>0</v>
      </c>
      <c r="AF134" s="37">
        <v>0</v>
      </c>
      <c r="AG134" s="37">
        <v>0</v>
      </c>
      <c r="AH134" s="37">
        <v>0</v>
      </c>
      <c r="AI134" s="37">
        <v>0</v>
      </c>
      <c r="AJ134" s="37">
        <v>0</v>
      </c>
      <c r="AK134" s="37">
        <v>0</v>
      </c>
      <c r="AL134" s="37">
        <f t="shared" si="337"/>
        <v>0</v>
      </c>
      <c r="AM134" s="53"/>
      <c r="AN134" s="37">
        <v>0</v>
      </c>
      <c r="AO134" s="37">
        <v>0</v>
      </c>
      <c r="AP134" s="37">
        <v>0</v>
      </c>
      <c r="AQ134" s="37">
        <v>0</v>
      </c>
      <c r="AR134" s="37">
        <v>0</v>
      </c>
      <c r="AS134" s="37">
        <v>0</v>
      </c>
      <c r="AT134" s="37">
        <v>0</v>
      </c>
      <c r="AU134" s="37">
        <v>0</v>
      </c>
      <c r="AV134" s="37">
        <v>0</v>
      </c>
      <c r="AW134" s="37">
        <v>0</v>
      </c>
      <c r="AX134" s="37">
        <v>0</v>
      </c>
      <c r="AY134" s="37">
        <f t="shared" si="338"/>
        <v>0</v>
      </c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</row>
    <row r="135" spans="1:171" ht="15" customHeight="1" x14ac:dyDescent="0.35">
      <c r="A135" s="20">
        <v>50399</v>
      </c>
      <c r="B135" s="24"/>
      <c r="C135" s="26" t="s">
        <v>219</v>
      </c>
      <c r="D135" s="39">
        <f>SUM(D121:D134)</f>
        <v>0</v>
      </c>
      <c r="E135" s="39">
        <f>SUM(E121:E134)</f>
        <v>0</v>
      </c>
      <c r="F135" s="39">
        <f t="shared" ref="F135:N135" si="339">SUM(F121:F134)</f>
        <v>0</v>
      </c>
      <c r="G135" s="39">
        <f t="shared" si="339"/>
        <v>0</v>
      </c>
      <c r="H135" s="39">
        <f t="shared" si="339"/>
        <v>0</v>
      </c>
      <c r="I135" s="39">
        <f t="shared" si="339"/>
        <v>0</v>
      </c>
      <c r="J135" s="39">
        <f t="shared" si="339"/>
        <v>0</v>
      </c>
      <c r="K135" s="39">
        <f t="shared" si="339"/>
        <v>0</v>
      </c>
      <c r="L135" s="39">
        <f t="shared" si="339"/>
        <v>0</v>
      </c>
      <c r="M135" s="39">
        <f t="shared" si="339"/>
        <v>0</v>
      </c>
      <c r="N135" s="39">
        <f t="shared" si="339"/>
        <v>0</v>
      </c>
      <c r="O135" s="60"/>
      <c r="P135" s="39">
        <f>SUM(P121:P134)</f>
        <v>0</v>
      </c>
      <c r="Q135" s="39">
        <f>SUM(Q121:Q134)</f>
        <v>0</v>
      </c>
      <c r="R135" s="39">
        <f t="shared" ref="R135" si="340">SUM(R121:R134)</f>
        <v>0</v>
      </c>
      <c r="S135" s="39">
        <f t="shared" ref="S135" si="341">SUM(S121:S134)</f>
        <v>0</v>
      </c>
      <c r="T135" s="39">
        <f t="shared" ref="T135" si="342">SUM(T121:T134)</f>
        <v>0</v>
      </c>
      <c r="U135" s="39">
        <f t="shared" ref="U135" si="343">SUM(U121:U134)</f>
        <v>0</v>
      </c>
      <c r="V135" s="39">
        <f t="shared" ref="V135" si="344">SUM(V121:V134)</f>
        <v>0</v>
      </c>
      <c r="W135" s="39">
        <f t="shared" ref="W135" si="345">SUM(W121:W134)</f>
        <v>0</v>
      </c>
      <c r="X135" s="39">
        <f t="shared" ref="X135" si="346">SUM(X121:X134)</f>
        <v>0</v>
      </c>
      <c r="Y135" s="39">
        <f t="shared" ref="Y135" si="347">SUM(Y121:Y134)</f>
        <v>0</v>
      </c>
      <c r="Z135" s="39">
        <f t="shared" ref="Z135" si="348">SUM(Z121:Z134)</f>
        <v>0</v>
      </c>
      <c r="AA135" s="61"/>
      <c r="AB135" s="39">
        <f>SUM(AB121:AB134)</f>
        <v>0</v>
      </c>
      <c r="AC135" s="39">
        <f>SUM(AC121:AC134)</f>
        <v>0</v>
      </c>
      <c r="AD135" s="39">
        <f t="shared" ref="AD135" si="349">SUM(AD121:AD134)</f>
        <v>0</v>
      </c>
      <c r="AE135" s="39">
        <f t="shared" ref="AE135" si="350">SUM(AE121:AE134)</f>
        <v>0</v>
      </c>
      <c r="AF135" s="39">
        <f t="shared" ref="AF135" si="351">SUM(AF121:AF134)</f>
        <v>0</v>
      </c>
      <c r="AG135" s="39">
        <f t="shared" ref="AG135" si="352">SUM(AG121:AG134)</f>
        <v>0</v>
      </c>
      <c r="AH135" s="39">
        <f t="shared" ref="AH135" si="353">SUM(AH121:AH134)</f>
        <v>0</v>
      </c>
      <c r="AI135" s="39">
        <f t="shared" ref="AI135" si="354">SUM(AI121:AI134)</f>
        <v>0</v>
      </c>
      <c r="AJ135" s="39">
        <f t="shared" ref="AJ135" si="355">SUM(AJ121:AJ134)</f>
        <v>0</v>
      </c>
      <c r="AK135" s="39">
        <f t="shared" ref="AK135" si="356">SUM(AK121:AK134)</f>
        <v>0</v>
      </c>
      <c r="AL135" s="39">
        <f t="shared" ref="AL135" si="357">SUM(AL121:AL134)</f>
        <v>0</v>
      </c>
      <c r="AM135" s="53"/>
      <c r="AN135" s="39">
        <f>SUM(AN121:AN134)</f>
        <v>0</v>
      </c>
      <c r="AO135" s="39">
        <f>SUM(AO121:AO134)</f>
        <v>0</v>
      </c>
      <c r="AP135" s="39">
        <f t="shared" ref="AP135" si="358">SUM(AP121:AP134)</f>
        <v>0</v>
      </c>
      <c r="AQ135" s="39">
        <f t="shared" ref="AQ135" si="359">SUM(AQ121:AQ134)</f>
        <v>0</v>
      </c>
      <c r="AR135" s="39">
        <f t="shared" ref="AR135" si="360">SUM(AR121:AR134)</f>
        <v>0</v>
      </c>
      <c r="AS135" s="39">
        <f t="shared" ref="AS135:AT135" si="361">SUM(AS121:AS134)</f>
        <v>0</v>
      </c>
      <c r="AT135" s="39">
        <f t="shared" si="361"/>
        <v>0</v>
      </c>
      <c r="AU135" s="39">
        <f t="shared" ref="AU135" si="362">SUM(AU121:AU134)</f>
        <v>0</v>
      </c>
      <c r="AV135" s="39">
        <f t="shared" ref="AV135" si="363">SUM(AV121:AV134)</f>
        <v>0</v>
      </c>
      <c r="AW135" s="39">
        <f t="shared" ref="AW135" si="364">SUM(AW121:AW134)</f>
        <v>0</v>
      </c>
      <c r="AX135" s="39">
        <f t="shared" ref="AX135" si="365">SUM(AX121:AX134)</f>
        <v>0</v>
      </c>
      <c r="AY135" s="39">
        <f t="shared" ref="AY135" si="366">SUM(AY121:AY134)</f>
        <v>0</v>
      </c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</row>
    <row r="136" spans="1:171" ht="15" customHeight="1" x14ac:dyDescent="0.35">
      <c r="A136" s="20">
        <v>59999</v>
      </c>
      <c r="B136" s="24"/>
      <c r="C136" s="26" t="s">
        <v>220</v>
      </c>
      <c r="D136" s="39">
        <f>D110+D119+D135</f>
        <v>0</v>
      </c>
      <c r="E136" s="39">
        <f>E110+E119+E135</f>
        <v>0</v>
      </c>
      <c r="F136" s="39">
        <f t="shared" ref="F136:N136" si="367">F110+F119+F135</f>
        <v>0</v>
      </c>
      <c r="G136" s="39">
        <f t="shared" si="367"/>
        <v>0</v>
      </c>
      <c r="H136" s="39">
        <f t="shared" si="367"/>
        <v>0</v>
      </c>
      <c r="I136" s="39">
        <f t="shared" si="367"/>
        <v>0</v>
      </c>
      <c r="J136" s="39">
        <f t="shared" si="367"/>
        <v>0</v>
      </c>
      <c r="K136" s="39">
        <f t="shared" si="367"/>
        <v>0</v>
      </c>
      <c r="L136" s="39">
        <f t="shared" si="367"/>
        <v>0</v>
      </c>
      <c r="M136" s="39">
        <f t="shared" si="367"/>
        <v>0</v>
      </c>
      <c r="N136" s="39">
        <f t="shared" si="367"/>
        <v>0</v>
      </c>
      <c r="O136" s="60"/>
      <c r="P136" s="39">
        <f>P110+P119+P135</f>
        <v>0</v>
      </c>
      <c r="Q136" s="39">
        <f>Q110+Q119+Q135</f>
        <v>0</v>
      </c>
      <c r="R136" s="39">
        <f t="shared" ref="R136" si="368">R110+R119+R135</f>
        <v>0</v>
      </c>
      <c r="S136" s="39">
        <f t="shared" ref="S136" si="369">S110+S119+S135</f>
        <v>0</v>
      </c>
      <c r="T136" s="39">
        <f t="shared" ref="T136" si="370">T110+T119+T135</f>
        <v>0</v>
      </c>
      <c r="U136" s="39">
        <f t="shared" ref="U136" si="371">U110+U119+U135</f>
        <v>0</v>
      </c>
      <c r="V136" s="39">
        <f t="shared" ref="V136" si="372">V110+V119+V135</f>
        <v>0</v>
      </c>
      <c r="W136" s="39">
        <f t="shared" ref="W136" si="373">W110+W119+W135</f>
        <v>0</v>
      </c>
      <c r="X136" s="39">
        <f t="shared" ref="X136" si="374">X110+X119+X135</f>
        <v>0</v>
      </c>
      <c r="Y136" s="39">
        <f t="shared" ref="Y136" si="375">Y110+Y119+Y135</f>
        <v>0</v>
      </c>
      <c r="Z136" s="39">
        <f t="shared" ref="Z136" si="376">Z110+Z119+Z135</f>
        <v>0</v>
      </c>
      <c r="AA136" s="61"/>
      <c r="AB136" s="39">
        <f>AB110+AB119+AB135</f>
        <v>0</v>
      </c>
      <c r="AC136" s="39">
        <f>AC110+AC119+AC135</f>
        <v>0</v>
      </c>
      <c r="AD136" s="39">
        <f t="shared" ref="AD136" si="377">AD110+AD119+AD135</f>
        <v>0</v>
      </c>
      <c r="AE136" s="39">
        <f t="shared" ref="AE136" si="378">AE110+AE119+AE135</f>
        <v>0</v>
      </c>
      <c r="AF136" s="39">
        <f t="shared" ref="AF136" si="379">AF110+AF119+AF135</f>
        <v>0</v>
      </c>
      <c r="AG136" s="39">
        <f t="shared" ref="AG136" si="380">AG110+AG119+AG135</f>
        <v>0</v>
      </c>
      <c r="AH136" s="39">
        <f t="shared" ref="AH136" si="381">AH110+AH119+AH135</f>
        <v>0</v>
      </c>
      <c r="AI136" s="39">
        <f t="shared" ref="AI136" si="382">AI110+AI119+AI135</f>
        <v>0</v>
      </c>
      <c r="AJ136" s="39">
        <f t="shared" ref="AJ136" si="383">AJ110+AJ119+AJ135</f>
        <v>0</v>
      </c>
      <c r="AK136" s="39">
        <f t="shared" ref="AK136" si="384">AK110+AK119+AK135</f>
        <v>0</v>
      </c>
      <c r="AL136" s="39">
        <f t="shared" ref="AL136" si="385">AL110+AL119+AL135</f>
        <v>0</v>
      </c>
      <c r="AM136" s="53"/>
      <c r="AN136" s="39">
        <f>AN110+AN119+AN135</f>
        <v>0</v>
      </c>
      <c r="AO136" s="39">
        <f>AO110+AO119+AO135</f>
        <v>0</v>
      </c>
      <c r="AP136" s="39">
        <f t="shared" ref="AP136" si="386">AP110+AP119+AP135</f>
        <v>0</v>
      </c>
      <c r="AQ136" s="39">
        <f t="shared" ref="AQ136" si="387">AQ110+AQ119+AQ135</f>
        <v>0</v>
      </c>
      <c r="AR136" s="39">
        <f t="shared" ref="AR136" si="388">AR110+AR119+AR135</f>
        <v>0</v>
      </c>
      <c r="AS136" s="39">
        <f t="shared" ref="AS136:AT136" si="389">AS110+AS119+AS135</f>
        <v>0</v>
      </c>
      <c r="AT136" s="39">
        <f t="shared" si="389"/>
        <v>0</v>
      </c>
      <c r="AU136" s="39">
        <f t="shared" ref="AU136" si="390">AU110+AU119+AU135</f>
        <v>0</v>
      </c>
      <c r="AV136" s="39">
        <f t="shared" ref="AV136" si="391">AV110+AV119+AV135</f>
        <v>0</v>
      </c>
      <c r="AW136" s="39">
        <f t="shared" ref="AW136" si="392">AW110+AW119+AW135</f>
        <v>0</v>
      </c>
      <c r="AX136" s="39">
        <f t="shared" ref="AX136" si="393">AX110+AX119+AX135</f>
        <v>0</v>
      </c>
      <c r="AY136" s="39">
        <f t="shared" ref="AY136" si="394">AY110+AY119+AY135</f>
        <v>0</v>
      </c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</row>
    <row r="137" spans="1:171" ht="15" customHeight="1" x14ac:dyDescent="0.35">
      <c r="A137" s="10"/>
      <c r="B137" s="26"/>
      <c r="C137" s="26" t="s">
        <v>221</v>
      </c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60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61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53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</row>
    <row r="138" spans="1:171" ht="15" customHeight="1" x14ac:dyDescent="0.35">
      <c r="A138" s="14" t="s">
        <v>222</v>
      </c>
      <c r="B138" s="24"/>
      <c r="C138" s="24" t="s">
        <v>223</v>
      </c>
      <c r="D138" s="37">
        <v>266373.31521522388</v>
      </c>
      <c r="E138" s="37">
        <v>1040312.900445452</v>
      </c>
      <c r="F138" s="37">
        <v>53202.562052373192</v>
      </c>
      <c r="G138" s="37">
        <v>7.4554451722433441</v>
      </c>
      <c r="H138" s="37">
        <v>93298.789434997991</v>
      </c>
      <c r="I138" s="37">
        <v>54034.536354104057</v>
      </c>
      <c r="J138" s="37">
        <v>499506.07651029387</v>
      </c>
      <c r="K138" s="37">
        <v>116705.37176548064</v>
      </c>
      <c r="L138" s="37">
        <v>120812.85544466121</v>
      </c>
      <c r="M138" s="37">
        <v>1283.8856921972074</v>
      </c>
      <c r="N138" s="37">
        <f>SUM(D138:M138)</f>
        <v>2245537.7483599568</v>
      </c>
      <c r="O138" s="60"/>
      <c r="P138" s="37">
        <v>246547.61284015843</v>
      </c>
      <c r="Q138" s="37">
        <v>1013223.980007899</v>
      </c>
      <c r="R138" s="37">
        <v>122957.32336924451</v>
      </c>
      <c r="S138" s="37">
        <v>0</v>
      </c>
      <c r="T138" s="37">
        <v>106527.36959006991</v>
      </c>
      <c r="U138" s="37">
        <v>75087.277623203219</v>
      </c>
      <c r="V138" s="37">
        <v>612216.74002337002</v>
      </c>
      <c r="W138" s="37">
        <v>208785.48026951772</v>
      </c>
      <c r="X138" s="37">
        <v>156673.93857948837</v>
      </c>
      <c r="Y138" s="37">
        <v>2891.2742266395549</v>
      </c>
      <c r="Z138" s="37">
        <f>SUM(P138:Y138)</f>
        <v>2544910.9965295908</v>
      </c>
      <c r="AA138" s="61"/>
      <c r="AB138" s="37">
        <v>207497.59581962693</v>
      </c>
      <c r="AC138" s="37">
        <v>572852.12931614881</v>
      </c>
      <c r="AD138" s="37">
        <v>31848.564455184573</v>
      </c>
      <c r="AE138" s="37">
        <v>9989.7834829304793</v>
      </c>
      <c r="AF138" s="37">
        <v>71808.193463499119</v>
      </c>
      <c r="AG138" s="37">
        <v>88782.569318384121</v>
      </c>
      <c r="AH138" s="37">
        <v>436371.07343170093</v>
      </c>
      <c r="AI138" s="37">
        <v>349287.81652855838</v>
      </c>
      <c r="AJ138" s="37">
        <v>157077.08132756402</v>
      </c>
      <c r="AK138" s="37">
        <v>2518.0544619884099</v>
      </c>
      <c r="AL138" s="37">
        <f>SUM(AB138:AK138)</f>
        <v>1928032.8616055858</v>
      </c>
      <c r="AM138" s="53"/>
      <c r="AN138" s="37">
        <v>104009.0066348968</v>
      </c>
      <c r="AO138" s="37">
        <v>254586.8041882563</v>
      </c>
      <c r="AP138" s="37">
        <v>368.31418922505583</v>
      </c>
      <c r="AQ138" s="37">
        <v>22894.818018359078</v>
      </c>
      <c r="AR138" s="37">
        <v>47008.057537428591</v>
      </c>
      <c r="AS138" s="37">
        <v>29757.636509444012</v>
      </c>
      <c r="AT138" s="37">
        <v>7157.3223556761905</v>
      </c>
      <c r="AU138" s="37">
        <v>168143.31498198357</v>
      </c>
      <c r="AV138" s="37">
        <v>172739.96692878817</v>
      </c>
      <c r="AW138" s="37">
        <v>78818.464634252217</v>
      </c>
      <c r="AX138" s="37">
        <v>893.81815499774859</v>
      </c>
      <c r="AY138" s="37">
        <f>SUM(AN138:AX138)</f>
        <v>886377.52413330774</v>
      </c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</row>
    <row r="139" spans="1:171" ht="15" customHeight="1" x14ac:dyDescent="0.35">
      <c r="A139" s="14" t="s">
        <v>224</v>
      </c>
      <c r="B139" s="24"/>
      <c r="C139" s="24" t="s">
        <v>225</v>
      </c>
      <c r="D139" s="37">
        <v>17530.234823981857</v>
      </c>
      <c r="E139" s="37">
        <v>68354.656321688322</v>
      </c>
      <c r="F139" s="37">
        <v>3864.6164776653068</v>
      </c>
      <c r="G139" s="37">
        <v>8.9669369494888542</v>
      </c>
      <c r="H139" s="37">
        <v>6787.2560023804026</v>
      </c>
      <c r="I139" s="37">
        <v>3910.5546490778847</v>
      </c>
      <c r="J139" s="37">
        <v>35595.568798624314</v>
      </c>
      <c r="K139" s="37">
        <v>8027.0098112865007</v>
      </c>
      <c r="L139" s="37">
        <v>8709.3972956864691</v>
      </c>
      <c r="M139" s="37">
        <v>85.51948257266244</v>
      </c>
      <c r="N139" s="37">
        <f t="shared" ref="N139:N156" si="395">SUM(D139:M139)</f>
        <v>152873.78059991318</v>
      </c>
      <c r="O139" s="60"/>
      <c r="P139" s="37">
        <v>3099.9040550712261</v>
      </c>
      <c r="Q139" s="37">
        <v>13019.84197033332</v>
      </c>
      <c r="R139" s="37">
        <v>941.70330956858879</v>
      </c>
      <c r="S139" s="37">
        <v>0</v>
      </c>
      <c r="T139" s="37">
        <v>1140.9395432025035</v>
      </c>
      <c r="U139" s="37">
        <v>604.09378017302231</v>
      </c>
      <c r="V139" s="37">
        <v>6939.7802182135365</v>
      </c>
      <c r="W139" s="37">
        <v>2820.553686757165</v>
      </c>
      <c r="X139" s="37">
        <v>2024.1457278052219</v>
      </c>
      <c r="Y139" s="37">
        <v>74.723395365554723</v>
      </c>
      <c r="Z139" s="37">
        <f t="shared" ref="Z139:Z154" si="396">SUM(P139:Y139)</f>
        <v>30665.685686490142</v>
      </c>
      <c r="AA139" s="61"/>
      <c r="AB139" s="37">
        <v>12649.337425181329</v>
      </c>
      <c r="AC139" s="37">
        <v>36578.106327940041</v>
      </c>
      <c r="AD139" s="37">
        <v>2075.9399628796805</v>
      </c>
      <c r="AE139" s="37">
        <v>553.9008698117733</v>
      </c>
      <c r="AF139" s="37">
        <v>4602.2844355972275</v>
      </c>
      <c r="AG139" s="37">
        <v>5130.2772619302241</v>
      </c>
      <c r="AH139" s="37">
        <v>27728.415265154712</v>
      </c>
      <c r="AI139" s="37">
        <v>16532.290659853279</v>
      </c>
      <c r="AJ139" s="37">
        <v>7830.5935039616079</v>
      </c>
      <c r="AK139" s="37">
        <v>122.95202600529149</v>
      </c>
      <c r="AL139" s="37">
        <f t="shared" ref="AL139:AL154" si="397">SUM(AB139:AK139)</f>
        <v>113804.09773831516</v>
      </c>
      <c r="AM139" s="53"/>
      <c r="AN139" s="37">
        <v>5984.4447010959166</v>
      </c>
      <c r="AO139" s="37">
        <v>14680.512193897917</v>
      </c>
      <c r="AP139" s="37">
        <v>20.421600000000002</v>
      </c>
      <c r="AQ139" s="37">
        <v>1269.3972953313114</v>
      </c>
      <c r="AR139" s="37">
        <v>2691.1422200826451</v>
      </c>
      <c r="AS139" s="37">
        <v>1698.9906477800798</v>
      </c>
      <c r="AT139" s="37">
        <v>1073.6114081530718</v>
      </c>
      <c r="AU139" s="37">
        <v>9842.9415036468672</v>
      </c>
      <c r="AV139" s="37">
        <v>9577.4558744619353</v>
      </c>
      <c r="AW139" s="37">
        <v>4370.0667424436879</v>
      </c>
      <c r="AX139" s="37">
        <v>49.517067771527067</v>
      </c>
      <c r="AY139" s="37">
        <f t="shared" ref="AY139:AY155" si="398">SUM(AN139:AX139)</f>
        <v>51258.501254664967</v>
      </c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</row>
    <row r="140" spans="1:171" ht="15" customHeight="1" x14ac:dyDescent="0.35">
      <c r="A140" s="14" t="s">
        <v>226</v>
      </c>
      <c r="B140" s="24"/>
      <c r="C140" s="24" t="s">
        <v>227</v>
      </c>
      <c r="D140" s="37">
        <v>3712.3031824937116</v>
      </c>
      <c r="E140" s="37">
        <v>14306.193900950022</v>
      </c>
      <c r="F140" s="37">
        <v>1675.1391073108073</v>
      </c>
      <c r="G140" s="37">
        <v>0</v>
      </c>
      <c r="H140" s="37">
        <v>2224.45249413908</v>
      </c>
      <c r="I140" s="37">
        <v>1304.9519060520577</v>
      </c>
      <c r="J140" s="37">
        <v>10415.690966519054</v>
      </c>
      <c r="K140" s="37">
        <v>1667.1794277375902</v>
      </c>
      <c r="L140" s="37">
        <v>2681.7277566757475</v>
      </c>
      <c r="M140" s="37">
        <v>38.146048815040174</v>
      </c>
      <c r="N140" s="37">
        <f t="shared" si="395"/>
        <v>38025.784790693113</v>
      </c>
      <c r="O140" s="60"/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  <c r="X140" s="37">
        <v>0</v>
      </c>
      <c r="Y140" s="37">
        <v>0</v>
      </c>
      <c r="Z140" s="37">
        <f t="shared" si="396"/>
        <v>0</v>
      </c>
      <c r="AA140" s="61"/>
      <c r="AB140" s="37">
        <v>40758.069009892555</v>
      </c>
      <c r="AC140" s="37">
        <v>120631.19347406624</v>
      </c>
      <c r="AD140" s="37">
        <v>3384.5270956891959</v>
      </c>
      <c r="AE140" s="37">
        <v>2237.6492850107461</v>
      </c>
      <c r="AF140" s="37">
        <v>16464.537709883843</v>
      </c>
      <c r="AG140" s="37">
        <v>17950.580960683303</v>
      </c>
      <c r="AH140" s="37">
        <v>104246.8168666143</v>
      </c>
      <c r="AI140" s="37">
        <v>59196.916434324128</v>
      </c>
      <c r="AJ140" s="37">
        <v>27347.477183763403</v>
      </c>
      <c r="AK140" s="37">
        <v>385.26411223337777</v>
      </c>
      <c r="AL140" s="37">
        <f t="shared" si="397"/>
        <v>392603.03213216108</v>
      </c>
      <c r="AM140" s="53"/>
      <c r="AN140" s="37">
        <v>24175.965658158624</v>
      </c>
      <c r="AO140" s="37">
        <v>59306.347768383624</v>
      </c>
      <c r="AP140" s="37">
        <v>82.499199999999988</v>
      </c>
      <c r="AQ140" s="37">
        <v>5128.1124567613178</v>
      </c>
      <c r="AR140" s="37">
        <v>10871.679018443321</v>
      </c>
      <c r="AS140" s="37">
        <v>6863.5841094399239</v>
      </c>
      <c r="AT140" s="37">
        <v>837.17643492683465</v>
      </c>
      <c r="AU140" s="37">
        <v>39763.524880404264</v>
      </c>
      <c r="AV140" s="37">
        <v>38691.015771458158</v>
      </c>
      <c r="AW140" s="37">
        <v>17654.199974449126</v>
      </c>
      <c r="AX140" s="37">
        <v>200.03909965412925</v>
      </c>
      <c r="AY140" s="37">
        <f t="shared" si="398"/>
        <v>203574.14437207929</v>
      </c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</row>
    <row r="141" spans="1:171" ht="15" customHeight="1" x14ac:dyDescent="0.35">
      <c r="A141" s="14" t="s">
        <v>228</v>
      </c>
      <c r="B141" s="24"/>
      <c r="C141" s="24" t="s">
        <v>229</v>
      </c>
      <c r="D141" s="37">
        <v>26373.880945989218</v>
      </c>
      <c r="E141" s="37">
        <v>102796.55108683815</v>
      </c>
      <c r="F141" s="37">
        <v>7752.8268220345926</v>
      </c>
      <c r="G141" s="37">
        <v>0</v>
      </c>
      <c r="H141" s="37">
        <v>11163.310651180082</v>
      </c>
      <c r="I141" s="37">
        <v>7361.9768450939391</v>
      </c>
      <c r="J141" s="37">
        <v>64671.560839824735</v>
      </c>
      <c r="K141" s="37">
        <v>14798.345087914306</v>
      </c>
      <c r="L141" s="37">
        <v>16061.690300871616</v>
      </c>
      <c r="M141" s="37">
        <v>176.24530686909935</v>
      </c>
      <c r="N141" s="37">
        <f t="shared" si="395"/>
        <v>251156.3878866157</v>
      </c>
      <c r="O141" s="60"/>
      <c r="P141" s="37">
        <v>22289.405243730667</v>
      </c>
      <c r="Q141" s="37">
        <v>90084.407661018675</v>
      </c>
      <c r="R141" s="37">
        <v>10393.31975205022</v>
      </c>
      <c r="S141" s="37">
        <v>0</v>
      </c>
      <c r="T141" s="37">
        <v>9255.6334246198294</v>
      </c>
      <c r="U141" s="37">
        <v>6522.27645847846</v>
      </c>
      <c r="V141" s="37">
        <v>53523.149290028858</v>
      </c>
      <c r="W141" s="37">
        <v>18839.928063365369</v>
      </c>
      <c r="X141" s="37">
        <v>14093.498101745439</v>
      </c>
      <c r="Y141" s="37">
        <v>299.68823615403414</v>
      </c>
      <c r="Z141" s="37">
        <f t="shared" si="396"/>
        <v>225301.30623119153</v>
      </c>
      <c r="AA141" s="61"/>
      <c r="AB141" s="37">
        <v>18873.847807524064</v>
      </c>
      <c r="AC141" s="37">
        <v>58183.448452439276</v>
      </c>
      <c r="AD141" s="37">
        <v>3647.9989983047271</v>
      </c>
      <c r="AE141" s="37">
        <v>0</v>
      </c>
      <c r="AF141" s="37">
        <v>5941.4765365008907</v>
      </c>
      <c r="AG141" s="37">
        <v>8853.1206816158792</v>
      </c>
      <c r="AH141" s="37">
        <v>37256.606568299045</v>
      </c>
      <c r="AI141" s="37">
        <v>4174.8656664036107</v>
      </c>
      <c r="AJ141" s="37">
        <v>3322.6979462999734</v>
      </c>
      <c r="AK141" s="37">
        <v>89.38</v>
      </c>
      <c r="AL141" s="37">
        <f t="shared" si="397"/>
        <v>140343.44265738747</v>
      </c>
      <c r="AM141" s="53"/>
      <c r="AN141" s="37">
        <v>7882.0643052538371</v>
      </c>
      <c r="AO141" s="37">
        <v>19520.029941823334</v>
      </c>
      <c r="AP141" s="37">
        <v>0</v>
      </c>
      <c r="AQ141" s="37">
        <v>0</v>
      </c>
      <c r="AR141" s="37">
        <v>3127.7629220436138</v>
      </c>
      <c r="AS141" s="37">
        <v>1982.5074131339793</v>
      </c>
      <c r="AT141" s="37">
        <v>447.3648854931638</v>
      </c>
      <c r="AU141" s="37">
        <v>18310.126440752021</v>
      </c>
      <c r="AV141" s="37">
        <v>5550.0483642231329</v>
      </c>
      <c r="AW141" s="37">
        <v>2276.8318825348847</v>
      </c>
      <c r="AX141" s="37">
        <v>0</v>
      </c>
      <c r="AY141" s="37">
        <f t="shared" si="398"/>
        <v>59096.736155257968</v>
      </c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</row>
    <row r="142" spans="1:171" ht="15" customHeight="1" x14ac:dyDescent="0.35">
      <c r="A142" s="14" t="s">
        <v>230</v>
      </c>
      <c r="B142" s="24"/>
      <c r="C142" s="24" t="s">
        <v>231</v>
      </c>
      <c r="D142" s="37">
        <v>7423.15045508602</v>
      </c>
      <c r="E142" s="37">
        <v>28932.953270860184</v>
      </c>
      <c r="F142" s="37">
        <v>2182.0982687396672</v>
      </c>
      <c r="G142" s="37">
        <v>0</v>
      </c>
      <c r="H142" s="37">
        <v>3142.0076063237079</v>
      </c>
      <c r="I142" s="37">
        <v>2072.0902577784063</v>
      </c>
      <c r="J142" s="37">
        <v>18202.354339218848</v>
      </c>
      <c r="K142" s="37">
        <v>4165.1185996794475</v>
      </c>
      <c r="L142" s="37">
        <v>4520.697727821409</v>
      </c>
      <c r="M142" s="37">
        <v>49.605722895745743</v>
      </c>
      <c r="N142" s="37">
        <f t="shared" si="395"/>
        <v>70690.076248403435</v>
      </c>
      <c r="O142" s="60"/>
      <c r="P142" s="37">
        <v>34110.379498456343</v>
      </c>
      <c r="Q142" s="37">
        <v>127640.22015101557</v>
      </c>
      <c r="R142" s="37">
        <v>16505.689344471622</v>
      </c>
      <c r="S142" s="37">
        <v>0</v>
      </c>
      <c r="T142" s="37">
        <v>13934.292155349485</v>
      </c>
      <c r="U142" s="37">
        <v>11531.469716957063</v>
      </c>
      <c r="V142" s="37">
        <v>80068.284871562981</v>
      </c>
      <c r="W142" s="37">
        <v>26259.647464589565</v>
      </c>
      <c r="X142" s="37">
        <v>20351.654288158083</v>
      </c>
      <c r="Y142" s="37">
        <v>355.95530723057408</v>
      </c>
      <c r="Z142" s="37">
        <f t="shared" si="396"/>
        <v>330757.59279779135</v>
      </c>
      <c r="AA142" s="61"/>
      <c r="AB142" s="37">
        <v>25514.878535857846</v>
      </c>
      <c r="AC142" s="37">
        <v>98287.059867518197</v>
      </c>
      <c r="AD142" s="37">
        <v>9944.8749693142454</v>
      </c>
      <c r="AE142" s="37">
        <v>406.46954376734607</v>
      </c>
      <c r="AF142" s="37">
        <v>9656.1931770939573</v>
      </c>
      <c r="AG142" s="37">
        <v>12773.738799805031</v>
      </c>
      <c r="AH142" s="37">
        <v>64794.821914930915</v>
      </c>
      <c r="AI142" s="37">
        <v>28003.26580256287</v>
      </c>
      <c r="AJ142" s="37">
        <v>15845.851904570582</v>
      </c>
      <c r="AK142" s="37">
        <v>327.48377191751763</v>
      </c>
      <c r="AL142" s="37">
        <f t="shared" si="397"/>
        <v>265554.63828733849</v>
      </c>
      <c r="AM142" s="53"/>
      <c r="AN142" s="37">
        <v>4391.5701164758593</v>
      </c>
      <c r="AO142" s="37">
        <v>10773.012679601705</v>
      </c>
      <c r="AP142" s="37">
        <v>14.985999999999999</v>
      </c>
      <c r="AQ142" s="37">
        <v>931.52289085257939</v>
      </c>
      <c r="AR142" s="37">
        <v>1974.8431714536823</v>
      </c>
      <c r="AS142" s="37">
        <v>1246.7717440177203</v>
      </c>
      <c r="AT142" s="37">
        <v>363.2091676745174</v>
      </c>
      <c r="AU142" s="37">
        <v>7223.0540884970796</v>
      </c>
      <c r="AV142" s="37">
        <v>7028.232544692215</v>
      </c>
      <c r="AW142" s="37">
        <v>3206.8897736838007</v>
      </c>
      <c r="AX142" s="37">
        <v>36.33715172288678</v>
      </c>
      <c r="AY142" s="37">
        <f t="shared" si="398"/>
        <v>37190.429328672042</v>
      </c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</row>
    <row r="143" spans="1:171" ht="15" customHeight="1" x14ac:dyDescent="0.35">
      <c r="A143" s="14" t="s">
        <v>232</v>
      </c>
      <c r="B143" s="24"/>
      <c r="C143" s="24" t="s">
        <v>233</v>
      </c>
      <c r="D143" s="37">
        <v>2002.5669224888629</v>
      </c>
      <c r="E143" s="37">
        <v>7805.3348831751719</v>
      </c>
      <c r="F143" s="37">
        <v>588.6715944985699</v>
      </c>
      <c r="G143" s="37">
        <v>0</v>
      </c>
      <c r="H143" s="37">
        <v>847.62939141577112</v>
      </c>
      <c r="I143" s="37">
        <v>558.99438328040389</v>
      </c>
      <c r="J143" s="37">
        <v>4910.5070591916065</v>
      </c>
      <c r="K143" s="37">
        <v>1123.637300150147</v>
      </c>
      <c r="L143" s="37">
        <v>1219.5630131816868</v>
      </c>
      <c r="M143" s="37">
        <v>13.382293736092372</v>
      </c>
      <c r="N143" s="37">
        <f t="shared" si="395"/>
        <v>19070.286841118312</v>
      </c>
      <c r="O143" s="60"/>
      <c r="P143" s="37">
        <v>5806.3566426815314</v>
      </c>
      <c r="Q143" s="37">
        <v>20389.028806051996</v>
      </c>
      <c r="R143" s="37">
        <v>2333.4160310174848</v>
      </c>
      <c r="S143" s="37">
        <v>0</v>
      </c>
      <c r="T143" s="37">
        <v>1966.7417586498566</v>
      </c>
      <c r="U143" s="37">
        <v>1905.5936148111989</v>
      </c>
      <c r="V143" s="37">
        <v>12717.641378468699</v>
      </c>
      <c r="W143" s="37">
        <v>4193.8109283107242</v>
      </c>
      <c r="X143" s="37">
        <v>3313.9835322725471</v>
      </c>
      <c r="Y143" s="37">
        <v>78.244862333561244</v>
      </c>
      <c r="Z143" s="37">
        <f t="shared" si="396"/>
        <v>52704.817554597597</v>
      </c>
      <c r="AA143" s="61"/>
      <c r="AB143" s="37">
        <v>4841.5627508904363</v>
      </c>
      <c r="AC143" s="37">
        <v>14023.970947340065</v>
      </c>
      <c r="AD143" s="37">
        <v>660.28450235184675</v>
      </c>
      <c r="AE143" s="37">
        <v>213.56874333538522</v>
      </c>
      <c r="AF143" s="37">
        <v>1789.9921656099591</v>
      </c>
      <c r="AG143" s="37">
        <v>2140.067125701938</v>
      </c>
      <c r="AH143" s="37">
        <v>11457.508204949072</v>
      </c>
      <c r="AI143" s="37">
        <v>6331.026835863584</v>
      </c>
      <c r="AJ143" s="37">
        <v>3025.9060591534894</v>
      </c>
      <c r="AK143" s="37">
        <v>39.06577418348715</v>
      </c>
      <c r="AL143" s="37">
        <f t="shared" si="397"/>
        <v>44522.953109379254</v>
      </c>
      <c r="AM143" s="53"/>
      <c r="AN143" s="37">
        <v>2307.4351459449426</v>
      </c>
      <c r="AO143" s="37">
        <v>5660.3964926720828</v>
      </c>
      <c r="AP143" s="37">
        <v>7.8739999999999997</v>
      </c>
      <c r="AQ143" s="37">
        <v>489.44423078694848</v>
      </c>
      <c r="AR143" s="37">
        <v>1037.6294629671888</v>
      </c>
      <c r="AS143" s="37">
        <v>655.08345872117502</v>
      </c>
      <c r="AT143" s="37">
        <v>413.95464742220429</v>
      </c>
      <c r="AU143" s="37">
        <v>3795.1640126001603</v>
      </c>
      <c r="AV143" s="37">
        <v>3692.800150600995</v>
      </c>
      <c r="AW143" s="37">
        <v>1684.9759827830142</v>
      </c>
      <c r="AX143" s="37">
        <v>19.092401752703225</v>
      </c>
      <c r="AY143" s="37">
        <f t="shared" si="398"/>
        <v>19763.849986251411</v>
      </c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</row>
    <row r="144" spans="1:171" ht="15" customHeight="1" x14ac:dyDescent="0.35">
      <c r="A144" s="14" t="s">
        <v>234</v>
      </c>
      <c r="B144" s="24"/>
      <c r="C144" s="24" t="s">
        <v>235</v>
      </c>
      <c r="D144" s="37">
        <v>3977.8679815775968</v>
      </c>
      <c r="E144" s="37">
        <v>15504.396566525185</v>
      </c>
      <c r="F144" s="37">
        <v>1169.3281563393618</v>
      </c>
      <c r="G144" s="37">
        <v>0</v>
      </c>
      <c r="H144" s="37">
        <v>1683.7179214796761</v>
      </c>
      <c r="I144" s="37">
        <v>1110.3778026899872</v>
      </c>
      <c r="J144" s="37">
        <v>9754.1553217069522</v>
      </c>
      <c r="K144" s="37">
        <v>2231.975765193647</v>
      </c>
      <c r="L144" s="37">
        <v>2422.5211188559961</v>
      </c>
      <c r="M144" s="37">
        <v>26.582381430083935</v>
      </c>
      <c r="N144" s="37">
        <f t="shared" si="395"/>
        <v>37880.923015798486</v>
      </c>
      <c r="O144" s="60"/>
      <c r="P144" s="37">
        <v>1971.6054612219734</v>
      </c>
      <c r="Q144" s="37">
        <v>7857.8018274694132</v>
      </c>
      <c r="R144" s="37">
        <v>797.24064173507679</v>
      </c>
      <c r="S144" s="37">
        <v>0</v>
      </c>
      <c r="T144" s="37">
        <v>761.41361328399671</v>
      </c>
      <c r="U144" s="37">
        <v>532.13602902210778</v>
      </c>
      <c r="V144" s="37">
        <v>4554.6758173457492</v>
      </c>
      <c r="W144" s="37">
        <v>1659.0440369487092</v>
      </c>
      <c r="X144" s="37">
        <v>1235.1541688841344</v>
      </c>
      <c r="Y144" s="37">
        <v>32.910523050563043</v>
      </c>
      <c r="Z144" s="37">
        <f t="shared" si="396"/>
        <v>19401.982118961725</v>
      </c>
      <c r="AA144" s="61"/>
      <c r="AB144" s="37">
        <v>3803.8079281020964</v>
      </c>
      <c r="AC144" s="37">
        <v>11174.988437401538</v>
      </c>
      <c r="AD144" s="37">
        <v>427.88785075070524</v>
      </c>
      <c r="AE144" s="37">
        <v>181.87789755013452</v>
      </c>
      <c r="AF144" s="37">
        <v>1458.1969674171867</v>
      </c>
      <c r="AG144" s="37">
        <v>1676.2556173117</v>
      </c>
      <c r="AH144" s="37">
        <v>9431.7641924736417</v>
      </c>
      <c r="AI144" s="37">
        <v>5167.338012217795</v>
      </c>
      <c r="AJ144" s="37">
        <v>2457.4910804629708</v>
      </c>
      <c r="AK144" s="37">
        <v>33.332578308858736</v>
      </c>
      <c r="AL144" s="37">
        <f t="shared" si="397"/>
        <v>35812.940561996627</v>
      </c>
      <c r="AM144" s="53"/>
      <c r="AN144" s="37">
        <v>1965.0415436434353</v>
      </c>
      <c r="AO144" s="37">
        <v>4820.4666905336453</v>
      </c>
      <c r="AP144" s="37">
        <v>6.7055999999999996</v>
      </c>
      <c r="AQ144" s="37">
        <v>416.81702234759484</v>
      </c>
      <c r="AR144" s="37">
        <v>883.65863943012232</v>
      </c>
      <c r="AS144" s="37">
        <v>557.87752613674252</v>
      </c>
      <c r="AT144" s="37">
        <v>352.52911909503842</v>
      </c>
      <c r="AU144" s="37">
        <v>3232.0106429885236</v>
      </c>
      <c r="AV144" s="37">
        <v>3144.8362572860087</v>
      </c>
      <c r="AW144" s="37">
        <v>1434.9472885635992</v>
      </c>
      <c r="AX144" s="37">
        <v>16.259335686173067</v>
      </c>
      <c r="AY144" s="37">
        <f t="shared" si="398"/>
        <v>16831.149665710884</v>
      </c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</row>
    <row r="145" spans="1:171" ht="15" customHeight="1" x14ac:dyDescent="0.35">
      <c r="A145" s="14" t="s">
        <v>236</v>
      </c>
      <c r="B145" s="24"/>
      <c r="C145" s="24" t="s">
        <v>237</v>
      </c>
      <c r="D145" s="37">
        <v>1063.2800381010995</v>
      </c>
      <c r="E145" s="37">
        <v>4144.309325582848</v>
      </c>
      <c r="F145" s="37">
        <v>312.56021878637387</v>
      </c>
      <c r="G145" s="37">
        <v>0</v>
      </c>
      <c r="H145" s="37">
        <v>450.05607626837508</v>
      </c>
      <c r="I145" s="37">
        <v>296.80284962161807</v>
      </c>
      <c r="J145" s="37">
        <v>2607.2757291445814</v>
      </c>
      <c r="K145" s="37">
        <v>596.60483647188039</v>
      </c>
      <c r="L145" s="37">
        <v>647.53741438557461</v>
      </c>
      <c r="M145" s="37">
        <v>7.1054433356503921</v>
      </c>
      <c r="N145" s="37">
        <f t="shared" si="395"/>
        <v>10125.531931698004</v>
      </c>
      <c r="O145" s="60"/>
      <c r="P145" s="37">
        <v>323.23988175323194</v>
      </c>
      <c r="Q145" s="37">
        <v>1261.770854603493</v>
      </c>
      <c r="R145" s="37">
        <v>101.45438397018773</v>
      </c>
      <c r="S145" s="37">
        <v>0</v>
      </c>
      <c r="T145" s="37">
        <v>111.10669850593938</v>
      </c>
      <c r="U145" s="37">
        <v>76.511539497771352</v>
      </c>
      <c r="V145" s="37">
        <v>703.67395446095122</v>
      </c>
      <c r="W145" s="37">
        <v>270.2163115537449</v>
      </c>
      <c r="X145" s="37">
        <v>199.74927030847937</v>
      </c>
      <c r="Y145" s="37">
        <v>6.929266704562969</v>
      </c>
      <c r="Z145" s="37">
        <f t="shared" si="396"/>
        <v>3054.6521613583623</v>
      </c>
      <c r="AA145" s="61"/>
      <c r="AB145" s="37">
        <v>0</v>
      </c>
      <c r="AC145" s="37">
        <v>0</v>
      </c>
      <c r="AD145" s="37">
        <v>0</v>
      </c>
      <c r="AE145" s="37">
        <v>0</v>
      </c>
      <c r="AF145" s="37">
        <v>0</v>
      </c>
      <c r="AG145" s="37">
        <v>0</v>
      </c>
      <c r="AH145" s="37">
        <v>0</v>
      </c>
      <c r="AI145" s="37">
        <v>0</v>
      </c>
      <c r="AJ145" s="37">
        <v>0</v>
      </c>
      <c r="AK145" s="37">
        <v>0</v>
      </c>
      <c r="AL145" s="37">
        <f t="shared" si="397"/>
        <v>0</v>
      </c>
      <c r="AM145" s="53"/>
      <c r="AN145" s="37">
        <v>0</v>
      </c>
      <c r="AO145" s="37">
        <v>0</v>
      </c>
      <c r="AP145" s="37">
        <v>0</v>
      </c>
      <c r="AQ145" s="37">
        <v>0</v>
      </c>
      <c r="AR145" s="37">
        <v>0</v>
      </c>
      <c r="AS145" s="37">
        <v>0</v>
      </c>
      <c r="AT145" s="37">
        <v>0</v>
      </c>
      <c r="AU145" s="37">
        <v>0</v>
      </c>
      <c r="AV145" s="37">
        <v>0</v>
      </c>
      <c r="AW145" s="37">
        <v>0</v>
      </c>
      <c r="AX145" s="37">
        <v>0</v>
      </c>
      <c r="AY145" s="37">
        <f t="shared" si="398"/>
        <v>0</v>
      </c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</row>
    <row r="146" spans="1:171" ht="15" customHeight="1" x14ac:dyDescent="0.35">
      <c r="A146" s="14" t="s">
        <v>238</v>
      </c>
      <c r="B146" s="24"/>
      <c r="C146" s="24" t="s">
        <v>239</v>
      </c>
      <c r="D146" s="37">
        <v>-341.11836067543169</v>
      </c>
      <c r="E146" s="37">
        <v>-1329.5650746904239</v>
      </c>
      <c r="F146" s="37">
        <v>-100.27464602380168</v>
      </c>
      <c r="G146" s="37">
        <v>0</v>
      </c>
      <c r="H146" s="37">
        <v>-144.38566083010377</v>
      </c>
      <c r="I146" s="37">
        <v>-95.219413398877691</v>
      </c>
      <c r="J146" s="37">
        <v>-836.45849699481971</v>
      </c>
      <c r="K146" s="37">
        <v>-191.4010011433802</v>
      </c>
      <c r="L146" s="37">
        <v>-207.7410403243293</v>
      </c>
      <c r="M146" s="37">
        <v>-2.2795473400007267</v>
      </c>
      <c r="N146" s="37">
        <f t="shared" si="395"/>
        <v>-3248.4432414211683</v>
      </c>
      <c r="O146" s="60"/>
      <c r="P146" s="37">
        <v>259.625313691445</v>
      </c>
      <c r="Q146" s="37">
        <v>1097.6483676078522</v>
      </c>
      <c r="R146" s="37">
        <v>174.43945318971964</v>
      </c>
      <c r="S146" s="37">
        <v>0</v>
      </c>
      <c r="T146" s="37">
        <v>132.8550572857223</v>
      </c>
      <c r="U146" s="37">
        <v>95.553233175992077</v>
      </c>
      <c r="V146" s="37">
        <v>702.00124047539498</v>
      </c>
      <c r="W146" s="37">
        <v>222.69288983220508</v>
      </c>
      <c r="X146" s="37">
        <v>169.18058271551288</v>
      </c>
      <c r="Y146" s="37">
        <v>0.69204030596948596</v>
      </c>
      <c r="Z146" s="37">
        <f t="shared" si="396"/>
        <v>2854.6881782798137</v>
      </c>
      <c r="AA146" s="61"/>
      <c r="AB146" s="37">
        <v>2033.7781162066922</v>
      </c>
      <c r="AC146" s="37">
        <v>5881.3353127658411</v>
      </c>
      <c r="AD146" s="37">
        <v>242.61485551014786</v>
      </c>
      <c r="AE146" s="37">
        <v>101.15264532089846</v>
      </c>
      <c r="AF146" s="37">
        <v>780.86101292554292</v>
      </c>
      <c r="AG146" s="37">
        <v>900.36481145349512</v>
      </c>
      <c r="AH146" s="37">
        <v>4830.3133767759991</v>
      </c>
      <c r="AI146" s="37">
        <v>2808.4840526619105</v>
      </c>
      <c r="AJ146" s="37">
        <v>1299.165432844346</v>
      </c>
      <c r="AK146" s="37">
        <v>19.380851706008126</v>
      </c>
      <c r="AL146" s="37">
        <f t="shared" si="397"/>
        <v>18897.450468170886</v>
      </c>
      <c r="AM146" s="53"/>
      <c r="AN146" s="37">
        <v>1103.4853968291675</v>
      </c>
      <c r="AO146" s="37">
        <v>2706.3997888715758</v>
      </c>
      <c r="AP146" s="37">
        <v>3.7293656216629989</v>
      </c>
      <c r="AQ146" s="37">
        <v>234.04989933704246</v>
      </c>
      <c r="AR146" s="37">
        <v>496.52645463753254</v>
      </c>
      <c r="AS146" s="37">
        <v>313.75546997145227</v>
      </c>
      <c r="AT146" s="37">
        <v>199.54953915473314</v>
      </c>
      <c r="AU146" s="37">
        <v>1818.7873922741428</v>
      </c>
      <c r="AV146" s="37">
        <v>1770.4271760979821</v>
      </c>
      <c r="AW146" s="37">
        <v>805.86678178408897</v>
      </c>
      <c r="AX146" s="37">
        <v>9.0782599886540485</v>
      </c>
      <c r="AY146" s="37">
        <f t="shared" si="398"/>
        <v>9461.6555245680338</v>
      </c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</row>
    <row r="147" spans="1:171" ht="15" customHeight="1" x14ac:dyDescent="0.35">
      <c r="A147" s="14" t="s">
        <v>240</v>
      </c>
      <c r="B147" s="24"/>
      <c r="C147" s="24" t="s">
        <v>241</v>
      </c>
      <c r="D147" s="37">
        <v>2478.9148154198515</v>
      </c>
      <c r="E147" s="37">
        <v>9661.9793645492609</v>
      </c>
      <c r="F147" s="37">
        <v>728.69811272309562</v>
      </c>
      <c r="G147" s="37">
        <v>0</v>
      </c>
      <c r="H147" s="37">
        <v>1049.2538515289257</v>
      </c>
      <c r="I147" s="37">
        <v>691.96162329899994</v>
      </c>
      <c r="J147" s="37">
        <v>6078.5627504149179</v>
      </c>
      <c r="K147" s="37">
        <v>1390.9153892538905</v>
      </c>
      <c r="L147" s="37">
        <v>1509.6588222663866</v>
      </c>
      <c r="M147" s="37">
        <v>16.565521897999968</v>
      </c>
      <c r="N147" s="37">
        <f t="shared" si="395"/>
        <v>23606.510251353324</v>
      </c>
      <c r="O147" s="60"/>
      <c r="P147" s="37">
        <v>2072.4018935625209</v>
      </c>
      <c r="Q147" s="37">
        <v>8286.0988931879092</v>
      </c>
      <c r="R147" s="37">
        <v>867.33619491493414</v>
      </c>
      <c r="S147" s="37">
        <v>0</v>
      </c>
      <c r="T147" s="37">
        <v>814.10576100001822</v>
      </c>
      <c r="U147" s="37">
        <v>570.10342544035439</v>
      </c>
      <c r="V147" s="37">
        <v>4830.7099844866425</v>
      </c>
      <c r="W147" s="37">
        <v>1745.6461988816532</v>
      </c>
      <c r="X147" s="37">
        <v>1301.0595657348535</v>
      </c>
      <c r="Y147" s="37">
        <v>33.054859001729518</v>
      </c>
      <c r="Z147" s="37">
        <f t="shared" si="396"/>
        <v>20520.516776210614</v>
      </c>
      <c r="AA147" s="61"/>
      <c r="AB147" s="37">
        <v>1373.4438560543131</v>
      </c>
      <c r="AC147" s="37">
        <v>3760.4115627820424</v>
      </c>
      <c r="AD147" s="37">
        <v>297.50748151418111</v>
      </c>
      <c r="AE147" s="37">
        <v>45.893822333372547</v>
      </c>
      <c r="AF147" s="37">
        <v>448.46711334162217</v>
      </c>
      <c r="AG147" s="37">
        <v>614.60034049412798</v>
      </c>
      <c r="AH147" s="37">
        <v>2670.5477518221696</v>
      </c>
      <c r="AI147" s="37">
        <v>1591.2009948144046</v>
      </c>
      <c r="AJ147" s="37">
        <v>760.14609237509194</v>
      </c>
      <c r="AK147" s="37">
        <v>13.232506333671035</v>
      </c>
      <c r="AL147" s="37">
        <f t="shared" si="397"/>
        <v>11575.451521864996</v>
      </c>
      <c r="AM147" s="53"/>
      <c r="AN147" s="37">
        <v>495.84511750147647</v>
      </c>
      <c r="AO147" s="37">
        <v>1216.3635320136116</v>
      </c>
      <c r="AP147" s="37">
        <v>1.6920451532811076</v>
      </c>
      <c r="AQ147" s="37">
        <v>105.1767511435682</v>
      </c>
      <c r="AR147" s="37">
        <v>222.97636572457588</v>
      </c>
      <c r="AS147" s="37">
        <v>140.77099204010523</v>
      </c>
      <c r="AT147" s="37">
        <v>88.954782175378512</v>
      </c>
      <c r="AU147" s="37">
        <v>815.54341801206272</v>
      </c>
      <c r="AV147" s="37">
        <v>793.54643089410183</v>
      </c>
      <c r="AW147" s="37">
        <v>362.08476569254128</v>
      </c>
      <c r="AX147" s="37">
        <v>4.1027693485086631</v>
      </c>
      <c r="AY147" s="37">
        <f t="shared" si="398"/>
        <v>4247.0569696992115</v>
      </c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</row>
    <row r="148" spans="1:171" ht="15" customHeight="1" x14ac:dyDescent="0.35">
      <c r="A148" s="14" t="s">
        <v>242</v>
      </c>
      <c r="B148" s="24"/>
      <c r="C148" s="24" t="s">
        <v>243</v>
      </c>
      <c r="D148" s="37">
        <v>6858.0321737397389</v>
      </c>
      <c r="E148" s="37">
        <v>26730.311558876827</v>
      </c>
      <c r="F148" s="37">
        <v>2074.7747219229632</v>
      </c>
      <c r="G148" s="37">
        <v>0</v>
      </c>
      <c r="H148" s="37">
        <v>3289.5657883797217</v>
      </c>
      <c r="I148" s="37">
        <v>2038.8121419047661</v>
      </c>
      <c r="J148" s="37">
        <v>17973.367328711138</v>
      </c>
      <c r="K148" s="37">
        <v>3848.0315786233709</v>
      </c>
      <c r="L148" s="37">
        <v>4509.4863287349726</v>
      </c>
      <c r="M148" s="37">
        <v>45.829280395031425</v>
      </c>
      <c r="N148" s="37">
        <f t="shared" si="395"/>
        <v>67368.210901288534</v>
      </c>
      <c r="O148" s="60"/>
      <c r="P148" s="37">
        <v>12880.053135791073</v>
      </c>
      <c r="Q148" s="37">
        <v>48321.129887145464</v>
      </c>
      <c r="R148" s="37">
        <v>5985.1032277911763</v>
      </c>
      <c r="S148" s="37">
        <v>0</v>
      </c>
      <c r="T148" s="37">
        <v>4389.7801246691442</v>
      </c>
      <c r="U148" s="37">
        <v>3319.5098812092083</v>
      </c>
      <c r="V148" s="37">
        <v>22839.198942922631</v>
      </c>
      <c r="W148" s="37">
        <v>9979.4351465250911</v>
      </c>
      <c r="X148" s="37">
        <v>7704.9658073254395</v>
      </c>
      <c r="Y148" s="37">
        <v>148.25662284698674</v>
      </c>
      <c r="Z148" s="37">
        <f t="shared" si="396"/>
        <v>115567.43277622621</v>
      </c>
      <c r="AA148" s="61"/>
      <c r="AB148" s="37">
        <v>6093.158963302234</v>
      </c>
      <c r="AC148" s="37">
        <v>23429.071957039392</v>
      </c>
      <c r="AD148" s="37">
        <v>3049.4456968125874</v>
      </c>
      <c r="AE148" s="37">
        <v>0</v>
      </c>
      <c r="AF148" s="37">
        <v>0</v>
      </c>
      <c r="AG148" s="37">
        <v>0</v>
      </c>
      <c r="AH148" s="37">
        <v>0</v>
      </c>
      <c r="AI148" s="37">
        <v>6303.3054099068249</v>
      </c>
      <c r="AJ148" s="37">
        <v>3901.6523740560674</v>
      </c>
      <c r="AK148" s="37">
        <v>23.755843003797157</v>
      </c>
      <c r="AL148" s="37">
        <f t="shared" si="397"/>
        <v>42800.390244120899</v>
      </c>
      <c r="AM148" s="53"/>
      <c r="AN148" s="37">
        <v>0</v>
      </c>
      <c r="AO148" s="37">
        <v>0</v>
      </c>
      <c r="AP148" s="37">
        <v>0</v>
      </c>
      <c r="AQ148" s="37">
        <v>0</v>
      </c>
      <c r="AR148" s="37">
        <v>0</v>
      </c>
      <c r="AS148" s="37">
        <v>0</v>
      </c>
      <c r="AT148" s="37">
        <v>0</v>
      </c>
      <c r="AU148" s="37">
        <v>0</v>
      </c>
      <c r="AV148" s="37">
        <v>0</v>
      </c>
      <c r="AW148" s="37">
        <v>0</v>
      </c>
      <c r="AX148" s="37">
        <v>0</v>
      </c>
      <c r="AY148" s="37">
        <f t="shared" si="398"/>
        <v>0</v>
      </c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</row>
    <row r="149" spans="1:171" ht="15" customHeight="1" x14ac:dyDescent="0.35">
      <c r="A149" s="14" t="s">
        <v>244</v>
      </c>
      <c r="B149" s="24"/>
      <c r="C149" s="24" t="s">
        <v>245</v>
      </c>
      <c r="D149" s="37">
        <v>240.21090892269331</v>
      </c>
      <c r="E149" s="37">
        <v>-494.68973214620746</v>
      </c>
      <c r="F149" s="37">
        <v>1445.8357467579619</v>
      </c>
      <c r="G149" s="37">
        <v>0</v>
      </c>
      <c r="H149" s="37">
        <v>4696.8133574000994</v>
      </c>
      <c r="I149" s="37">
        <v>1405.0550031975179</v>
      </c>
      <c r="J149" s="37">
        <v>10033.049849203184</v>
      </c>
      <c r="K149" s="37">
        <v>308.96333097252796</v>
      </c>
      <c r="L149" s="37">
        <v>3043.8647459974827</v>
      </c>
      <c r="M149" s="37">
        <v>-66.079584421847599</v>
      </c>
      <c r="N149" s="37">
        <f t="shared" si="395"/>
        <v>20613.023625883412</v>
      </c>
      <c r="O149" s="60"/>
      <c r="P149" s="37">
        <v>3085.4856144146734</v>
      </c>
      <c r="Q149" s="37">
        <v>9887.4435196228205</v>
      </c>
      <c r="R149" s="37">
        <v>1041.7577810592534</v>
      </c>
      <c r="S149" s="37">
        <v>0</v>
      </c>
      <c r="T149" s="37">
        <v>883.64218948951327</v>
      </c>
      <c r="U149" s="37">
        <v>1034.5288039025604</v>
      </c>
      <c r="V149" s="37">
        <v>6267.7115539959041</v>
      </c>
      <c r="W149" s="37">
        <v>2041.7498004143797</v>
      </c>
      <c r="X149" s="37">
        <v>1652.091007657712</v>
      </c>
      <c r="Y149" s="37">
        <v>46.739128276032552</v>
      </c>
      <c r="Z149" s="37">
        <f t="shared" si="396"/>
        <v>25941.149398832851</v>
      </c>
      <c r="AA149" s="61"/>
      <c r="AB149" s="37">
        <v>5152.5928371686987</v>
      </c>
      <c r="AC149" s="37">
        <v>11814.513066641599</v>
      </c>
      <c r="AD149" s="37">
        <v>0</v>
      </c>
      <c r="AE149" s="37">
        <v>0</v>
      </c>
      <c r="AF149" s="37">
        <v>920.44901695492251</v>
      </c>
      <c r="AG149" s="37">
        <v>2013.4236066665235</v>
      </c>
      <c r="AH149" s="37">
        <v>12564.275544255979</v>
      </c>
      <c r="AI149" s="37">
        <v>0</v>
      </c>
      <c r="AJ149" s="37">
        <v>0</v>
      </c>
      <c r="AK149" s="37">
        <v>0</v>
      </c>
      <c r="AL149" s="37">
        <f t="shared" si="397"/>
        <v>32465.254071687719</v>
      </c>
      <c r="AM149" s="53"/>
      <c r="AN149" s="37">
        <v>13510.139288406121</v>
      </c>
      <c r="AO149" s="37">
        <v>37036.902551403939</v>
      </c>
      <c r="AP149" s="37">
        <v>0</v>
      </c>
      <c r="AQ149" s="37">
        <v>0</v>
      </c>
      <c r="AR149" s="37">
        <v>6178.1824145201708</v>
      </c>
      <c r="AS149" s="37">
        <v>4098.8224862484312</v>
      </c>
      <c r="AT149" s="37">
        <v>109.15768271319686</v>
      </c>
      <c r="AU149" s="37">
        <v>45045.536228383709</v>
      </c>
      <c r="AV149" s="37">
        <v>0</v>
      </c>
      <c r="AW149" s="37">
        <v>7573.2488772281904</v>
      </c>
      <c r="AX149" s="37">
        <v>38.046998373464092</v>
      </c>
      <c r="AY149" s="37">
        <f t="shared" si="398"/>
        <v>113590.03652727722</v>
      </c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</row>
    <row r="150" spans="1:171" ht="15" customHeight="1" x14ac:dyDescent="0.35">
      <c r="A150" s="14" t="s">
        <v>246</v>
      </c>
      <c r="B150" s="24"/>
      <c r="C150" s="24" t="s">
        <v>247</v>
      </c>
      <c r="D150" s="37">
        <v>3640.7762994488344</v>
      </c>
      <c r="E150" s="37">
        <v>14190.52613562953</v>
      </c>
      <c r="F150" s="37">
        <v>1070.2371867530271</v>
      </c>
      <c r="G150" s="37">
        <v>0</v>
      </c>
      <c r="H150" s="37">
        <v>1541.0366386893825</v>
      </c>
      <c r="I150" s="37">
        <v>1016.282392022597</v>
      </c>
      <c r="J150" s="37">
        <v>8927.5706687302609</v>
      </c>
      <c r="K150" s="37">
        <v>2042.8341273504097</v>
      </c>
      <c r="L150" s="37">
        <v>2217.2323252787501</v>
      </c>
      <c r="M150" s="37">
        <v>24.329742651533621</v>
      </c>
      <c r="N150" s="37">
        <f t="shared" si="395"/>
        <v>34670.825516554323</v>
      </c>
      <c r="O150" s="60"/>
      <c r="P150" s="37">
        <v>6671.0546333984676</v>
      </c>
      <c r="Q150" s="37">
        <v>19770.077805229885</v>
      </c>
      <c r="R150" s="37">
        <v>2307.0045277232093</v>
      </c>
      <c r="S150" s="37">
        <v>0</v>
      </c>
      <c r="T150" s="37">
        <v>1778.6486405315268</v>
      </c>
      <c r="U150" s="37">
        <v>2463.4235073166815</v>
      </c>
      <c r="V150" s="37">
        <v>13216.501789694592</v>
      </c>
      <c r="W150" s="37">
        <v>4013.7770594177905</v>
      </c>
      <c r="X150" s="37">
        <v>3382.1966394713654</v>
      </c>
      <c r="Y150" s="37">
        <v>86.592758996200729</v>
      </c>
      <c r="Z150" s="37">
        <f t="shared" si="396"/>
        <v>53689.277361779721</v>
      </c>
      <c r="AA150" s="61"/>
      <c r="AB150" s="37">
        <v>25642.535147009708</v>
      </c>
      <c r="AC150" s="37">
        <v>70939.622845483376</v>
      </c>
      <c r="AD150" s="37">
        <v>3268.1754231755685</v>
      </c>
      <c r="AE150" s="37">
        <v>0</v>
      </c>
      <c r="AF150" s="37">
        <v>1202.3565596517194</v>
      </c>
      <c r="AG150" s="37">
        <v>2631.0497898938388</v>
      </c>
      <c r="AH150" s="37">
        <v>57763.172641760306</v>
      </c>
      <c r="AI150" s="37">
        <v>1046.4314263576834</v>
      </c>
      <c r="AJ150" s="37">
        <v>2094.7338307813875</v>
      </c>
      <c r="AK150" s="37">
        <v>0</v>
      </c>
      <c r="AL150" s="37">
        <f t="shared" si="397"/>
        <v>164588.07766411357</v>
      </c>
      <c r="AM150" s="53"/>
      <c r="AN150" s="37">
        <v>13797.615109464299</v>
      </c>
      <c r="AO150" s="37">
        <v>34222.850233287478</v>
      </c>
      <c r="AP150" s="37">
        <v>0</v>
      </c>
      <c r="AQ150" s="37">
        <v>0</v>
      </c>
      <c r="AR150" s="37">
        <v>0</v>
      </c>
      <c r="AS150" s="37">
        <v>0</v>
      </c>
      <c r="AT150" s="37">
        <v>0</v>
      </c>
      <c r="AU150" s="37">
        <v>32072.566375422215</v>
      </c>
      <c r="AV150" s="37">
        <v>0</v>
      </c>
      <c r="AW150" s="37">
        <v>0</v>
      </c>
      <c r="AX150" s="37">
        <v>0</v>
      </c>
      <c r="AY150" s="37">
        <f t="shared" si="398"/>
        <v>80093.031718173996</v>
      </c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</row>
    <row r="151" spans="1:171" ht="15" customHeight="1" x14ac:dyDescent="0.35">
      <c r="A151" s="14" t="s">
        <v>248</v>
      </c>
      <c r="B151" s="24"/>
      <c r="C151" s="24" t="s">
        <v>249</v>
      </c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60"/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47">
        <v>0</v>
      </c>
      <c r="Y151" s="47">
        <v>0</v>
      </c>
      <c r="Z151" s="37">
        <f t="shared" si="396"/>
        <v>0</v>
      </c>
      <c r="AA151" s="61"/>
      <c r="AB151" s="45">
        <v>0</v>
      </c>
      <c r="AC151" s="45">
        <v>0</v>
      </c>
      <c r="AD151" s="45">
        <v>0</v>
      </c>
      <c r="AE151" s="45">
        <v>0</v>
      </c>
      <c r="AF151" s="45">
        <v>0</v>
      </c>
      <c r="AG151" s="45">
        <v>0</v>
      </c>
      <c r="AH151" s="45">
        <v>0</v>
      </c>
      <c r="AI151" s="45">
        <v>0</v>
      </c>
      <c r="AJ151" s="45">
        <v>0</v>
      </c>
      <c r="AK151" s="45">
        <v>0</v>
      </c>
      <c r="AL151" s="37">
        <f t="shared" si="397"/>
        <v>0</v>
      </c>
      <c r="AM151" s="53"/>
      <c r="AN151" s="45">
        <v>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5">
        <v>0</v>
      </c>
      <c r="AU151" s="45">
        <v>0</v>
      </c>
      <c r="AV151" s="45">
        <v>0</v>
      </c>
      <c r="AW151" s="45">
        <v>0</v>
      </c>
      <c r="AX151" s="45">
        <v>0</v>
      </c>
      <c r="AY151" s="37">
        <f t="shared" si="398"/>
        <v>0</v>
      </c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</row>
    <row r="152" spans="1:171" ht="15" customHeight="1" x14ac:dyDescent="0.35">
      <c r="A152" s="14" t="s">
        <v>250</v>
      </c>
      <c r="B152" s="24"/>
      <c r="C152" s="24" t="s">
        <v>251</v>
      </c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60"/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47">
        <v>0</v>
      </c>
      <c r="Y152" s="47">
        <v>0</v>
      </c>
      <c r="Z152" s="37">
        <f t="shared" si="396"/>
        <v>0</v>
      </c>
      <c r="AA152" s="61"/>
      <c r="AB152" s="45">
        <v>647.43513150009301</v>
      </c>
      <c r="AC152" s="45">
        <v>2040.302064427186</v>
      </c>
      <c r="AD152" s="45">
        <v>134.94723934163724</v>
      </c>
      <c r="AE152" s="45">
        <v>0</v>
      </c>
      <c r="AF152" s="45">
        <v>180.6425321874504</v>
      </c>
      <c r="AG152" s="45">
        <v>277.01005149521734</v>
      </c>
      <c r="AH152" s="45">
        <v>1829.5396436626984</v>
      </c>
      <c r="AI152" s="45">
        <v>482.73154378502375</v>
      </c>
      <c r="AJ152" s="45">
        <v>372.54344567702196</v>
      </c>
      <c r="AK152" s="45">
        <v>5.2744821185341175</v>
      </c>
      <c r="AL152" s="37">
        <f t="shared" si="397"/>
        <v>5970.4261341948622</v>
      </c>
      <c r="AM152" s="53"/>
      <c r="AN152" s="45">
        <v>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5">
        <v>0</v>
      </c>
      <c r="AU152" s="45">
        <v>0</v>
      </c>
      <c r="AV152" s="45">
        <v>0</v>
      </c>
      <c r="AW152" s="45">
        <v>0</v>
      </c>
      <c r="AX152" s="45">
        <v>0</v>
      </c>
      <c r="AY152" s="37">
        <f t="shared" si="398"/>
        <v>0</v>
      </c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</row>
    <row r="153" spans="1:171" ht="15" customHeight="1" x14ac:dyDescent="0.35">
      <c r="A153" s="14" t="s">
        <v>252</v>
      </c>
      <c r="B153" s="24"/>
      <c r="C153" s="24" t="s">
        <v>253</v>
      </c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60"/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v>0</v>
      </c>
      <c r="Y153" s="47">
        <v>0</v>
      </c>
      <c r="Z153" s="37">
        <f t="shared" si="396"/>
        <v>0</v>
      </c>
      <c r="AA153" s="61"/>
      <c r="AB153" s="45">
        <v>0</v>
      </c>
      <c r="AC153" s="45">
        <v>0</v>
      </c>
      <c r="AD153" s="45">
        <v>0</v>
      </c>
      <c r="AE153" s="45">
        <v>0</v>
      </c>
      <c r="AF153" s="45">
        <v>0</v>
      </c>
      <c r="AG153" s="45">
        <v>0</v>
      </c>
      <c r="AH153" s="45">
        <v>0</v>
      </c>
      <c r="AI153" s="45">
        <v>0</v>
      </c>
      <c r="AJ153" s="45">
        <v>0</v>
      </c>
      <c r="AK153" s="45">
        <v>0</v>
      </c>
      <c r="AL153" s="37">
        <f t="shared" si="397"/>
        <v>0</v>
      </c>
      <c r="AM153" s="53"/>
      <c r="AN153" s="45">
        <v>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5">
        <v>0</v>
      </c>
      <c r="AU153" s="45">
        <v>0</v>
      </c>
      <c r="AV153" s="45">
        <v>0</v>
      </c>
      <c r="AW153" s="45">
        <v>0</v>
      </c>
      <c r="AX153" s="45">
        <v>0</v>
      </c>
      <c r="AY153" s="37">
        <f t="shared" si="398"/>
        <v>0</v>
      </c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</row>
    <row r="154" spans="1:171" ht="15" customHeight="1" x14ac:dyDescent="0.35">
      <c r="A154" s="14" t="s">
        <v>254</v>
      </c>
      <c r="B154" s="24"/>
      <c r="C154" s="24" t="s">
        <v>255</v>
      </c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60"/>
      <c r="P154" s="47">
        <v>10014.691246177092</v>
      </c>
      <c r="Q154" s="47">
        <v>26082.522541891536</v>
      </c>
      <c r="R154" s="47">
        <v>3585.587129845761</v>
      </c>
      <c r="S154" s="47">
        <v>0</v>
      </c>
      <c r="T154" s="47">
        <v>2375.094982245314</v>
      </c>
      <c r="U154" s="47">
        <v>4205.3892406149362</v>
      </c>
      <c r="V154" s="47">
        <v>19091.728220795187</v>
      </c>
      <c r="W154" s="47">
        <v>5129.0519523808762</v>
      </c>
      <c r="X154" s="47">
        <v>4652.8137905488602</v>
      </c>
      <c r="Y154" s="47">
        <v>97.636292861240847</v>
      </c>
      <c r="Z154" s="37">
        <f t="shared" si="396"/>
        <v>75234.515397360796</v>
      </c>
      <c r="AA154" s="61"/>
      <c r="AB154" s="45">
        <v>21408.19862435044</v>
      </c>
      <c r="AC154" s="45">
        <v>55995.384171462203</v>
      </c>
      <c r="AD154" s="45">
        <v>2546.5663337412443</v>
      </c>
      <c r="AE154" s="45">
        <v>236.36570983186903</v>
      </c>
      <c r="AF154" s="45">
        <v>5928.018849092663</v>
      </c>
      <c r="AG154" s="45">
        <v>7006.5040803727579</v>
      </c>
      <c r="AH154" s="45">
        <v>46794.589741867414</v>
      </c>
      <c r="AI154" s="45">
        <v>13905.398568964531</v>
      </c>
      <c r="AJ154" s="45">
        <v>7181.8637340894675</v>
      </c>
      <c r="AK154" s="45">
        <v>150.54836237374371</v>
      </c>
      <c r="AL154" s="37">
        <f t="shared" si="397"/>
        <v>161153.43817614636</v>
      </c>
      <c r="AM154" s="53"/>
      <c r="AN154" s="45">
        <v>11726.972737989247</v>
      </c>
      <c r="AO154" s="45">
        <v>29046.796345955401</v>
      </c>
      <c r="AP154" s="45">
        <v>0</v>
      </c>
      <c r="AQ154" s="45">
        <v>0</v>
      </c>
      <c r="AR154" s="45">
        <v>4652.4520465069954</v>
      </c>
      <c r="AS154" s="45">
        <v>2947.5432744728205</v>
      </c>
      <c r="AT154" s="45">
        <v>310.7935206639898</v>
      </c>
      <c r="AU154" s="45">
        <v>27243.759220792606</v>
      </c>
      <c r="AV154" s="45">
        <v>0</v>
      </c>
      <c r="AW154" s="45">
        <v>0</v>
      </c>
      <c r="AX154" s="45">
        <v>0</v>
      </c>
      <c r="AY154" s="37">
        <f t="shared" si="398"/>
        <v>75928.317146381043</v>
      </c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</row>
    <row r="155" spans="1:171" ht="15" customHeight="1" x14ac:dyDescent="0.35">
      <c r="A155" s="14" t="s">
        <v>256</v>
      </c>
      <c r="B155" s="24"/>
      <c r="C155" s="24" t="s">
        <v>257</v>
      </c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60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61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53"/>
      <c r="AN155" s="45">
        <v>707.44581382894887</v>
      </c>
      <c r="AO155" s="45">
        <v>1687.2003329339655</v>
      </c>
      <c r="AP155" s="45">
        <v>0</v>
      </c>
      <c r="AQ155" s="45">
        <v>104.19048553362816</v>
      </c>
      <c r="AR155" s="45">
        <v>292.68466135096452</v>
      </c>
      <c r="AS155" s="45">
        <v>201.20722948573328</v>
      </c>
      <c r="AT155" s="45">
        <v>44.159633044143966</v>
      </c>
      <c r="AU155" s="45">
        <v>1622.1262996442777</v>
      </c>
      <c r="AV155" s="45">
        <v>1023.0325168717757</v>
      </c>
      <c r="AW155" s="45">
        <v>419.68518081726768</v>
      </c>
      <c r="AX155" s="45">
        <v>2.1084427107545118</v>
      </c>
      <c r="AY155" s="37">
        <f t="shared" si="398"/>
        <v>6103.8405962214601</v>
      </c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</row>
    <row r="156" spans="1:171" ht="15" customHeight="1" x14ac:dyDescent="0.35">
      <c r="A156" s="14" t="s">
        <v>258</v>
      </c>
      <c r="B156" s="24"/>
      <c r="C156" s="24" t="s">
        <v>259</v>
      </c>
      <c r="D156" s="37">
        <v>45618.626886557409</v>
      </c>
      <c r="E156" s="37">
        <v>178758.55780325999</v>
      </c>
      <c r="F156" s="37">
        <v>18638.470779106876</v>
      </c>
      <c r="G156" s="37">
        <v>-16.422382121736518</v>
      </c>
      <c r="H156" s="37">
        <v>41735.382879477896</v>
      </c>
      <c r="I156" s="37">
        <v>22756.3629887348</v>
      </c>
      <c r="J156" s="37">
        <v>201762.82082521002</v>
      </c>
      <c r="K156" s="37">
        <v>23332.435443590526</v>
      </c>
      <c r="L156" s="37">
        <v>55372.057694796422</v>
      </c>
      <c r="M156" s="37">
        <v>243.71221496570124</v>
      </c>
      <c r="N156" s="37">
        <f t="shared" si="395"/>
        <v>588202.00513357797</v>
      </c>
      <c r="O156" s="60"/>
      <c r="P156" s="37">
        <v>35998.178281710745</v>
      </c>
      <c r="Q156" s="37">
        <v>132437.60639275983</v>
      </c>
      <c r="R156" s="37">
        <v>14529.112031931991</v>
      </c>
      <c r="S156" s="37">
        <v>0</v>
      </c>
      <c r="T156" s="37">
        <v>12557.522170111817</v>
      </c>
      <c r="U156" s="37">
        <v>10871.179409797169</v>
      </c>
      <c r="V156" s="37">
        <v>78462.530322664999</v>
      </c>
      <c r="W156" s="37">
        <v>27638.367427658581</v>
      </c>
      <c r="X156" s="37">
        <v>21254.405257148694</v>
      </c>
      <c r="Y156" s="37">
        <v>527.30154453762862</v>
      </c>
      <c r="Z156" s="37">
        <f t="shared" ref="Z156" si="399">SUM(P156:Y156)</f>
        <v>334276.20283832145</v>
      </c>
      <c r="AA156" s="61"/>
      <c r="AB156" s="37">
        <v>8839.7566179469577</v>
      </c>
      <c r="AC156" s="37">
        <v>32711.022196544254</v>
      </c>
      <c r="AD156" s="37">
        <v>4621.5525371249023</v>
      </c>
      <c r="AE156" s="37">
        <v>48.225200107990219</v>
      </c>
      <c r="AF156" s="37">
        <v>2986.438320819645</v>
      </c>
      <c r="AG156" s="37">
        <v>5766.445507280896</v>
      </c>
      <c r="AH156" s="37">
        <v>18023.191622835788</v>
      </c>
      <c r="AI156" s="37">
        <v>8776.3347973227555</v>
      </c>
      <c r="AJ156" s="37">
        <v>5477.6781381003539</v>
      </c>
      <c r="AK156" s="37">
        <v>112.27522982729741</v>
      </c>
      <c r="AL156" s="37">
        <f t="shared" ref="AL156" si="400">SUM(AB156:AK156)</f>
        <v>87362.920167910837</v>
      </c>
      <c r="AM156" s="53"/>
      <c r="AN156" s="37">
        <v>507.66000130760028</v>
      </c>
      <c r="AO156" s="37">
        <v>1246.0691402523266</v>
      </c>
      <c r="AP156" s="37">
        <v>1.778</v>
      </c>
      <c r="AQ156" s="37">
        <v>107.70450150689871</v>
      </c>
      <c r="AR156" s="37">
        <v>227.91062729293969</v>
      </c>
      <c r="AS156" s="37">
        <v>143.52710923495556</v>
      </c>
      <c r="AT156" s="37">
        <v>16.561793502415409</v>
      </c>
      <c r="AU156" s="37">
        <v>830.15649670439279</v>
      </c>
      <c r="AV156" s="37">
        <v>806.88782752150223</v>
      </c>
      <c r="AW156" s="37">
        <v>370.63656598089977</v>
      </c>
      <c r="AX156" s="37">
        <v>3.528</v>
      </c>
      <c r="AY156" s="37">
        <f t="shared" ref="AY156" si="401">SUM(AN156:AX156)</f>
        <v>4262.4200633039309</v>
      </c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</row>
    <row r="157" spans="1:171" ht="15" customHeight="1" x14ac:dyDescent="0.35">
      <c r="A157" s="20">
        <v>83999</v>
      </c>
      <c r="B157" s="24"/>
      <c r="C157" s="26" t="s">
        <v>260</v>
      </c>
      <c r="D157" s="39">
        <f>SUM(D138:D156)</f>
        <v>386952.04228835541</v>
      </c>
      <c r="E157" s="39">
        <f>SUM(E138:E156)</f>
        <v>1509674.4158565507</v>
      </c>
      <c r="F157" s="39">
        <f t="shared" ref="F157:N157" si="402">SUM(F138:F156)</f>
        <v>94605.544598988025</v>
      </c>
      <c r="G157" s="39">
        <f t="shared" si="402"/>
        <v>-4.3200998334214091E-12</v>
      </c>
      <c r="H157" s="39">
        <f t="shared" si="402"/>
        <v>171764.886432831</v>
      </c>
      <c r="I157" s="39">
        <f t="shared" si="402"/>
        <v>98463.539783458109</v>
      </c>
      <c r="J157" s="39">
        <f t="shared" si="402"/>
        <v>889602.10248979856</v>
      </c>
      <c r="K157" s="39">
        <f t="shared" si="402"/>
        <v>180047.0214625615</v>
      </c>
      <c r="L157" s="39">
        <f t="shared" si="402"/>
        <v>223520.54894888942</v>
      </c>
      <c r="M157" s="39">
        <f t="shared" si="402"/>
        <v>1942.5499999999993</v>
      </c>
      <c r="N157" s="39">
        <f t="shared" si="402"/>
        <v>3556572.6518614334</v>
      </c>
      <c r="O157" s="60"/>
      <c r="P157" s="39">
        <f>SUM(P138:P156)</f>
        <v>385129.9937418194</v>
      </c>
      <c r="Q157" s="39">
        <f>SUM(Q138:Q156)</f>
        <v>1519359.5786858369</v>
      </c>
      <c r="R157" s="39">
        <f t="shared" ref="R157" si="403">SUM(R138:R156)</f>
        <v>182520.48717851372</v>
      </c>
      <c r="S157" s="39">
        <f t="shared" ref="S157" si="404">SUM(S138:S156)</f>
        <v>0</v>
      </c>
      <c r="T157" s="39">
        <f t="shared" ref="T157" si="405">SUM(T138:T156)</f>
        <v>156629.14570901456</v>
      </c>
      <c r="U157" s="39">
        <f t="shared" ref="U157" si="406">SUM(U138:U156)</f>
        <v>118819.04626359972</v>
      </c>
      <c r="V157" s="39">
        <f t="shared" ref="V157" si="407">SUM(V138:V156)</f>
        <v>916134.32760848617</v>
      </c>
      <c r="W157" s="39">
        <f t="shared" ref="W157" si="408">SUM(W138:W156)</f>
        <v>313599.40123615356</v>
      </c>
      <c r="X157" s="39">
        <f t="shared" ref="X157" si="409">SUM(X138:X156)</f>
        <v>238008.83631926466</v>
      </c>
      <c r="Y157" s="39">
        <f t="shared" ref="Y157" si="410">SUM(Y138:Y156)</f>
        <v>4679.9990643041938</v>
      </c>
      <c r="Z157" s="39">
        <f t="shared" ref="Z157" si="411">SUM(Z138:Z156)</f>
        <v>3834880.8158069942</v>
      </c>
      <c r="AA157" s="61"/>
      <c r="AB157" s="39">
        <f>SUM(AB138:AB156)</f>
        <v>385129.99857061438</v>
      </c>
      <c r="AC157" s="39">
        <f>SUM(AC138:AC156)</f>
        <v>1118302.5599999998</v>
      </c>
      <c r="AD157" s="39">
        <f t="shared" ref="AD157" si="412">SUM(AD138:AD156)</f>
        <v>66150.887401695247</v>
      </c>
      <c r="AE157" s="39">
        <f t="shared" ref="AE157" si="413">SUM(AE138:AE156)</f>
        <v>14014.887199999994</v>
      </c>
      <c r="AF157" s="39">
        <f t="shared" ref="AF157" si="414">SUM(AF138:AF156)</f>
        <v>124168.10786057578</v>
      </c>
      <c r="AG157" s="39">
        <f t="shared" ref="AG157" si="415">SUM(AG138:AG156)</f>
        <v>156516.00795308908</v>
      </c>
      <c r="AH157" s="39">
        <f t="shared" ref="AH157" si="416">SUM(AH138:AH156)</f>
        <v>835762.63676710299</v>
      </c>
      <c r="AI157" s="39">
        <f t="shared" ref="AI157" si="417">SUM(AI138:AI156)</f>
        <v>503607.40673359676</v>
      </c>
      <c r="AJ157" s="39">
        <f t="shared" ref="AJ157" si="418">SUM(AJ138:AJ156)</f>
        <v>237994.88205369984</v>
      </c>
      <c r="AK157" s="39">
        <f t="shared" ref="AK157" si="419">SUM(AK138:AK156)</f>
        <v>3839.9999999999945</v>
      </c>
      <c r="AL157" s="39">
        <f t="shared" ref="AL157" si="420">SUM(AL138:AL156)</f>
        <v>3445487.3745403737</v>
      </c>
      <c r="AM157" s="53"/>
      <c r="AN157" s="39">
        <f>SUM(AN138:AN156)</f>
        <v>192564.69157079631</v>
      </c>
      <c r="AO157" s="39">
        <f>SUM(AO138:AO156)</f>
        <v>476510.15187988692</v>
      </c>
      <c r="AP157" s="39">
        <f t="shared" ref="AP157" si="421">SUM(AP138:AP156)</f>
        <v>508</v>
      </c>
      <c r="AQ157" s="39">
        <f t="shared" ref="AQ157" si="422">SUM(AQ138:AQ156)</f>
        <v>31681.233551959962</v>
      </c>
      <c r="AR157" s="39">
        <f t="shared" ref="AR157" si="423">SUM(AR138:AR156)</f>
        <v>79665.505541882332</v>
      </c>
      <c r="AS157" s="39">
        <f t="shared" ref="AS157:AT157" si="424">SUM(AS138:AS156)</f>
        <v>50608.077970127124</v>
      </c>
      <c r="AT157" s="39">
        <f t="shared" si="424"/>
        <v>11414.344969694879</v>
      </c>
      <c r="AU157" s="39">
        <f t="shared" ref="AU157" si="425">SUM(AU138:AU156)</f>
        <v>359758.61198210594</v>
      </c>
      <c r="AV157" s="39">
        <f t="shared" ref="AV157" si="426">SUM(AV138:AV156)</f>
        <v>244818.24984289601</v>
      </c>
      <c r="AW157" s="39">
        <f t="shared" ref="AW157" si="427">SUM(AW138:AW156)</f>
        <v>118977.89845021331</v>
      </c>
      <c r="AX157" s="39">
        <f t="shared" ref="AX157" si="428">SUM(AX138:AX156)</f>
        <v>1271.9276820065493</v>
      </c>
      <c r="AY157" s="39">
        <f t="shared" ref="AY157" si="429">SUM(AY138:AY156)</f>
        <v>1567778.6934415696</v>
      </c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</row>
    <row r="158" spans="1:171" ht="15" customHeight="1" x14ac:dyDescent="0.35">
      <c r="A158" s="14" t="s">
        <v>261</v>
      </c>
      <c r="B158" s="24"/>
      <c r="C158" s="24" t="s">
        <v>262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f t="shared" ref="N158:N159" si="430">SUM(D158:M158)</f>
        <v>0</v>
      </c>
      <c r="O158" s="60"/>
      <c r="P158" s="37">
        <v>0</v>
      </c>
      <c r="Q158" s="37"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  <c r="X158" s="37">
        <v>0</v>
      </c>
      <c r="Y158" s="37">
        <v>0</v>
      </c>
      <c r="Z158" s="37">
        <f t="shared" ref="Z158:Z159" si="431">SUM(P158:Y158)</f>
        <v>0</v>
      </c>
      <c r="AA158" s="61"/>
      <c r="AB158" s="37">
        <v>0</v>
      </c>
      <c r="AC158" s="37">
        <v>0</v>
      </c>
      <c r="AD158" s="37">
        <v>0</v>
      </c>
      <c r="AE158" s="37">
        <v>0</v>
      </c>
      <c r="AF158" s="37">
        <v>0</v>
      </c>
      <c r="AG158" s="37">
        <v>0</v>
      </c>
      <c r="AH158" s="37">
        <v>0</v>
      </c>
      <c r="AI158" s="37">
        <v>0</v>
      </c>
      <c r="AJ158" s="37">
        <v>0</v>
      </c>
      <c r="AK158" s="37">
        <v>0</v>
      </c>
      <c r="AL158" s="37">
        <f t="shared" ref="AL158:AL159" si="432">SUM(AB158:AK158)</f>
        <v>0</v>
      </c>
      <c r="AM158" s="53"/>
      <c r="AN158" s="37">
        <v>0</v>
      </c>
      <c r="AO158" s="37">
        <v>0</v>
      </c>
      <c r="AP158" s="37">
        <v>0</v>
      </c>
      <c r="AQ158" s="37">
        <v>0</v>
      </c>
      <c r="AR158" s="37">
        <v>0</v>
      </c>
      <c r="AS158" s="37">
        <v>0</v>
      </c>
      <c r="AT158" s="37">
        <v>0</v>
      </c>
      <c r="AU158" s="37">
        <v>0</v>
      </c>
      <c r="AV158" s="37">
        <v>0</v>
      </c>
      <c r="AW158" s="37">
        <v>0</v>
      </c>
      <c r="AX158" s="37">
        <v>0</v>
      </c>
      <c r="AY158" s="37">
        <f t="shared" ref="AY158:AY159" si="433">SUM(AN158:AX158)</f>
        <v>0</v>
      </c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</row>
    <row r="159" spans="1:171" ht="15" customHeight="1" x14ac:dyDescent="0.35">
      <c r="A159" s="14" t="s">
        <v>263</v>
      </c>
      <c r="B159" s="24"/>
      <c r="C159" s="24" t="s">
        <v>264</v>
      </c>
      <c r="D159" s="37">
        <v>0</v>
      </c>
      <c r="E159" s="37">
        <v>0</v>
      </c>
      <c r="F159" s="37">
        <v>52817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-319.84422880760576</v>
      </c>
      <c r="N159" s="37">
        <f t="shared" si="430"/>
        <v>52497.155771192396</v>
      </c>
      <c r="O159" s="60"/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f t="shared" si="431"/>
        <v>0</v>
      </c>
      <c r="AA159" s="61"/>
      <c r="AB159" s="37"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37">
        <v>0</v>
      </c>
      <c r="AI159" s="37">
        <v>0</v>
      </c>
      <c r="AJ159" s="37">
        <v>0</v>
      </c>
      <c r="AK159" s="37">
        <v>0</v>
      </c>
      <c r="AL159" s="37">
        <f t="shared" si="432"/>
        <v>0</v>
      </c>
      <c r="AM159" s="53"/>
      <c r="AN159" s="37">
        <v>0</v>
      </c>
      <c r="AO159" s="37">
        <v>0</v>
      </c>
      <c r="AP159" s="37">
        <v>0</v>
      </c>
      <c r="AQ159" s="37">
        <v>0</v>
      </c>
      <c r="AR159" s="37">
        <v>0</v>
      </c>
      <c r="AS159" s="37">
        <v>0</v>
      </c>
      <c r="AT159" s="37">
        <v>0</v>
      </c>
      <c r="AU159" s="37">
        <v>0</v>
      </c>
      <c r="AV159" s="37">
        <v>0</v>
      </c>
      <c r="AW159" s="37">
        <v>0</v>
      </c>
      <c r="AX159" s="37">
        <v>0</v>
      </c>
      <c r="AY159" s="37">
        <f t="shared" si="433"/>
        <v>0</v>
      </c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</row>
    <row r="160" spans="1:171" ht="15" customHeight="1" x14ac:dyDescent="0.35">
      <c r="A160" s="20">
        <v>84999</v>
      </c>
      <c r="B160" s="24"/>
      <c r="C160" s="26" t="s">
        <v>265</v>
      </c>
      <c r="D160" s="41">
        <f>SUM(D157:D159)</f>
        <v>386952.04228835541</v>
      </c>
      <c r="E160" s="41">
        <f>SUM(E157:E159)</f>
        <v>1509674.4158565507</v>
      </c>
      <c r="F160" s="41">
        <f t="shared" ref="F160:N160" si="434">SUM(F157:F159)</f>
        <v>147422.54459898802</v>
      </c>
      <c r="G160" s="41">
        <f t="shared" si="434"/>
        <v>-4.3200998334214091E-12</v>
      </c>
      <c r="H160" s="41">
        <f t="shared" si="434"/>
        <v>171764.886432831</v>
      </c>
      <c r="I160" s="41">
        <f t="shared" si="434"/>
        <v>98463.539783458109</v>
      </c>
      <c r="J160" s="41">
        <f t="shared" si="434"/>
        <v>889602.10248979856</v>
      </c>
      <c r="K160" s="41">
        <f t="shared" si="434"/>
        <v>180047.0214625615</v>
      </c>
      <c r="L160" s="41">
        <f t="shared" si="434"/>
        <v>223520.54894888942</v>
      </c>
      <c r="M160" s="41">
        <f t="shared" si="434"/>
        <v>1622.7057711923935</v>
      </c>
      <c r="N160" s="41">
        <f t="shared" si="434"/>
        <v>3609069.807632626</v>
      </c>
      <c r="O160" s="60"/>
      <c r="P160" s="41">
        <f>SUM(P157:P159)</f>
        <v>385129.9937418194</v>
      </c>
      <c r="Q160" s="41">
        <f>SUM(Q157:Q159)</f>
        <v>1519359.5786858369</v>
      </c>
      <c r="R160" s="41">
        <f t="shared" ref="R160" si="435">SUM(R157:R159)</f>
        <v>182520.48717851372</v>
      </c>
      <c r="S160" s="41">
        <f t="shared" ref="S160" si="436">SUM(S157:S159)</f>
        <v>0</v>
      </c>
      <c r="T160" s="41">
        <f t="shared" ref="T160" si="437">SUM(T157:T159)</f>
        <v>156629.14570901456</v>
      </c>
      <c r="U160" s="41">
        <f t="shared" ref="U160" si="438">SUM(U157:U159)</f>
        <v>118819.04626359972</v>
      </c>
      <c r="V160" s="41">
        <f t="shared" ref="V160" si="439">SUM(V157:V159)</f>
        <v>916134.32760848617</v>
      </c>
      <c r="W160" s="41">
        <f t="shared" ref="W160" si="440">SUM(W157:W159)</f>
        <v>313599.40123615356</v>
      </c>
      <c r="X160" s="41">
        <f t="shared" ref="X160" si="441">SUM(X157:X159)</f>
        <v>238008.83631926466</v>
      </c>
      <c r="Y160" s="41">
        <f t="shared" ref="Y160" si="442">SUM(Y157:Y159)</f>
        <v>4679.9990643041938</v>
      </c>
      <c r="Z160" s="41">
        <f t="shared" ref="Z160" si="443">SUM(Z157:Z159)</f>
        <v>3834880.8158069942</v>
      </c>
      <c r="AA160" s="61"/>
      <c r="AB160" s="41">
        <f>SUM(AB157:AB159)</f>
        <v>385129.99857061438</v>
      </c>
      <c r="AC160" s="41">
        <f>SUM(AC157:AC159)</f>
        <v>1118302.5599999998</v>
      </c>
      <c r="AD160" s="41">
        <f t="shared" ref="AD160" si="444">SUM(AD157:AD159)</f>
        <v>66150.887401695247</v>
      </c>
      <c r="AE160" s="41">
        <f t="shared" ref="AE160" si="445">SUM(AE157:AE159)</f>
        <v>14014.887199999994</v>
      </c>
      <c r="AF160" s="41">
        <f t="shared" ref="AF160" si="446">SUM(AF157:AF159)</f>
        <v>124168.10786057578</v>
      </c>
      <c r="AG160" s="41">
        <f t="shared" ref="AG160" si="447">SUM(AG157:AG159)</f>
        <v>156516.00795308908</v>
      </c>
      <c r="AH160" s="41">
        <f t="shared" ref="AH160" si="448">SUM(AH157:AH159)</f>
        <v>835762.63676710299</v>
      </c>
      <c r="AI160" s="41">
        <f t="shared" ref="AI160" si="449">SUM(AI157:AI159)</f>
        <v>503607.40673359676</v>
      </c>
      <c r="AJ160" s="41">
        <f t="shared" ref="AJ160" si="450">SUM(AJ157:AJ159)</f>
        <v>237994.88205369984</v>
      </c>
      <c r="AK160" s="41">
        <f t="shared" ref="AK160" si="451">SUM(AK157:AK159)</f>
        <v>3839.9999999999945</v>
      </c>
      <c r="AL160" s="41">
        <f t="shared" ref="AL160" si="452">SUM(AL157:AL159)</f>
        <v>3445487.3745403737</v>
      </c>
      <c r="AM160" s="53"/>
      <c r="AN160" s="41">
        <f>SUM(AN157:AN159)</f>
        <v>192564.69157079631</v>
      </c>
      <c r="AO160" s="41">
        <f>SUM(AO157:AO159)</f>
        <v>476510.15187988692</v>
      </c>
      <c r="AP160" s="41">
        <f t="shared" ref="AP160" si="453">SUM(AP157:AP159)</f>
        <v>508</v>
      </c>
      <c r="AQ160" s="41">
        <f t="shared" ref="AQ160" si="454">SUM(AQ157:AQ159)</f>
        <v>31681.233551959962</v>
      </c>
      <c r="AR160" s="41">
        <f t="shared" ref="AR160" si="455">SUM(AR157:AR159)</f>
        <v>79665.505541882332</v>
      </c>
      <c r="AS160" s="41">
        <f t="shared" ref="AS160:AT160" si="456">SUM(AS157:AS159)</f>
        <v>50608.077970127124</v>
      </c>
      <c r="AT160" s="41">
        <f t="shared" si="456"/>
        <v>11414.344969694879</v>
      </c>
      <c r="AU160" s="41">
        <f t="shared" ref="AU160" si="457">SUM(AU157:AU159)</f>
        <v>359758.61198210594</v>
      </c>
      <c r="AV160" s="41">
        <f t="shared" ref="AV160" si="458">SUM(AV157:AV159)</f>
        <v>244818.24984289601</v>
      </c>
      <c r="AW160" s="41">
        <f t="shared" ref="AW160" si="459">SUM(AW157:AW159)</f>
        <v>118977.89845021331</v>
      </c>
      <c r="AX160" s="41">
        <f t="shared" ref="AX160" si="460">SUM(AX157:AX159)</f>
        <v>1271.9276820065493</v>
      </c>
      <c r="AY160" s="41">
        <f t="shared" ref="AY160" si="461">SUM(AY157:AY159)</f>
        <v>1567778.6934415696</v>
      </c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</row>
    <row r="161" spans="1:171" ht="15" customHeight="1" x14ac:dyDescent="0.35">
      <c r="A161" s="20">
        <v>86999</v>
      </c>
      <c r="B161" s="24"/>
      <c r="C161" s="26" t="s">
        <v>266</v>
      </c>
      <c r="D161" s="39">
        <f>D104+D160</f>
        <v>4815946.5074536875</v>
      </c>
      <c r="E161" s="39">
        <f>E104+E160</f>
        <v>18819938.720809463</v>
      </c>
      <c r="F161" s="39">
        <f t="shared" ref="F161:N161" si="462">F104+F160</f>
        <v>1588426.0556538219</v>
      </c>
      <c r="G161" s="39">
        <f t="shared" si="462"/>
        <v>-4.3200998334214091E-12</v>
      </c>
      <c r="H161" s="39">
        <f t="shared" si="462"/>
        <v>2426788.2245888049</v>
      </c>
      <c r="I161" s="39">
        <f t="shared" si="462"/>
        <v>1225749.5527669922</v>
      </c>
      <c r="J161" s="39">
        <f t="shared" si="462"/>
        <v>11246855.400555784</v>
      </c>
      <c r="K161" s="39">
        <f t="shared" si="462"/>
        <v>2250587.3050625618</v>
      </c>
      <c r="L161" s="39">
        <f t="shared" si="462"/>
        <v>2853678.7049458008</v>
      </c>
      <c r="M161" s="39">
        <f t="shared" si="462"/>
        <v>-103175.35422880758</v>
      </c>
      <c r="N161" s="39">
        <f t="shared" si="462"/>
        <v>45124795.117608108</v>
      </c>
      <c r="O161" s="60"/>
      <c r="P161" s="39">
        <f>P104+P160</f>
        <v>4814125.0451800209</v>
      </c>
      <c r="Q161" s="39">
        <f>Q104+Q160</f>
        <v>18991995.900366627</v>
      </c>
      <c r="R161" s="39">
        <f t="shared" ref="R161" si="463">R104+R160</f>
        <v>2303863.383343006</v>
      </c>
      <c r="S161" s="39">
        <f t="shared" ref="S161" si="464">S104+S160</f>
        <v>0</v>
      </c>
      <c r="T161" s="39">
        <f t="shared" ref="T161" si="465">T104+T160</f>
        <v>1885814.9165797296</v>
      </c>
      <c r="U161" s="39">
        <f t="shared" ref="U161" si="466">U104+U160</f>
        <v>1498455.2783147662</v>
      </c>
      <c r="V161" s="39">
        <f t="shared" ref="V161" si="467">V104+V160</f>
        <v>11055363.93046451</v>
      </c>
      <c r="W161" s="39">
        <f t="shared" ref="W161" si="468">W104+W160</f>
        <v>3919992.6216361527</v>
      </c>
      <c r="X161" s="39">
        <f t="shared" ref="X161" si="469">X104+X160</f>
        <v>2865626.4081342793</v>
      </c>
      <c r="Y161" s="39">
        <f t="shared" ref="Y161" si="470">Y104+Y160</f>
        <v>63339.999064304197</v>
      </c>
      <c r="Z161" s="39">
        <f t="shared" ref="Z161" si="471">Z104+Z160</f>
        <v>47398577.483083397</v>
      </c>
      <c r="AA161" s="61"/>
      <c r="AB161" s="39">
        <f>AB104+AB160</f>
        <v>5095295.1104556285</v>
      </c>
      <c r="AC161" s="39">
        <f>AC104+AC160</f>
        <v>13978780.267421661</v>
      </c>
      <c r="AD161" s="39">
        <f t="shared" ref="AD161" si="472">AD104+AD160</f>
        <v>981031.66592581931</v>
      </c>
      <c r="AE161" s="39">
        <f t="shared" ref="AE161" si="473">AE104+AE160</f>
        <v>175186.09720000002</v>
      </c>
      <c r="AF161" s="39">
        <f t="shared" ref="AF161" si="474">AF104+AF160</f>
        <v>1494988.4888398289</v>
      </c>
      <c r="AG161" s="39">
        <f t="shared" ref="AG161" si="475">AG104+AG160</f>
        <v>1884454.3898552624</v>
      </c>
      <c r="AH161" s="39">
        <f t="shared" ref="AH161" si="476">AH104+AH160</f>
        <v>10122303.668332329</v>
      </c>
      <c r="AI161" s="39">
        <f t="shared" ref="AI161" si="477">AI104+AI160</f>
        <v>5735875.4767335961</v>
      </c>
      <c r="AJ161" s="39">
        <f t="shared" ref="AJ161" si="478">AJ104+AJ160</f>
        <v>2865571.6520537003</v>
      </c>
      <c r="AK161" s="39">
        <f t="shared" ref="AK161" si="479">AK104+AK160</f>
        <v>52439.999999999993</v>
      </c>
      <c r="AL161" s="39">
        <f t="shared" ref="AL161" si="480">AL104+AL160</f>
        <v>42385926.816817828</v>
      </c>
      <c r="AM161" s="53"/>
      <c r="AN161" s="39">
        <f>AN104+AN160</f>
        <v>2407062.7452378916</v>
      </c>
      <c r="AO161" s="39">
        <f>AO104+AO160</f>
        <v>5956372.5874269046</v>
      </c>
      <c r="AP161" s="39">
        <f t="shared" ref="AP161" si="481">AP104+AP160</f>
        <v>31862</v>
      </c>
      <c r="AQ161" s="39">
        <f t="shared" ref="AQ161" si="482">AQ104+AQ160</f>
        <v>396017.67355195998</v>
      </c>
      <c r="AR161" s="39">
        <f t="shared" ref="AR161" si="483">AR104+AR160</f>
        <v>959377.0775302262</v>
      </c>
      <c r="AS161" s="39">
        <f t="shared" ref="AS161:AT161" si="484">AS104+AS160</f>
        <v>609458.06890207576</v>
      </c>
      <c r="AT161" s="39">
        <f t="shared" si="484"/>
        <v>137423.00496969488</v>
      </c>
      <c r="AU161" s="39">
        <f t="shared" ref="AU161" si="485">AU104+AU160</f>
        <v>5502365.5560737345</v>
      </c>
      <c r="AV161" s="39">
        <f t="shared" ref="AV161" si="486">AV104+AV160</f>
        <v>3235115.5498428959</v>
      </c>
      <c r="AW161" s="39">
        <f t="shared" ref="AW161" si="487">AW104+AW160</f>
        <v>1432709.61511688</v>
      </c>
      <c r="AX161" s="39">
        <f t="shared" ref="AX161" si="488">AX104+AX160</f>
        <v>17471.92768200655</v>
      </c>
      <c r="AY161" s="39">
        <f t="shared" ref="AY161" si="489">AY104+AY160</f>
        <v>20685235.806334272</v>
      </c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</row>
    <row r="162" spans="1:171" ht="15" customHeight="1" x14ac:dyDescent="0.35">
      <c r="A162" s="20">
        <v>87999</v>
      </c>
      <c r="B162" s="24"/>
      <c r="C162" s="26" t="s">
        <v>267</v>
      </c>
      <c r="D162" s="39">
        <f>D21-D161</f>
        <v>-1821.5474536884576</v>
      </c>
      <c r="E162" s="39">
        <f>E21-E161</f>
        <v>-27942.680809464306</v>
      </c>
      <c r="F162" s="39">
        <f t="shared" ref="F162:N162" si="490">F21-F161</f>
        <v>-16722.092320488766</v>
      </c>
      <c r="G162" s="39">
        <f t="shared" si="490"/>
        <v>4.3200998334214091E-12</v>
      </c>
      <c r="H162" s="39">
        <f t="shared" si="490"/>
        <v>126438.39541119523</v>
      </c>
      <c r="I162" s="39">
        <f t="shared" si="490"/>
        <v>44092.287667787867</v>
      </c>
      <c r="J162" s="39">
        <f t="shared" si="490"/>
        <v>404959.0094442144</v>
      </c>
      <c r="K162" s="39">
        <f t="shared" si="490"/>
        <v>0.45493743848055601</v>
      </c>
      <c r="L162" s="39">
        <f t="shared" si="490"/>
        <v>121257.25505419914</v>
      </c>
      <c r="M162" s="39">
        <f t="shared" si="490"/>
        <v>-1622.7157711923937</v>
      </c>
      <c r="N162" s="39">
        <f t="shared" si="490"/>
        <v>648638.36616000533</v>
      </c>
      <c r="O162" s="60"/>
      <c r="P162" s="39">
        <f>P21-P161</f>
        <v>-8.5180020891129971E-2</v>
      </c>
      <c r="Q162" s="39">
        <f>Q21-Q161</f>
        <v>-3.6662817001342773E-4</v>
      </c>
      <c r="R162" s="39">
        <f t="shared" ref="R162" si="491">R21-R161</f>
        <v>-22357.254009672906</v>
      </c>
      <c r="S162" s="39">
        <f t="shared" ref="S162" si="492">S21-S161</f>
        <v>0</v>
      </c>
      <c r="T162" s="39">
        <f t="shared" ref="T162" si="493">T21-T161</f>
        <v>72049.403420270653</v>
      </c>
      <c r="U162" s="39">
        <f t="shared" ref="U162" si="494">U21-U161</f>
        <v>-13217.166575636249</v>
      </c>
      <c r="V162" s="39">
        <f t="shared" ref="V162" si="495">V21-V161</f>
        <v>424742.04731328972</v>
      </c>
      <c r="W162" s="39">
        <f t="shared" ref="W162" si="496">W21-W161</f>
        <v>4.4508036226034164E-3</v>
      </c>
      <c r="X162" s="39">
        <f t="shared" ref="X162" si="497">X21-X161</f>
        <v>109484.06186572043</v>
      </c>
      <c r="Y162" s="39">
        <f t="shared" ref="Y162" si="498">Y21-Y161</f>
        <v>-4839.9990643041965</v>
      </c>
      <c r="Z162" s="39">
        <f t="shared" ref="Z162" si="499">Z21-Z161</f>
        <v>565861.01185382158</v>
      </c>
      <c r="AA162" s="61"/>
      <c r="AB162" s="39">
        <f>AB21-AB161</f>
        <v>-281170.11045562848</v>
      </c>
      <c r="AC162" s="39">
        <f>AC21-AC161</f>
        <v>1.7325783371925354</v>
      </c>
      <c r="AD162" s="39">
        <f t="shared" ref="AD162" si="500">AD21-AD161</f>
        <v>-154145.58592581924</v>
      </c>
      <c r="AE162" s="39">
        <f t="shared" ref="AE162" si="501">AE21-AE161</f>
        <v>-7.2000000218395144E-3</v>
      </c>
      <c r="AF162" s="39">
        <f t="shared" ref="AF162" si="502">AF21-AF161</f>
        <v>57112.891160171712</v>
      </c>
      <c r="AG162" s="39">
        <f t="shared" ref="AG162" si="503">AG21-AG161</f>
        <v>71995.682753433241</v>
      </c>
      <c r="AH162" s="39">
        <f t="shared" ref="AH162" si="504">AH21-AH161</f>
        <v>324729.29166767001</v>
      </c>
      <c r="AI162" s="39">
        <f t="shared" ref="AI162" si="505">AI21-AI161</f>
        <v>559217.0532664042</v>
      </c>
      <c r="AJ162" s="39">
        <f t="shared" ref="AJ162" si="506">AJ21-AJ161</f>
        <v>109364.34794629924</v>
      </c>
      <c r="AK162" s="39">
        <f t="shared" ref="AK162" si="507">AK21-AK161</f>
        <v>-4439.9999999999927</v>
      </c>
      <c r="AL162" s="39">
        <f t="shared" ref="AL162" si="508">AL21-AL161</f>
        <v>682665.29579087347</v>
      </c>
      <c r="AM162" s="53"/>
      <c r="AN162" s="39">
        <f>AN21-AN161</f>
        <v>-0.26523789158090949</v>
      </c>
      <c r="AO162" s="39">
        <f>AO21-AO161</f>
        <v>2.5730952620506287E-3</v>
      </c>
      <c r="AP162" s="39">
        <f t="shared" ref="AP162" si="509">AP21-AP161</f>
        <v>-25512</v>
      </c>
      <c r="AQ162" s="39">
        <f t="shared" ref="AQ162" si="510">AQ21-AQ161</f>
        <v>0.19644804002018645</v>
      </c>
      <c r="AR162" s="39">
        <f t="shared" ref="AR162" si="511">AR21-AR161</f>
        <v>36668.782469773665</v>
      </c>
      <c r="AS162" s="39">
        <f t="shared" ref="AS162" si="512">AS21-AS161</f>
        <v>23297.811097924248</v>
      </c>
      <c r="AT162" s="39">
        <f>AT21-AT161</f>
        <v>5249.8450303051213</v>
      </c>
      <c r="AU162" s="39">
        <f t="shared" ref="AU162" si="513">AU21-AU161</f>
        <v>-1003769.576073735</v>
      </c>
      <c r="AV162" s="39">
        <f t="shared" ref="AV162" si="514">AV21-AV161</f>
        <v>-174733.52984289592</v>
      </c>
      <c r="AW162" s="39">
        <f t="shared" ref="AW162" si="515">AW21-AW161</f>
        <v>54758.364883119939</v>
      </c>
      <c r="AX162" s="39">
        <f t="shared" ref="AX162" si="516">AX21-AX161</f>
        <v>-1571.9276820065497</v>
      </c>
      <c r="AY162" s="39">
        <f t="shared" ref="AY162" si="517">AY21-AY161</f>
        <v>-1085612.2963342741</v>
      </c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</row>
    <row r="163" spans="1:171" ht="15" customHeight="1" x14ac:dyDescent="0.35">
      <c r="A163" s="33">
        <v>88999</v>
      </c>
      <c r="B163" s="24"/>
      <c r="C163" s="25" t="s">
        <v>268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f t="shared" ref="N163" si="518">SUM(D163:M163)</f>
        <v>0</v>
      </c>
      <c r="O163" s="60"/>
      <c r="P163" s="37">
        <v>0</v>
      </c>
      <c r="Q163" s="37">
        <v>0</v>
      </c>
      <c r="R163" s="37">
        <v>0</v>
      </c>
      <c r="S163" s="37">
        <v>0</v>
      </c>
      <c r="T163" s="37">
        <v>0</v>
      </c>
      <c r="U163" s="37">
        <v>0</v>
      </c>
      <c r="V163" s="37">
        <v>0</v>
      </c>
      <c r="W163" s="37">
        <v>0</v>
      </c>
      <c r="X163" s="37">
        <v>0</v>
      </c>
      <c r="Y163" s="37">
        <v>0</v>
      </c>
      <c r="Z163" s="37">
        <f t="shared" ref="Z163" si="519">SUM(P163:Y163)</f>
        <v>0</v>
      </c>
      <c r="AA163" s="61"/>
      <c r="AB163" s="37">
        <v>0</v>
      </c>
      <c r="AC163" s="37">
        <v>0</v>
      </c>
      <c r="AD163" s="37">
        <v>0</v>
      </c>
      <c r="AE163" s="37">
        <v>0</v>
      </c>
      <c r="AF163" s="37">
        <v>0</v>
      </c>
      <c r="AG163" s="37">
        <v>0</v>
      </c>
      <c r="AH163" s="37">
        <v>0</v>
      </c>
      <c r="AI163" s="37">
        <v>0</v>
      </c>
      <c r="AJ163" s="37">
        <v>0</v>
      </c>
      <c r="AK163" s="37">
        <v>0</v>
      </c>
      <c r="AL163" s="37">
        <f t="shared" ref="AL163" si="520">SUM(AB163:AK163)</f>
        <v>0</v>
      </c>
      <c r="AM163" s="53"/>
      <c r="AN163" s="37">
        <v>0</v>
      </c>
      <c r="AO163" s="37">
        <v>0</v>
      </c>
      <c r="AP163" s="37">
        <v>0</v>
      </c>
      <c r="AQ163" s="37">
        <v>0</v>
      </c>
      <c r="AR163" s="37">
        <v>0</v>
      </c>
      <c r="AS163" s="37">
        <v>0</v>
      </c>
      <c r="AT163" s="37">
        <v>0</v>
      </c>
      <c r="AU163" s="37">
        <v>0</v>
      </c>
      <c r="AV163" s="37">
        <v>0</v>
      </c>
      <c r="AW163" s="37">
        <v>0</v>
      </c>
      <c r="AX163" s="37">
        <v>0</v>
      </c>
      <c r="AY163" s="37">
        <f t="shared" ref="AY163" si="521">SUM(AN163:AX163)</f>
        <v>0</v>
      </c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</row>
    <row r="164" spans="1:171" x14ac:dyDescent="0.35">
      <c r="A164" s="20">
        <v>89999</v>
      </c>
      <c r="B164" s="24"/>
      <c r="C164" s="26" t="s">
        <v>269</v>
      </c>
      <c r="D164" s="39">
        <f>D162+D163</f>
        <v>-1821.5474536884576</v>
      </c>
      <c r="E164" s="39">
        <f>E162+E163</f>
        <v>-27942.680809464306</v>
      </c>
      <c r="F164" s="39">
        <f t="shared" ref="F164:N164" si="522">F162+F163</f>
        <v>-16722.092320488766</v>
      </c>
      <c r="G164" s="39">
        <f t="shared" si="522"/>
        <v>4.3200998334214091E-12</v>
      </c>
      <c r="H164" s="39">
        <f t="shared" si="522"/>
        <v>126438.39541119523</v>
      </c>
      <c r="I164" s="39">
        <f t="shared" si="522"/>
        <v>44092.287667787867</v>
      </c>
      <c r="J164" s="39">
        <f t="shared" si="522"/>
        <v>404959.0094442144</v>
      </c>
      <c r="K164" s="39">
        <f t="shared" si="522"/>
        <v>0.45493743848055601</v>
      </c>
      <c r="L164" s="39">
        <f t="shared" si="522"/>
        <v>121257.25505419914</v>
      </c>
      <c r="M164" s="39">
        <f t="shared" si="522"/>
        <v>-1622.7157711923937</v>
      </c>
      <c r="N164" s="39">
        <f t="shared" si="522"/>
        <v>648638.36616000533</v>
      </c>
      <c r="O164" s="60"/>
      <c r="P164" s="39">
        <f>P162+P163</f>
        <v>-8.5180020891129971E-2</v>
      </c>
      <c r="Q164" s="39">
        <f>Q162+Q163</f>
        <v>-3.6662817001342773E-4</v>
      </c>
      <c r="R164" s="39">
        <f t="shared" ref="R164" si="523">R162+R163</f>
        <v>-22357.254009672906</v>
      </c>
      <c r="S164" s="39">
        <f t="shared" ref="S164" si="524">S162+S163</f>
        <v>0</v>
      </c>
      <c r="T164" s="39">
        <f t="shared" ref="T164" si="525">T162+T163</f>
        <v>72049.403420270653</v>
      </c>
      <c r="U164" s="39">
        <f t="shared" ref="U164" si="526">U162+U163</f>
        <v>-13217.166575636249</v>
      </c>
      <c r="V164" s="39">
        <f t="shared" ref="V164" si="527">V162+V163</f>
        <v>424742.04731328972</v>
      </c>
      <c r="W164" s="39">
        <f t="shared" ref="W164" si="528">W162+W163</f>
        <v>4.4508036226034164E-3</v>
      </c>
      <c r="X164" s="39">
        <f t="shared" ref="X164" si="529">X162+X163</f>
        <v>109484.06186572043</v>
      </c>
      <c r="Y164" s="39">
        <f t="shared" ref="Y164" si="530">Y162+Y163</f>
        <v>-4839.9990643041965</v>
      </c>
      <c r="Z164" s="39">
        <f t="shared" ref="Z164" si="531">Z162+Z163</f>
        <v>565861.01185382158</v>
      </c>
      <c r="AA164" s="61"/>
      <c r="AB164" s="39">
        <f>AB162+AB163</f>
        <v>-281170.11045562848</v>
      </c>
      <c r="AC164" s="39">
        <f>AC162+AC163</f>
        <v>1.7325783371925354</v>
      </c>
      <c r="AD164" s="39">
        <f t="shared" ref="AD164" si="532">AD162+AD163</f>
        <v>-154145.58592581924</v>
      </c>
      <c r="AE164" s="39">
        <f t="shared" ref="AE164" si="533">AE162+AE163</f>
        <v>-7.2000000218395144E-3</v>
      </c>
      <c r="AF164" s="39">
        <f t="shared" ref="AF164" si="534">AF162+AF163</f>
        <v>57112.891160171712</v>
      </c>
      <c r="AG164" s="39">
        <f t="shared" ref="AG164" si="535">AG162+AG163</f>
        <v>71995.682753433241</v>
      </c>
      <c r="AH164" s="39">
        <f t="shared" ref="AH164" si="536">AH162+AH163</f>
        <v>324729.29166767001</v>
      </c>
      <c r="AI164" s="39">
        <f t="shared" ref="AI164" si="537">AI162+AI163</f>
        <v>559217.0532664042</v>
      </c>
      <c r="AJ164" s="39">
        <f t="shared" ref="AJ164" si="538">AJ162+AJ163</f>
        <v>109364.34794629924</v>
      </c>
      <c r="AK164" s="39">
        <f t="shared" ref="AK164" si="539">AK162+AK163</f>
        <v>-4439.9999999999927</v>
      </c>
      <c r="AL164" s="39">
        <f t="shared" ref="AL164" si="540">AL162+AL163</f>
        <v>682665.29579087347</v>
      </c>
      <c r="AM164" s="53"/>
      <c r="AN164" s="39">
        <f>AN162+AN163</f>
        <v>-0.26523789158090949</v>
      </c>
      <c r="AO164" s="39">
        <f>AO162+AO163</f>
        <v>2.5730952620506287E-3</v>
      </c>
      <c r="AP164" s="39">
        <f t="shared" ref="AP164" si="541">AP162+AP163</f>
        <v>-25512</v>
      </c>
      <c r="AQ164" s="39">
        <f t="shared" ref="AQ164" si="542">AQ162+AQ163</f>
        <v>0.19644804002018645</v>
      </c>
      <c r="AR164" s="39">
        <f t="shared" ref="AR164" si="543">AR162+AR163</f>
        <v>36668.782469773665</v>
      </c>
      <c r="AS164" s="39">
        <f t="shared" ref="AS164:AT164" si="544">AS162+AS163</f>
        <v>23297.811097924248</v>
      </c>
      <c r="AT164" s="39">
        <f t="shared" si="544"/>
        <v>5249.8450303051213</v>
      </c>
      <c r="AU164" s="39">
        <f t="shared" ref="AU164" si="545">AU162+AU163</f>
        <v>-1003769.576073735</v>
      </c>
      <c r="AV164" s="39">
        <f t="shared" ref="AV164" si="546">AV162+AV163</f>
        <v>-174733.52984289592</v>
      </c>
      <c r="AW164" s="39">
        <f t="shared" ref="AW164" si="547">AW162+AW163</f>
        <v>54758.364883119939</v>
      </c>
      <c r="AX164" s="39">
        <f t="shared" ref="AX164" si="548">AX162+AX163</f>
        <v>-1571.9276820065497</v>
      </c>
      <c r="AY164" s="39">
        <f t="shared" ref="AY164" si="549">AY162+AY163</f>
        <v>-1085612.2963342741</v>
      </c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</row>
    <row r="165" spans="1:171" ht="18" customHeight="1" x14ac:dyDescent="0.35">
      <c r="A165" s="14"/>
      <c r="B165" s="24"/>
      <c r="C165" s="26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60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61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53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</row>
    <row r="166" spans="1:171" x14ac:dyDescent="0.35">
      <c r="A166" s="14" t="s">
        <v>270</v>
      </c>
      <c r="B166" s="24"/>
      <c r="C166" s="24" t="s">
        <v>271</v>
      </c>
      <c r="D166" s="37">
        <v>-1550.738192966493</v>
      </c>
      <c r="E166" s="37">
        <v>-3381.6578309885681</v>
      </c>
      <c r="F166" s="37">
        <v>-6037.1016748997972</v>
      </c>
      <c r="G166" s="37">
        <v>0</v>
      </c>
      <c r="H166" s="37">
        <v>49701.589702055549</v>
      </c>
      <c r="I166" s="37">
        <v>18859.873967352996</v>
      </c>
      <c r="J166" s="37">
        <v>146818.4989740976</v>
      </c>
      <c r="K166" s="37">
        <v>0</v>
      </c>
      <c r="L166" s="37">
        <v>44049.400727647939</v>
      </c>
      <c r="M166" s="37">
        <v>-152.32883503824814</v>
      </c>
      <c r="N166" s="37">
        <f t="shared" ref="N166:N168" si="550">SUM(D166:M166)</f>
        <v>248307.536837261</v>
      </c>
      <c r="O166" s="60"/>
      <c r="P166" s="37">
        <v>0</v>
      </c>
      <c r="Q166" s="37">
        <v>0</v>
      </c>
      <c r="R166" s="37">
        <v>-4383.1381068867959</v>
      </c>
      <c r="S166" s="37">
        <v>0</v>
      </c>
      <c r="T166" s="37">
        <v>14125.280572168154</v>
      </c>
      <c r="U166" s="37">
        <v>-2591.2236820573576</v>
      </c>
      <c r="V166" s="37">
        <v>97620.435566602435</v>
      </c>
      <c r="W166" s="37">
        <v>8.7257974329330696E-4</v>
      </c>
      <c r="X166" s="37">
        <v>21464.342778982966</v>
      </c>
      <c r="Y166" s="37">
        <v>-948.88148280064263</v>
      </c>
      <c r="Z166" s="37">
        <f t="shared" ref="Z166:Z168" si="551">SUM(P166:Y166)</f>
        <v>125286.81651858849</v>
      </c>
      <c r="AA166" s="61"/>
      <c r="AB166" s="37">
        <v>-8114.3333565504181</v>
      </c>
      <c r="AC166" s="37">
        <v>8.4773501381278038E-2</v>
      </c>
      <c r="AD166" s="37">
        <v>-4624.3675988878467</v>
      </c>
      <c r="AE166" s="37">
        <v>-2.1600000065518541E-3</v>
      </c>
      <c r="AF166" s="37">
        <v>21702.897675883956</v>
      </c>
      <c r="AG166" s="37">
        <v>27358.360261174166</v>
      </c>
      <c r="AH166" s="37">
        <v>123397.13082121334</v>
      </c>
      <c r="AI166" s="37">
        <v>212502.48188800033</v>
      </c>
      <c r="AJ166" s="37">
        <v>41558.452999999681</v>
      </c>
      <c r="AK166" s="37">
        <v>-133.19999999999999</v>
      </c>
      <c r="AL166" s="37">
        <f t="shared" ref="AL166:AL168" si="552">SUM(AB166:AK166)</f>
        <v>413647.50530433457</v>
      </c>
      <c r="AM166" s="53"/>
      <c r="AN166" s="37">
        <v>0</v>
      </c>
      <c r="AO166" s="37">
        <v>0</v>
      </c>
      <c r="AP166" s="37">
        <v>-3203.9679129146575</v>
      </c>
      <c r="AQ166" s="37">
        <v>0</v>
      </c>
      <c r="AR166" s="37">
        <v>7129.904948204613</v>
      </c>
      <c r="AS166" s="37">
        <v>4910.2694049814454</v>
      </c>
      <c r="AT166" s="37">
        <v>1048.0170414184427</v>
      </c>
      <c r="AU166" s="37">
        <v>-254866.36301965592</v>
      </c>
      <c r="AV166" s="37">
        <v>-55957.262038808316</v>
      </c>
      <c r="AW166" s="37">
        <v>10243.054766280045</v>
      </c>
      <c r="AX166" s="37">
        <v>-426.10981495601135</v>
      </c>
      <c r="AY166" s="37">
        <f t="shared" ref="AY166:AY168" si="553">SUM(AN166:AX166)</f>
        <v>-291122.4566254504</v>
      </c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</row>
    <row r="167" spans="1:171" x14ac:dyDescent="0.35">
      <c r="A167" s="14" t="s">
        <v>272</v>
      </c>
      <c r="B167" s="24"/>
      <c r="C167" s="24" t="s">
        <v>273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f t="shared" si="550"/>
        <v>0</v>
      </c>
      <c r="O167" s="60"/>
      <c r="P167" s="37">
        <v>0</v>
      </c>
      <c r="Q167" s="37">
        <v>0</v>
      </c>
      <c r="R167" s="37">
        <v>0</v>
      </c>
      <c r="S167" s="37">
        <v>0</v>
      </c>
      <c r="T167" s="37">
        <v>0</v>
      </c>
      <c r="U167" s="37">
        <v>0</v>
      </c>
      <c r="V167" s="37">
        <v>0</v>
      </c>
      <c r="W167" s="37">
        <v>0</v>
      </c>
      <c r="X167" s="37">
        <v>0</v>
      </c>
      <c r="Y167" s="37">
        <v>0</v>
      </c>
      <c r="Z167" s="37">
        <f t="shared" si="551"/>
        <v>0</v>
      </c>
      <c r="AA167" s="61"/>
      <c r="AB167" s="37">
        <v>0</v>
      </c>
      <c r="AC167" s="37">
        <v>0</v>
      </c>
      <c r="AD167" s="37">
        <v>0</v>
      </c>
      <c r="AE167" s="37">
        <v>0</v>
      </c>
      <c r="AF167" s="37">
        <v>0</v>
      </c>
      <c r="AG167" s="37">
        <v>0</v>
      </c>
      <c r="AH167" s="37">
        <v>0</v>
      </c>
      <c r="AI167" s="37">
        <v>0</v>
      </c>
      <c r="AJ167" s="37">
        <v>0</v>
      </c>
      <c r="AK167" s="37">
        <v>0</v>
      </c>
      <c r="AL167" s="37">
        <f t="shared" si="552"/>
        <v>0</v>
      </c>
      <c r="AM167" s="53"/>
      <c r="AN167" s="37">
        <v>0</v>
      </c>
      <c r="AO167" s="37">
        <v>0</v>
      </c>
      <c r="AP167" s="37">
        <v>0</v>
      </c>
      <c r="AQ167" s="37">
        <v>0</v>
      </c>
      <c r="AR167" s="37">
        <v>0</v>
      </c>
      <c r="AS167" s="37">
        <v>0</v>
      </c>
      <c r="AT167" s="37"/>
      <c r="AU167" s="37">
        <v>0</v>
      </c>
      <c r="AV167" s="37">
        <v>0</v>
      </c>
      <c r="AW167" s="37">
        <v>0</v>
      </c>
      <c r="AX167" s="37">
        <v>0</v>
      </c>
      <c r="AY167" s="37">
        <f t="shared" si="553"/>
        <v>0</v>
      </c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</row>
    <row r="168" spans="1:171" x14ac:dyDescent="0.35">
      <c r="A168" s="14" t="s">
        <v>274</v>
      </c>
      <c r="B168" s="24"/>
      <c r="C168" s="24" t="s">
        <v>275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f t="shared" si="550"/>
        <v>0</v>
      </c>
      <c r="O168" s="60"/>
      <c r="P168" s="37">
        <v>0</v>
      </c>
      <c r="Q168" s="37">
        <v>0</v>
      </c>
      <c r="R168" s="37">
        <v>0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f t="shared" si="551"/>
        <v>0</v>
      </c>
      <c r="AA168" s="61"/>
      <c r="AB168" s="37"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  <c r="AJ168" s="37">
        <v>0</v>
      </c>
      <c r="AK168" s="37">
        <v>0</v>
      </c>
      <c r="AL168" s="37">
        <f t="shared" si="552"/>
        <v>0</v>
      </c>
      <c r="AM168" s="53"/>
      <c r="AN168" s="37">
        <v>0</v>
      </c>
      <c r="AO168" s="37">
        <v>0</v>
      </c>
      <c r="AP168" s="37">
        <v>0</v>
      </c>
      <c r="AQ168" s="37">
        <v>0</v>
      </c>
      <c r="AR168" s="37">
        <v>0</v>
      </c>
      <c r="AS168" s="37">
        <v>0</v>
      </c>
      <c r="AT168" s="37"/>
      <c r="AU168" s="37">
        <v>0</v>
      </c>
      <c r="AV168" s="37">
        <v>0</v>
      </c>
      <c r="AW168" s="37">
        <v>0</v>
      </c>
      <c r="AX168" s="37">
        <v>0</v>
      </c>
      <c r="AY168" s="37">
        <f t="shared" si="553"/>
        <v>0</v>
      </c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</row>
    <row r="169" spans="1:171" x14ac:dyDescent="0.35">
      <c r="A169" s="14"/>
      <c r="B169" s="24"/>
      <c r="C169" s="2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60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61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53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</row>
    <row r="170" spans="1:171" ht="16" thickBot="1" x14ac:dyDescent="0.4">
      <c r="A170" s="20">
        <v>99999</v>
      </c>
      <c r="B170" s="26"/>
      <c r="C170" s="26" t="s">
        <v>276</v>
      </c>
      <c r="D170" s="42">
        <f>D164-D166-D167-D168</f>
        <v>-270.80926072196462</v>
      </c>
      <c r="E170" s="42">
        <f>E164-E166-E167-E168</f>
        <v>-24561.022978475739</v>
      </c>
      <c r="F170" s="42">
        <f t="shared" ref="F170:N170" si="554">F164-F166-F167-F168</f>
        <v>-10684.990645588969</v>
      </c>
      <c r="G170" s="42">
        <f t="shared" si="554"/>
        <v>4.3200998334214091E-12</v>
      </c>
      <c r="H170" s="42">
        <f t="shared" si="554"/>
        <v>76736.805709139677</v>
      </c>
      <c r="I170" s="42">
        <f t="shared" si="554"/>
        <v>25232.41370043487</v>
      </c>
      <c r="J170" s="42">
        <f t="shared" si="554"/>
        <v>258140.5104701168</v>
      </c>
      <c r="K170" s="42">
        <f t="shared" si="554"/>
        <v>0.45493743848055601</v>
      </c>
      <c r="L170" s="42">
        <f t="shared" si="554"/>
        <v>77207.854326551198</v>
      </c>
      <c r="M170" s="42">
        <f t="shared" si="554"/>
        <v>-1470.3869361541456</v>
      </c>
      <c r="N170" s="42">
        <f t="shared" si="554"/>
        <v>400330.82932274434</v>
      </c>
      <c r="O170" s="60"/>
      <c r="P170" s="42">
        <f>P164-P166-P167-P168</f>
        <v>-8.5180020891129971E-2</v>
      </c>
      <c r="Q170" s="42">
        <f>Q164-Q166-Q167-Q168</f>
        <v>-3.6662817001342773E-4</v>
      </c>
      <c r="R170" s="42">
        <f t="shared" ref="R170:Z170" si="555">R164-R166-R167-R168</f>
        <v>-17974.11590278611</v>
      </c>
      <c r="S170" s="42">
        <f t="shared" si="555"/>
        <v>0</v>
      </c>
      <c r="T170" s="42">
        <f t="shared" si="555"/>
        <v>57924.122848102503</v>
      </c>
      <c r="U170" s="42">
        <f t="shared" si="555"/>
        <v>-10625.942893578891</v>
      </c>
      <c r="V170" s="42">
        <f t="shared" si="555"/>
        <v>327121.61174668727</v>
      </c>
      <c r="W170" s="42">
        <f t="shared" si="555"/>
        <v>3.5782238793101093E-3</v>
      </c>
      <c r="X170" s="42">
        <f t="shared" si="555"/>
        <v>88019.719086737459</v>
      </c>
      <c r="Y170" s="42">
        <f t="shared" si="555"/>
        <v>-3891.117581503554</v>
      </c>
      <c r="Z170" s="42">
        <f t="shared" si="555"/>
        <v>440574.19533523312</v>
      </c>
      <c r="AA170" s="61"/>
      <c r="AB170" s="42">
        <f>AB164-AB166-AB167-AB168</f>
        <v>-273055.77709907806</v>
      </c>
      <c r="AC170" s="42">
        <f>AC164-AC166-AC167-AC168</f>
        <v>1.6478048358112574</v>
      </c>
      <c r="AD170" s="42">
        <f t="shared" ref="AD170:AL170" si="556">AD164-AD166-AD167-AD168</f>
        <v>-149521.21832693138</v>
      </c>
      <c r="AE170" s="42">
        <f t="shared" si="556"/>
        <v>-5.0400000152876602E-3</v>
      </c>
      <c r="AF170" s="42">
        <f t="shared" si="556"/>
        <v>35409.993484287756</v>
      </c>
      <c r="AG170" s="42">
        <f t="shared" si="556"/>
        <v>44637.322492259074</v>
      </c>
      <c r="AH170" s="42">
        <f t="shared" si="556"/>
        <v>201332.16084645665</v>
      </c>
      <c r="AI170" s="42">
        <f t="shared" si="556"/>
        <v>346714.57137840387</v>
      </c>
      <c r="AJ170" s="42">
        <f t="shared" si="556"/>
        <v>67805.894946299552</v>
      </c>
      <c r="AK170" s="42">
        <f t="shared" si="556"/>
        <v>-4306.7999999999929</v>
      </c>
      <c r="AL170" s="42">
        <f t="shared" si="556"/>
        <v>269017.7904865389</v>
      </c>
      <c r="AM170" s="53"/>
      <c r="AN170" s="42">
        <f>AN164-AN166-AN167-AN168</f>
        <v>-0.26523789158090949</v>
      </c>
      <c r="AO170" s="42">
        <f>AO164-AO166-AO167-AO168</f>
        <v>2.5730952620506287E-3</v>
      </c>
      <c r="AP170" s="42">
        <f t="shared" ref="AP170:AY170" si="557">AP164-AP166-AP167-AP168</f>
        <v>-22308.032087085343</v>
      </c>
      <c r="AQ170" s="42">
        <f t="shared" si="557"/>
        <v>0.19644804002018645</v>
      </c>
      <c r="AR170" s="42">
        <f t="shared" si="557"/>
        <v>29538.877521569051</v>
      </c>
      <c r="AS170" s="42">
        <f t="shared" si="557"/>
        <v>18387.541692942803</v>
      </c>
      <c r="AT170" s="42">
        <f t="shared" si="557"/>
        <v>4201.8279888866782</v>
      </c>
      <c r="AU170" s="42">
        <f t="shared" si="557"/>
        <v>-748903.2130540791</v>
      </c>
      <c r="AV170" s="42">
        <f t="shared" si="557"/>
        <v>-118776.26780408761</v>
      </c>
      <c r="AW170" s="42">
        <f t="shared" si="557"/>
        <v>44515.310116839893</v>
      </c>
      <c r="AX170" s="42">
        <f t="shared" si="557"/>
        <v>-1145.8178670505383</v>
      </c>
      <c r="AY170" s="42">
        <f t="shared" si="557"/>
        <v>-794489.83970882371</v>
      </c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</row>
    <row r="171" spans="1:171" ht="16" thickTop="1" x14ac:dyDescent="0.35">
      <c r="A171" s="10"/>
      <c r="B171" s="24"/>
      <c r="C171" s="2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61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61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53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</row>
    <row r="172" spans="1:171" x14ac:dyDescent="0.35">
      <c r="A172" s="11" t="s">
        <v>277</v>
      </c>
      <c r="B172" s="11"/>
      <c r="C172" s="15" t="s">
        <v>278</v>
      </c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61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61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53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</row>
    <row r="173" spans="1:171" x14ac:dyDescent="0.35">
      <c r="A173" s="11" t="s">
        <v>279</v>
      </c>
      <c r="B173" s="15"/>
      <c r="C173" s="15" t="s">
        <v>280</v>
      </c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61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61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53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</row>
    <row r="174" spans="1:171" x14ac:dyDescent="0.35">
      <c r="A174" s="10"/>
      <c r="B174" s="10"/>
      <c r="C174" s="10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61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61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53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</row>
    <row r="175" spans="1:171" x14ac:dyDescent="0.35">
      <c r="A175" s="20">
        <v>999999</v>
      </c>
      <c r="B175" s="10"/>
      <c r="C175" s="21" t="s">
        <v>281</v>
      </c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62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62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53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</row>
    <row r="176" spans="1:171" x14ac:dyDescent="0.35"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62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62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53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</row>
    <row r="177" spans="1:171" x14ac:dyDescent="0.35">
      <c r="A177" s="36"/>
      <c r="B177" s="2" t="s">
        <v>282</v>
      </c>
      <c r="D177" s="16"/>
      <c r="E177" s="16"/>
      <c r="F177" s="16"/>
      <c r="G177" s="16"/>
      <c r="H177" s="16"/>
      <c r="I177" s="16"/>
      <c r="J177" s="16"/>
      <c r="K177" s="16"/>
      <c r="L177" s="16"/>
      <c r="M177" s="46"/>
      <c r="N177" s="16"/>
      <c r="O177" s="62"/>
      <c r="P177" s="36"/>
      <c r="Q177" s="2" t="s">
        <v>282</v>
      </c>
      <c r="S177" s="16"/>
      <c r="T177" s="16"/>
      <c r="U177" s="16"/>
      <c r="V177" s="16"/>
      <c r="W177" s="16"/>
      <c r="X177" s="16"/>
      <c r="Y177" s="16"/>
      <c r="Z177" s="16"/>
      <c r="AA177" s="62"/>
      <c r="AB177" s="36"/>
      <c r="AC177" s="16" t="s">
        <v>282</v>
      </c>
      <c r="AD177" s="16"/>
      <c r="AE177" s="16"/>
      <c r="AF177" s="16"/>
      <c r="AG177" s="16"/>
      <c r="AH177" s="16"/>
      <c r="AI177" s="16"/>
      <c r="AJ177" s="16"/>
      <c r="AK177" s="16"/>
      <c r="AL177" s="16"/>
      <c r="AM177" s="53"/>
      <c r="AN177" s="36"/>
      <c r="AO177" s="16" t="s">
        <v>282</v>
      </c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</row>
    <row r="178" spans="1:171" x14ac:dyDescent="0.35">
      <c r="D178" s="4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62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62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53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</row>
    <row r="179" spans="1:171" x14ac:dyDescent="0.35">
      <c r="A179" s="34" t="s">
        <v>309</v>
      </c>
      <c r="D179" s="4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62"/>
      <c r="P179" s="34" t="s">
        <v>308</v>
      </c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62"/>
      <c r="AB179" s="34" t="s">
        <v>308</v>
      </c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53"/>
      <c r="AN179" s="34" t="s">
        <v>308</v>
      </c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</row>
    <row r="180" spans="1:171" x14ac:dyDescent="0.35">
      <c r="D180" s="4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62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62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53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</row>
    <row r="181" spans="1:171" ht="18.5" x14ac:dyDescent="0.35">
      <c r="A181" s="34" t="s">
        <v>283</v>
      </c>
      <c r="P181" s="34" t="s">
        <v>284</v>
      </c>
      <c r="AB181" s="34" t="s">
        <v>285</v>
      </c>
      <c r="AN181" s="34" t="s">
        <v>286</v>
      </c>
    </row>
    <row r="182" spans="1:171" ht="18.5" x14ac:dyDescent="0.35">
      <c r="A182" s="34" t="s">
        <v>287</v>
      </c>
      <c r="P182" s="34" t="s">
        <v>288</v>
      </c>
      <c r="AB182" s="34" t="s">
        <v>289</v>
      </c>
      <c r="AN182" s="34" t="s">
        <v>290</v>
      </c>
    </row>
    <row r="183" spans="1:171" ht="18.5" x14ac:dyDescent="0.35">
      <c r="A183" s="34" t="s">
        <v>291</v>
      </c>
      <c r="P183" s="2" t="s">
        <v>292</v>
      </c>
      <c r="AB183" s="34" t="s">
        <v>293</v>
      </c>
      <c r="AN183" s="34" t="s">
        <v>294</v>
      </c>
    </row>
    <row r="184" spans="1:171" ht="18.5" x14ac:dyDescent="0.35">
      <c r="A184" s="34" t="s">
        <v>295</v>
      </c>
      <c r="P184" s="34" t="s">
        <v>296</v>
      </c>
      <c r="AB184" s="34" t="s">
        <v>297</v>
      </c>
      <c r="AN184" s="34" t="s">
        <v>298</v>
      </c>
    </row>
    <row r="185" spans="1:171" x14ac:dyDescent="0.35">
      <c r="P185" s="34" t="s">
        <v>299</v>
      </c>
      <c r="AB185" s="2" t="s">
        <v>300</v>
      </c>
      <c r="AN185" s="2" t="s">
        <v>301</v>
      </c>
    </row>
    <row r="186" spans="1:171" x14ac:dyDescent="0.35">
      <c r="P186" s="2" t="s">
        <v>302</v>
      </c>
      <c r="AN186" s="34"/>
    </row>
    <row r="187" spans="1:171" x14ac:dyDescent="0.35">
      <c r="P187" s="34"/>
      <c r="AB187" s="34"/>
    </row>
  </sheetData>
  <sheetProtection formatCells="0" formatColumns="0" formatRows="0"/>
  <mergeCells count="5">
    <mergeCell ref="AB5:AL5"/>
    <mergeCell ref="AN5:AY5"/>
    <mergeCell ref="A4:C4"/>
    <mergeCell ref="D5:N5"/>
    <mergeCell ref="P5:Z5"/>
  </mergeCells>
  <pageMargins left="0.7" right="0.7" top="0.75" bottom="0.75" header="0.3" footer="0.3"/>
  <pageSetup paperSize="5" scale="30" orientation="landscape" r:id="rId1"/>
  <rowBreaks count="1" manualBreakCount="1">
    <brk id="1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1" ma:contentTypeDescription="Create a new document." ma:contentTypeScope="" ma:versionID="9584dc229b4fe3a1aed5bd2f54107553">
  <xsd:schema xmlns:xsd="http://www.w3.org/2001/XMLSchema" xmlns:xs="http://www.w3.org/2001/XMLSchema" xmlns:p="http://schemas.microsoft.com/office/2006/metadata/properties" xmlns:ns2="5539627f-a073-49ae-920d-28f8649be131" xmlns:ns3="898c3d9e-a56e-434b-bb6a-7c6f06128eeb" targetNamespace="http://schemas.microsoft.com/office/2006/metadata/properties" ma:root="true" ma:fieldsID="0aeebdda06745d56e337d23a5478f2fc" ns2:_="" ns3:_="">
    <xsd:import namespace="5539627f-a073-49ae-920d-28f8649be131"/>
    <xsd:import namespace="898c3d9e-a56e-434b-bb6a-7c6f06128e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BDA80-F26B-44FE-A8AA-AC0379640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9627f-a073-49ae-920d-28f8649be131"/>
    <ds:schemaRef ds:uri="898c3d9e-a56e-434b-bb6a-7c6f06128e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85CAF2-4BAB-4073-852D-187D3DE957F5}">
  <ds:schemaRefs>
    <ds:schemaRef ds:uri="898c3d9e-a56e-434b-bb6a-7c6f06128eeb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539627f-a073-49ae-920d-28f8649be13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9BF2253-1862-4FC2-AC40-D6D007D49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South GSA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Stockton, Weiwen</dc:creator>
  <cp:keywords/>
  <dc:description/>
  <cp:lastModifiedBy>Layne, Cynthia</cp:lastModifiedBy>
  <cp:revision/>
  <dcterms:created xsi:type="dcterms:W3CDTF">2021-05-19T20:44:27Z</dcterms:created>
  <dcterms:modified xsi:type="dcterms:W3CDTF">2021-07-28T16:04:10Z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</Properties>
</file>