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Layne\Desktop\BHS\CCE\NT19 Data Supplement\Non-Title XIX XXI Financial Information\"/>
    </mc:Choice>
  </mc:AlternateContent>
  <xr:revisionPtr revIDLastSave="0" documentId="13_ncr:1_{663D2956-E62A-44FD-B492-D67E9F0ECDD6}" xr6:coauthVersionLast="47" xr6:coauthVersionMax="47" xr10:uidLastSave="{00000000-0000-0000-0000-000000000000}"/>
  <bookViews>
    <workbookView xWindow="-110" yWindow="-110" windowWidth="19420" windowHeight="10420" xr2:uid="{C9E71B92-B19A-4F3F-B7A4-1096301B8C72}"/>
  </bookViews>
  <sheets>
    <sheet name="Central GS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4" i="1" l="1"/>
  <c r="AY11" i="1"/>
  <c r="Z14" i="1"/>
  <c r="AL89" i="1" l="1"/>
  <c r="AL12" i="1"/>
  <c r="AL14" i="1"/>
  <c r="AL11" i="1"/>
  <c r="AX81" i="1" l="1"/>
  <c r="AW81" i="1"/>
  <c r="AV81" i="1"/>
  <c r="AU81" i="1"/>
  <c r="AT81" i="1"/>
  <c r="AS81" i="1"/>
  <c r="AR81" i="1"/>
  <c r="AQ81" i="1"/>
  <c r="AP81" i="1"/>
  <c r="AO81" i="1"/>
  <c r="AN81" i="1"/>
  <c r="AX76" i="1"/>
  <c r="AW76" i="1"/>
  <c r="AV76" i="1"/>
  <c r="AU76" i="1"/>
  <c r="AT76" i="1"/>
  <c r="AS76" i="1"/>
  <c r="AR76" i="1"/>
  <c r="AQ76" i="1"/>
  <c r="AP76" i="1"/>
  <c r="AO76" i="1"/>
  <c r="AN76" i="1"/>
  <c r="AX71" i="1"/>
  <c r="AW71" i="1"/>
  <c r="AV71" i="1"/>
  <c r="AU71" i="1"/>
  <c r="AT71" i="1"/>
  <c r="AS71" i="1"/>
  <c r="AR71" i="1"/>
  <c r="AQ71" i="1"/>
  <c r="AP71" i="1"/>
  <c r="AO71" i="1"/>
  <c r="AN71" i="1"/>
  <c r="AX59" i="1"/>
  <c r="AW59" i="1"/>
  <c r="AV59" i="1"/>
  <c r="AU59" i="1"/>
  <c r="AT59" i="1"/>
  <c r="AS59" i="1"/>
  <c r="AR59" i="1"/>
  <c r="AQ59" i="1"/>
  <c r="AP59" i="1"/>
  <c r="AO59" i="1"/>
  <c r="AN59" i="1"/>
  <c r="AX54" i="1"/>
  <c r="AW54" i="1"/>
  <c r="AV54" i="1"/>
  <c r="AU54" i="1"/>
  <c r="AT54" i="1"/>
  <c r="AS54" i="1"/>
  <c r="AR54" i="1"/>
  <c r="AQ54" i="1"/>
  <c r="AP54" i="1"/>
  <c r="AO54" i="1"/>
  <c r="AN54" i="1"/>
  <c r="AX43" i="1"/>
  <c r="AW43" i="1"/>
  <c r="AV43" i="1"/>
  <c r="AU43" i="1"/>
  <c r="AT43" i="1"/>
  <c r="AS43" i="1"/>
  <c r="AR43" i="1"/>
  <c r="AQ43" i="1"/>
  <c r="AP43" i="1"/>
  <c r="AO43" i="1"/>
  <c r="AN43" i="1"/>
  <c r="AX37" i="1"/>
  <c r="AW37" i="1"/>
  <c r="AV37" i="1"/>
  <c r="AU37" i="1"/>
  <c r="AT37" i="1"/>
  <c r="AS37" i="1"/>
  <c r="AR37" i="1"/>
  <c r="AQ37" i="1"/>
  <c r="AP37" i="1"/>
  <c r="AO37" i="1"/>
  <c r="AN37" i="1"/>
  <c r="AX31" i="1"/>
  <c r="AW31" i="1"/>
  <c r="AV31" i="1"/>
  <c r="AU31" i="1"/>
  <c r="AT31" i="1"/>
  <c r="AS31" i="1"/>
  <c r="AR31" i="1"/>
  <c r="AQ31" i="1"/>
  <c r="AP31" i="1"/>
  <c r="AO31" i="1"/>
  <c r="AN31" i="1"/>
  <c r="AU85" i="1"/>
  <c r="AN85" i="1"/>
  <c r="AO85" i="1"/>
  <c r="AP85" i="1"/>
  <c r="AQ85" i="1"/>
  <c r="AR85" i="1"/>
  <c r="AS85" i="1"/>
  <c r="AT85" i="1"/>
  <c r="AV85" i="1"/>
  <c r="AW85" i="1"/>
  <c r="AX85" i="1"/>
  <c r="AN90" i="1"/>
  <c r="AO90" i="1"/>
  <c r="AP90" i="1"/>
  <c r="AQ90" i="1"/>
  <c r="AR90" i="1"/>
  <c r="AS90" i="1"/>
  <c r="AT90" i="1"/>
  <c r="AU90" i="1"/>
  <c r="AV90" i="1"/>
  <c r="AW90" i="1"/>
  <c r="AX90" i="1"/>
  <c r="AK85" i="1" l="1"/>
  <c r="AJ85" i="1"/>
  <c r="AI85" i="1"/>
  <c r="AH85" i="1"/>
  <c r="AG85" i="1"/>
  <c r="AF85" i="1"/>
  <c r="AE85" i="1"/>
  <c r="AD85" i="1"/>
  <c r="AC85" i="1"/>
  <c r="AB85" i="1"/>
  <c r="AK81" i="1"/>
  <c r="AJ81" i="1"/>
  <c r="AI81" i="1"/>
  <c r="AH81" i="1"/>
  <c r="AG81" i="1"/>
  <c r="AF81" i="1"/>
  <c r="AE81" i="1"/>
  <c r="AD81" i="1"/>
  <c r="AC81" i="1"/>
  <c r="AB81" i="1"/>
  <c r="AK76" i="1"/>
  <c r="AJ76" i="1"/>
  <c r="AI76" i="1"/>
  <c r="AH76" i="1"/>
  <c r="AG76" i="1"/>
  <c r="AF76" i="1"/>
  <c r="AE76" i="1"/>
  <c r="AD76" i="1"/>
  <c r="AC76" i="1"/>
  <c r="AB76" i="1"/>
  <c r="AK71" i="1"/>
  <c r="AJ71" i="1"/>
  <c r="AI71" i="1"/>
  <c r="AH71" i="1"/>
  <c r="AG71" i="1"/>
  <c r="AF71" i="1"/>
  <c r="AE71" i="1"/>
  <c r="AD71" i="1"/>
  <c r="AC71" i="1"/>
  <c r="AB71" i="1"/>
  <c r="AK59" i="1"/>
  <c r="AJ59" i="1"/>
  <c r="AI59" i="1"/>
  <c r="AH59" i="1"/>
  <c r="AG59" i="1"/>
  <c r="AF59" i="1"/>
  <c r="AE59" i="1"/>
  <c r="AD59" i="1"/>
  <c r="AC59" i="1"/>
  <c r="AB59" i="1"/>
  <c r="AK54" i="1"/>
  <c r="AJ54" i="1"/>
  <c r="AI54" i="1"/>
  <c r="AH54" i="1"/>
  <c r="AG54" i="1"/>
  <c r="AF54" i="1"/>
  <c r="AE54" i="1"/>
  <c r="AD54" i="1"/>
  <c r="AC54" i="1"/>
  <c r="AB54" i="1"/>
  <c r="AK43" i="1"/>
  <c r="AJ43" i="1"/>
  <c r="AI43" i="1"/>
  <c r="AH43" i="1"/>
  <c r="AG43" i="1"/>
  <c r="AF43" i="1"/>
  <c r="AE43" i="1"/>
  <c r="AD43" i="1"/>
  <c r="AC43" i="1"/>
  <c r="AB43" i="1"/>
  <c r="AK37" i="1"/>
  <c r="AJ37" i="1"/>
  <c r="AI37" i="1"/>
  <c r="AH37" i="1"/>
  <c r="AG37" i="1"/>
  <c r="AF37" i="1"/>
  <c r="AE37" i="1"/>
  <c r="AD37" i="1"/>
  <c r="AC37" i="1"/>
  <c r="AB37" i="1"/>
  <c r="AK31" i="1"/>
  <c r="AJ31" i="1"/>
  <c r="AI31" i="1"/>
  <c r="AH31" i="1"/>
  <c r="AG31" i="1"/>
  <c r="AF31" i="1"/>
  <c r="AE31" i="1"/>
  <c r="AD31" i="1"/>
  <c r="AC31" i="1"/>
  <c r="AB31" i="1"/>
  <c r="Y85" i="1" l="1"/>
  <c r="X85" i="1"/>
  <c r="W85" i="1"/>
  <c r="V85" i="1"/>
  <c r="U85" i="1"/>
  <c r="T85" i="1"/>
  <c r="S85" i="1"/>
  <c r="R85" i="1"/>
  <c r="Q85" i="1"/>
  <c r="P85" i="1"/>
  <c r="Y81" i="1"/>
  <c r="X81" i="1"/>
  <c r="W81" i="1"/>
  <c r="V81" i="1"/>
  <c r="U81" i="1"/>
  <c r="T81" i="1"/>
  <c r="S81" i="1"/>
  <c r="R81" i="1"/>
  <c r="Q81" i="1"/>
  <c r="P81" i="1"/>
  <c r="Y76" i="1"/>
  <c r="X76" i="1"/>
  <c r="W76" i="1"/>
  <c r="V76" i="1"/>
  <c r="U76" i="1"/>
  <c r="T76" i="1"/>
  <c r="S76" i="1"/>
  <c r="R76" i="1"/>
  <c r="Q76" i="1"/>
  <c r="P76" i="1"/>
  <c r="Y71" i="1"/>
  <c r="X71" i="1"/>
  <c r="W71" i="1"/>
  <c r="V71" i="1"/>
  <c r="U71" i="1"/>
  <c r="T71" i="1"/>
  <c r="S71" i="1"/>
  <c r="R71" i="1"/>
  <c r="Q71" i="1"/>
  <c r="P71" i="1"/>
  <c r="Y59" i="1"/>
  <c r="X59" i="1"/>
  <c r="W59" i="1"/>
  <c r="V59" i="1"/>
  <c r="U59" i="1"/>
  <c r="T59" i="1"/>
  <c r="S59" i="1"/>
  <c r="R59" i="1"/>
  <c r="Q59" i="1"/>
  <c r="P59" i="1"/>
  <c r="Y54" i="1"/>
  <c r="X54" i="1"/>
  <c r="W54" i="1"/>
  <c r="T54" i="1"/>
  <c r="S54" i="1"/>
  <c r="R54" i="1"/>
  <c r="Q54" i="1"/>
  <c r="P54" i="1"/>
  <c r="V45" i="1"/>
  <c r="V54" i="1" s="1"/>
  <c r="U45" i="1"/>
  <c r="U54" i="1" s="1"/>
  <c r="Y43" i="1"/>
  <c r="X43" i="1"/>
  <c r="W43" i="1"/>
  <c r="V43" i="1"/>
  <c r="U43" i="1"/>
  <c r="T43" i="1"/>
  <c r="S43" i="1"/>
  <c r="R43" i="1"/>
  <c r="Q43" i="1"/>
  <c r="P43" i="1"/>
  <c r="Y37" i="1"/>
  <c r="X37" i="1"/>
  <c r="W37" i="1"/>
  <c r="V37" i="1"/>
  <c r="U37" i="1"/>
  <c r="T37" i="1"/>
  <c r="S37" i="1"/>
  <c r="R37" i="1"/>
  <c r="Q37" i="1"/>
  <c r="P37" i="1"/>
  <c r="Y31" i="1"/>
  <c r="X31" i="1"/>
  <c r="W31" i="1"/>
  <c r="V31" i="1"/>
  <c r="U31" i="1"/>
  <c r="T31" i="1"/>
  <c r="S31" i="1"/>
  <c r="R31" i="1"/>
  <c r="Q31" i="1"/>
  <c r="P31" i="1"/>
  <c r="N100" i="1" l="1"/>
  <c r="N99" i="1"/>
  <c r="M85" i="1"/>
  <c r="L85" i="1"/>
  <c r="K85" i="1"/>
  <c r="J85" i="1"/>
  <c r="I85" i="1"/>
  <c r="H85" i="1"/>
  <c r="G85" i="1"/>
  <c r="M81" i="1"/>
  <c r="L81" i="1"/>
  <c r="K81" i="1"/>
  <c r="J81" i="1"/>
  <c r="I81" i="1"/>
  <c r="H81" i="1"/>
  <c r="G81" i="1"/>
  <c r="M76" i="1"/>
  <c r="L76" i="1"/>
  <c r="K76" i="1"/>
  <c r="J76" i="1"/>
  <c r="I76" i="1"/>
  <c r="H76" i="1"/>
  <c r="G76" i="1"/>
  <c r="M71" i="1"/>
  <c r="L71" i="1"/>
  <c r="K71" i="1"/>
  <c r="J71" i="1"/>
  <c r="I71" i="1"/>
  <c r="H71" i="1"/>
  <c r="G71" i="1"/>
  <c r="M59" i="1"/>
  <c r="L59" i="1"/>
  <c r="K59" i="1"/>
  <c r="J59" i="1"/>
  <c r="I59" i="1"/>
  <c r="H59" i="1"/>
  <c r="G59" i="1"/>
  <c r="M54" i="1"/>
  <c r="L54" i="1"/>
  <c r="K54" i="1"/>
  <c r="J54" i="1"/>
  <c r="I54" i="1"/>
  <c r="H54" i="1"/>
  <c r="G54" i="1"/>
  <c r="M43" i="1"/>
  <c r="L43" i="1"/>
  <c r="K43" i="1"/>
  <c r="J43" i="1"/>
  <c r="I43" i="1"/>
  <c r="H43" i="1"/>
  <c r="G43" i="1"/>
  <c r="M37" i="1"/>
  <c r="L37" i="1"/>
  <c r="K37" i="1"/>
  <c r="J37" i="1"/>
  <c r="I37" i="1"/>
  <c r="H37" i="1"/>
  <c r="G37" i="1"/>
  <c r="M31" i="1"/>
  <c r="L31" i="1"/>
  <c r="K31" i="1"/>
  <c r="J31" i="1"/>
  <c r="I31" i="1"/>
  <c r="H31" i="1"/>
  <c r="G31" i="1"/>
  <c r="F85" i="1"/>
  <c r="E85" i="1"/>
  <c r="D85" i="1"/>
  <c r="F81" i="1"/>
  <c r="E81" i="1"/>
  <c r="D81" i="1"/>
  <c r="F76" i="1"/>
  <c r="E76" i="1"/>
  <c r="D76" i="1"/>
  <c r="F71" i="1"/>
  <c r="E71" i="1"/>
  <c r="D71" i="1"/>
  <c r="F59" i="1"/>
  <c r="E59" i="1"/>
  <c r="D59" i="1"/>
  <c r="F54" i="1"/>
  <c r="E54" i="1"/>
  <c r="D54" i="1"/>
  <c r="F43" i="1"/>
  <c r="E43" i="1"/>
  <c r="D43" i="1"/>
  <c r="F37" i="1"/>
  <c r="E37" i="1"/>
  <c r="D37" i="1"/>
  <c r="F31" i="1"/>
  <c r="E31" i="1"/>
  <c r="D31" i="1"/>
  <c r="N16" i="1" l="1"/>
  <c r="N17" i="1"/>
  <c r="AY16" i="1" l="1"/>
  <c r="AK90" i="1" l="1"/>
  <c r="AJ90" i="1"/>
  <c r="AI90" i="1"/>
  <c r="AG90" i="1"/>
  <c r="AF90" i="1"/>
  <c r="AE90" i="1"/>
  <c r="AD90" i="1"/>
  <c r="AB90" i="1"/>
  <c r="AH90" i="1"/>
  <c r="AC90" i="1"/>
  <c r="AL16" i="1"/>
  <c r="Z16" i="1" l="1"/>
  <c r="Z17" i="1"/>
  <c r="Z18" i="1"/>
  <c r="Y167" i="1" l="1"/>
  <c r="AJ167" i="1"/>
  <c r="AU167" i="1"/>
  <c r="AT21" i="1" l="1"/>
  <c r="AP110" i="1"/>
  <c r="AQ110" i="1"/>
  <c r="AR110" i="1"/>
  <c r="AS110" i="1"/>
  <c r="AT110" i="1"/>
  <c r="AU110" i="1"/>
  <c r="AV110" i="1"/>
  <c r="AW110" i="1"/>
  <c r="AX110" i="1"/>
  <c r="AP119" i="1"/>
  <c r="AQ119" i="1"/>
  <c r="AR119" i="1"/>
  <c r="AS119" i="1"/>
  <c r="AT119" i="1"/>
  <c r="AU119" i="1"/>
  <c r="AV119" i="1"/>
  <c r="AW119" i="1"/>
  <c r="AX119" i="1"/>
  <c r="AT135" i="1"/>
  <c r="AT157" i="1"/>
  <c r="AT160" i="1" s="1"/>
  <c r="AY151" i="1"/>
  <c r="AY152" i="1"/>
  <c r="AY153" i="1"/>
  <c r="AY154" i="1"/>
  <c r="AY155" i="1"/>
  <c r="AY100" i="1"/>
  <c r="AY101" i="1"/>
  <c r="AY102" i="1"/>
  <c r="AY103" i="1"/>
  <c r="AY99" i="1"/>
  <c r="AT94" i="1"/>
  <c r="AT96" i="1" s="1"/>
  <c r="AT136" i="1" l="1"/>
  <c r="AT97" i="1" s="1"/>
  <c r="AT98" i="1"/>
  <c r="AT104" i="1" s="1"/>
  <c r="AT161" i="1" s="1"/>
  <c r="AT162" i="1" l="1"/>
  <c r="AT164" i="1" s="1"/>
  <c r="AT170" i="1" s="1"/>
  <c r="T90" i="1"/>
  <c r="U90" i="1"/>
  <c r="V90" i="1"/>
  <c r="W90" i="1"/>
  <c r="X90" i="1"/>
  <c r="Y90" i="1"/>
  <c r="Y21" i="1"/>
  <c r="X21" i="1"/>
  <c r="W21" i="1"/>
  <c r="U21" i="1"/>
  <c r="T21" i="1"/>
  <c r="V21" i="1"/>
  <c r="P90" i="1"/>
  <c r="Q90" i="1"/>
  <c r="R90" i="1"/>
  <c r="R21" i="1"/>
  <c r="Q21" i="1"/>
  <c r="P21" i="1"/>
  <c r="AL151" i="1" l="1"/>
  <c r="AL152" i="1"/>
  <c r="AL153" i="1"/>
  <c r="AL154" i="1"/>
  <c r="AL91" i="1"/>
  <c r="D90" i="1"/>
  <c r="E90" i="1"/>
  <c r="F90" i="1"/>
  <c r="AQ21" i="1"/>
  <c r="AR21" i="1"/>
  <c r="AS21" i="1"/>
  <c r="AU21" i="1"/>
  <c r="AV21" i="1"/>
  <c r="AW21" i="1"/>
  <c r="AX21" i="1"/>
  <c r="AY17" i="1"/>
  <c r="AY18" i="1"/>
  <c r="AY19" i="1"/>
  <c r="AY20" i="1"/>
  <c r="AD94" i="1"/>
  <c r="AC94" i="1"/>
  <c r="AB94" i="1"/>
  <c r="AC96" i="1" l="1"/>
  <c r="AB96" i="1"/>
  <c r="AD96" i="1"/>
  <c r="Z151" i="1" l="1"/>
  <c r="Z152" i="1"/>
  <c r="Z153" i="1"/>
  <c r="Z154" i="1"/>
  <c r="N156" i="1" l="1"/>
  <c r="Z91" i="1"/>
  <c r="Z73" i="1"/>
  <c r="Z75" i="1"/>
  <c r="Z46" i="1"/>
  <c r="Z47" i="1"/>
  <c r="Z48" i="1"/>
  <c r="Z49" i="1"/>
  <c r="Z50" i="1"/>
  <c r="Z51" i="1"/>
  <c r="Z53" i="1"/>
  <c r="Z45" i="1"/>
  <c r="Z15" i="1" l="1"/>
  <c r="Z19" i="1"/>
  <c r="Z20" i="1"/>
  <c r="AY168" i="1" l="1"/>
  <c r="AY166" i="1"/>
  <c r="AY163" i="1"/>
  <c r="AY159" i="1"/>
  <c r="AY158" i="1"/>
  <c r="AX157" i="1"/>
  <c r="AX160" i="1" s="1"/>
  <c r="AW157" i="1"/>
  <c r="AW160" i="1" s="1"/>
  <c r="AV157" i="1"/>
  <c r="AV160" i="1" s="1"/>
  <c r="AU157" i="1"/>
  <c r="AU160" i="1" s="1"/>
  <c r="AS157" i="1"/>
  <c r="AS160" i="1" s="1"/>
  <c r="AR157" i="1"/>
  <c r="AR160" i="1" s="1"/>
  <c r="AQ157" i="1"/>
  <c r="AQ160" i="1" s="1"/>
  <c r="AP157" i="1"/>
  <c r="AP160" i="1" s="1"/>
  <c r="AO157" i="1"/>
  <c r="AO160" i="1" s="1"/>
  <c r="AN157" i="1"/>
  <c r="AN160" i="1" s="1"/>
  <c r="AY156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X135" i="1"/>
  <c r="AX136" i="1" s="1"/>
  <c r="AX97" i="1" s="1"/>
  <c r="AW135" i="1"/>
  <c r="AW136" i="1" s="1"/>
  <c r="AW97" i="1" s="1"/>
  <c r="AV135" i="1"/>
  <c r="AV136" i="1" s="1"/>
  <c r="AV97" i="1" s="1"/>
  <c r="AU135" i="1"/>
  <c r="AU136" i="1" s="1"/>
  <c r="AU97" i="1" s="1"/>
  <c r="AS135" i="1"/>
  <c r="AS136" i="1" s="1"/>
  <c r="AS97" i="1" s="1"/>
  <c r="AR135" i="1"/>
  <c r="AR136" i="1" s="1"/>
  <c r="AR97" i="1" s="1"/>
  <c r="AQ135" i="1"/>
  <c r="AQ136" i="1" s="1"/>
  <c r="AQ97" i="1" s="1"/>
  <c r="AP135" i="1"/>
  <c r="AP136" i="1" s="1"/>
  <c r="AP97" i="1" s="1"/>
  <c r="AO135" i="1"/>
  <c r="AN135" i="1"/>
  <c r="AY134" i="1"/>
  <c r="AY133" i="1"/>
  <c r="AY132" i="1"/>
  <c r="AY131" i="1"/>
  <c r="AY130" i="1"/>
  <c r="AY129" i="1"/>
  <c r="AY128" i="1"/>
  <c r="AY127" i="1"/>
  <c r="AY126" i="1"/>
  <c r="AY125" i="1"/>
  <c r="AY123" i="1"/>
  <c r="AY122" i="1"/>
  <c r="AY121" i="1"/>
  <c r="AO119" i="1"/>
  <c r="AN119" i="1"/>
  <c r="AY118" i="1"/>
  <c r="AY117" i="1"/>
  <c r="AY116" i="1"/>
  <c r="AY115" i="1"/>
  <c r="AY114" i="1"/>
  <c r="AY113" i="1"/>
  <c r="AY112" i="1"/>
  <c r="AO110" i="1"/>
  <c r="AO136" i="1" s="1"/>
  <c r="AO97" i="1" s="1"/>
  <c r="AN110" i="1"/>
  <c r="AY109" i="1"/>
  <c r="AY108" i="1"/>
  <c r="AY107" i="1"/>
  <c r="AY95" i="1"/>
  <c r="AY93" i="1"/>
  <c r="AY92" i="1"/>
  <c r="AX94" i="1"/>
  <c r="AX96" i="1" s="1"/>
  <c r="AV94" i="1"/>
  <c r="AV96" i="1" s="1"/>
  <c r="AS94" i="1"/>
  <c r="AS96" i="1" s="1"/>
  <c r="AY87" i="1"/>
  <c r="AW94" i="1"/>
  <c r="AW96" i="1" s="1"/>
  <c r="AR94" i="1"/>
  <c r="AR96" i="1" s="1"/>
  <c r="AY84" i="1"/>
  <c r="AY83" i="1"/>
  <c r="AY80" i="1"/>
  <c r="AY79" i="1"/>
  <c r="AY78" i="1"/>
  <c r="AY75" i="1"/>
  <c r="AY73" i="1"/>
  <c r="AY70" i="1"/>
  <c r="AY69" i="1"/>
  <c r="AY68" i="1"/>
  <c r="AY66" i="1"/>
  <c r="AY65" i="1"/>
  <c r="AY63" i="1"/>
  <c r="AY62" i="1"/>
  <c r="AY58" i="1"/>
  <c r="AY57" i="1"/>
  <c r="AY56" i="1"/>
  <c r="AY53" i="1"/>
  <c r="AY52" i="1"/>
  <c r="AY51" i="1"/>
  <c r="AY50" i="1"/>
  <c r="AY49" i="1"/>
  <c r="AY48" i="1"/>
  <c r="AY47" i="1"/>
  <c r="AY46" i="1"/>
  <c r="AY45" i="1"/>
  <c r="AU94" i="1"/>
  <c r="AU96" i="1" s="1"/>
  <c r="AY42" i="1"/>
  <c r="AY41" i="1"/>
  <c r="AY40" i="1"/>
  <c r="AY39" i="1"/>
  <c r="AY36" i="1"/>
  <c r="AY35" i="1"/>
  <c r="AY34" i="1"/>
  <c r="AY33" i="1"/>
  <c r="AP94" i="1"/>
  <c r="AP96" i="1" s="1"/>
  <c r="AN94" i="1"/>
  <c r="AN96" i="1" s="1"/>
  <c r="AY30" i="1"/>
  <c r="AY29" i="1"/>
  <c r="AY28" i="1"/>
  <c r="AY27" i="1"/>
  <c r="AY26" i="1"/>
  <c r="AP21" i="1"/>
  <c r="AO21" i="1"/>
  <c r="AN21" i="1"/>
  <c r="AY15" i="1"/>
  <c r="AY12" i="1"/>
  <c r="AY9" i="1"/>
  <c r="AL168" i="1"/>
  <c r="AL166" i="1"/>
  <c r="AL163" i="1"/>
  <c r="AL159" i="1"/>
  <c r="AL158" i="1"/>
  <c r="AK157" i="1"/>
  <c r="AK160" i="1" s="1"/>
  <c r="AJ157" i="1"/>
  <c r="AJ160" i="1" s="1"/>
  <c r="AI157" i="1"/>
  <c r="AI160" i="1" s="1"/>
  <c r="AH157" i="1"/>
  <c r="AH160" i="1" s="1"/>
  <c r="AG157" i="1"/>
  <c r="AG160" i="1" s="1"/>
  <c r="AF157" i="1"/>
  <c r="AF160" i="1" s="1"/>
  <c r="AE157" i="1"/>
  <c r="AE160" i="1" s="1"/>
  <c r="AD157" i="1"/>
  <c r="AD160" i="1" s="1"/>
  <c r="AC157" i="1"/>
  <c r="AC160" i="1" s="1"/>
  <c r="AB157" i="1"/>
  <c r="AB160" i="1" s="1"/>
  <c r="AL156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K135" i="1"/>
  <c r="AK136" i="1" s="1"/>
  <c r="AK97" i="1" s="1"/>
  <c r="AJ135" i="1"/>
  <c r="AJ136" i="1" s="1"/>
  <c r="AJ97" i="1" s="1"/>
  <c r="AI135" i="1"/>
  <c r="AI136" i="1" s="1"/>
  <c r="AI97" i="1" s="1"/>
  <c r="AH135" i="1"/>
  <c r="AH136" i="1" s="1"/>
  <c r="AH97" i="1" s="1"/>
  <c r="AG135" i="1"/>
  <c r="AG136" i="1" s="1"/>
  <c r="AG97" i="1" s="1"/>
  <c r="AF135" i="1"/>
  <c r="AF136" i="1" s="1"/>
  <c r="AF97" i="1" s="1"/>
  <c r="AE135" i="1"/>
  <c r="AE136" i="1" s="1"/>
  <c r="AE97" i="1" s="1"/>
  <c r="AD135" i="1"/>
  <c r="AD136" i="1" s="1"/>
  <c r="AD97" i="1" s="1"/>
  <c r="AD98" i="1" s="1"/>
  <c r="AD104" i="1" s="1"/>
  <c r="AC135" i="1"/>
  <c r="AB135" i="1"/>
  <c r="AL134" i="1"/>
  <c r="AL133" i="1"/>
  <c r="AL132" i="1"/>
  <c r="AL131" i="1"/>
  <c r="AL130" i="1"/>
  <c r="AL129" i="1"/>
  <c r="AL128" i="1"/>
  <c r="AL127" i="1"/>
  <c r="AL126" i="1"/>
  <c r="AL125" i="1"/>
  <c r="AL123" i="1"/>
  <c r="AL122" i="1"/>
  <c r="AL121" i="1"/>
  <c r="AC119" i="1"/>
  <c r="AB119" i="1"/>
  <c r="AL118" i="1"/>
  <c r="AL117" i="1"/>
  <c r="AL116" i="1"/>
  <c r="AL115" i="1"/>
  <c r="AL114" i="1"/>
  <c r="AL113" i="1"/>
  <c r="AL112" i="1"/>
  <c r="AC110" i="1"/>
  <c r="AB110" i="1"/>
  <c r="AL109" i="1"/>
  <c r="AL108" i="1"/>
  <c r="AL107" i="1"/>
  <c r="AL95" i="1"/>
  <c r="AI94" i="1"/>
  <c r="AI96" i="1" s="1"/>
  <c r="AL93" i="1"/>
  <c r="AL92" i="1"/>
  <c r="AL90" i="1"/>
  <c r="AL88" i="1"/>
  <c r="AL87" i="1"/>
  <c r="AL84" i="1"/>
  <c r="AL83" i="1"/>
  <c r="AL80" i="1"/>
  <c r="AL79" i="1"/>
  <c r="AL78" i="1"/>
  <c r="AL75" i="1"/>
  <c r="AL73" i="1"/>
  <c r="AL70" i="1"/>
  <c r="AL69" i="1"/>
  <c r="AL68" i="1"/>
  <c r="AL66" i="1"/>
  <c r="AL65" i="1"/>
  <c r="AL63" i="1"/>
  <c r="AL62" i="1"/>
  <c r="AL58" i="1"/>
  <c r="AL57" i="1"/>
  <c r="AL56" i="1"/>
  <c r="AL53" i="1"/>
  <c r="AL52" i="1"/>
  <c r="AL51" i="1"/>
  <c r="AL50" i="1"/>
  <c r="AL49" i="1"/>
  <c r="AL48" i="1"/>
  <c r="AL47" i="1"/>
  <c r="AL46" i="1"/>
  <c r="AL45" i="1"/>
  <c r="AL42" i="1"/>
  <c r="AL41" i="1"/>
  <c r="AL40" i="1"/>
  <c r="AL39" i="1"/>
  <c r="AL36" i="1"/>
  <c r="AL35" i="1"/>
  <c r="AL34" i="1"/>
  <c r="AL33" i="1"/>
  <c r="AK94" i="1"/>
  <c r="AK96" i="1" s="1"/>
  <c r="AJ94" i="1"/>
  <c r="AJ96" i="1" s="1"/>
  <c r="AH94" i="1"/>
  <c r="AH96" i="1" s="1"/>
  <c r="AG94" i="1"/>
  <c r="AG96" i="1" s="1"/>
  <c r="AF94" i="1"/>
  <c r="AF96" i="1" s="1"/>
  <c r="AL30" i="1"/>
  <c r="AL29" i="1"/>
  <c r="AL28" i="1"/>
  <c r="AL27" i="1"/>
  <c r="AL26" i="1"/>
  <c r="AK21" i="1"/>
  <c r="AJ21" i="1"/>
  <c r="AI21" i="1"/>
  <c r="AH21" i="1"/>
  <c r="AG21" i="1"/>
  <c r="AF21" i="1"/>
  <c r="AE21" i="1"/>
  <c r="AD21" i="1"/>
  <c r="AC21" i="1"/>
  <c r="AB21" i="1"/>
  <c r="AL20" i="1"/>
  <c r="AL19" i="1"/>
  <c r="AL18" i="1"/>
  <c r="AL17" i="1"/>
  <c r="AL15" i="1"/>
  <c r="AL9" i="1"/>
  <c r="Z168" i="1"/>
  <c r="Z166" i="1"/>
  <c r="Z163" i="1"/>
  <c r="Z159" i="1"/>
  <c r="Z158" i="1"/>
  <c r="Y157" i="1"/>
  <c r="Y160" i="1" s="1"/>
  <c r="X157" i="1"/>
  <c r="X160" i="1" s="1"/>
  <c r="W157" i="1"/>
  <c r="W160" i="1" s="1"/>
  <c r="V157" i="1"/>
  <c r="V160" i="1" s="1"/>
  <c r="U157" i="1"/>
  <c r="U160" i="1" s="1"/>
  <c r="T157" i="1"/>
  <c r="T160" i="1" s="1"/>
  <c r="S157" i="1"/>
  <c r="S160" i="1" s="1"/>
  <c r="R157" i="1"/>
  <c r="R160" i="1" s="1"/>
  <c r="Q157" i="1"/>
  <c r="Q160" i="1" s="1"/>
  <c r="P157" i="1"/>
  <c r="P160" i="1" s="1"/>
  <c r="Z156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Y135" i="1"/>
  <c r="Y136" i="1" s="1"/>
  <c r="Y97" i="1" s="1"/>
  <c r="X135" i="1"/>
  <c r="X136" i="1" s="1"/>
  <c r="X97" i="1" s="1"/>
  <c r="W135" i="1"/>
  <c r="W136" i="1" s="1"/>
  <c r="W97" i="1" s="1"/>
  <c r="V135" i="1"/>
  <c r="V136" i="1" s="1"/>
  <c r="V97" i="1" s="1"/>
  <c r="U135" i="1"/>
  <c r="U136" i="1" s="1"/>
  <c r="U97" i="1" s="1"/>
  <c r="T135" i="1"/>
  <c r="T136" i="1" s="1"/>
  <c r="T97" i="1" s="1"/>
  <c r="S135" i="1"/>
  <c r="S136" i="1" s="1"/>
  <c r="S97" i="1" s="1"/>
  <c r="R135" i="1"/>
  <c r="R136" i="1" s="1"/>
  <c r="R97" i="1" s="1"/>
  <c r="Q135" i="1"/>
  <c r="P135" i="1"/>
  <c r="Z134" i="1"/>
  <c r="Z133" i="1"/>
  <c r="Z132" i="1"/>
  <c r="Z131" i="1"/>
  <c r="Z130" i="1"/>
  <c r="Z129" i="1"/>
  <c r="Z128" i="1"/>
  <c r="Z127" i="1"/>
  <c r="Z126" i="1"/>
  <c r="Z125" i="1"/>
  <c r="Z123" i="1"/>
  <c r="Z122" i="1"/>
  <c r="Z121" i="1"/>
  <c r="Q119" i="1"/>
  <c r="P119" i="1"/>
  <c r="Z118" i="1"/>
  <c r="Z117" i="1"/>
  <c r="Z116" i="1"/>
  <c r="Z115" i="1"/>
  <c r="Z114" i="1"/>
  <c r="Z113" i="1"/>
  <c r="Z112" i="1"/>
  <c r="Q110" i="1"/>
  <c r="P110" i="1"/>
  <c r="P136" i="1" s="1"/>
  <c r="P97" i="1" s="1"/>
  <c r="Z109" i="1"/>
  <c r="Z108" i="1"/>
  <c r="Z107" i="1"/>
  <c r="Z95" i="1"/>
  <c r="Z93" i="1"/>
  <c r="Z92" i="1"/>
  <c r="S90" i="1"/>
  <c r="Z88" i="1"/>
  <c r="Z87" i="1"/>
  <c r="Z84" i="1"/>
  <c r="Z83" i="1"/>
  <c r="Z80" i="1"/>
  <c r="Z79" i="1"/>
  <c r="Z78" i="1"/>
  <c r="Z76" i="1"/>
  <c r="Z70" i="1"/>
  <c r="Z69" i="1"/>
  <c r="Z68" i="1"/>
  <c r="Z66" i="1"/>
  <c r="Z65" i="1"/>
  <c r="Z63" i="1"/>
  <c r="Z62" i="1"/>
  <c r="Z58" i="1"/>
  <c r="Z57" i="1"/>
  <c r="Z56" i="1"/>
  <c r="Z54" i="1"/>
  <c r="Z42" i="1"/>
  <c r="Z41" i="1"/>
  <c r="Z40" i="1"/>
  <c r="Z39" i="1"/>
  <c r="Z36" i="1"/>
  <c r="Z35" i="1"/>
  <c r="Z34" i="1"/>
  <c r="Z33" i="1"/>
  <c r="X94" i="1"/>
  <c r="X96" i="1" s="1"/>
  <c r="W94" i="1"/>
  <c r="W96" i="1" s="1"/>
  <c r="U94" i="1"/>
  <c r="U96" i="1" s="1"/>
  <c r="Z30" i="1"/>
  <c r="Z29" i="1"/>
  <c r="Z28" i="1"/>
  <c r="Z27" i="1"/>
  <c r="Z26" i="1"/>
  <c r="S21" i="1"/>
  <c r="Z12" i="1"/>
  <c r="Z9" i="1"/>
  <c r="N163" i="1"/>
  <c r="N159" i="1"/>
  <c r="N15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38" i="1"/>
  <c r="F157" i="1"/>
  <c r="F160" i="1" s="1"/>
  <c r="G157" i="1"/>
  <c r="G160" i="1" s="1"/>
  <c r="H157" i="1"/>
  <c r="H160" i="1" s="1"/>
  <c r="I157" i="1"/>
  <c r="I160" i="1" s="1"/>
  <c r="J157" i="1"/>
  <c r="J160" i="1" s="1"/>
  <c r="K157" i="1"/>
  <c r="K160" i="1" s="1"/>
  <c r="L157" i="1"/>
  <c r="L160" i="1" s="1"/>
  <c r="M157" i="1"/>
  <c r="M160" i="1" s="1"/>
  <c r="F135" i="1"/>
  <c r="F136" i="1" s="1"/>
  <c r="F97" i="1" s="1"/>
  <c r="G135" i="1"/>
  <c r="G136" i="1" s="1"/>
  <c r="G97" i="1" s="1"/>
  <c r="H135" i="1"/>
  <c r="H136" i="1" s="1"/>
  <c r="H97" i="1" s="1"/>
  <c r="I135" i="1"/>
  <c r="I136" i="1" s="1"/>
  <c r="I97" i="1" s="1"/>
  <c r="J135" i="1"/>
  <c r="J136" i="1" s="1"/>
  <c r="J97" i="1" s="1"/>
  <c r="K135" i="1"/>
  <c r="K136" i="1" s="1"/>
  <c r="K97" i="1" s="1"/>
  <c r="L135" i="1"/>
  <c r="L136" i="1" s="1"/>
  <c r="L97" i="1" s="1"/>
  <c r="M135" i="1"/>
  <c r="M136" i="1" s="1"/>
  <c r="M97" i="1" s="1"/>
  <c r="N126" i="1"/>
  <c r="N127" i="1"/>
  <c r="N128" i="1"/>
  <c r="N129" i="1"/>
  <c r="N130" i="1"/>
  <c r="N131" i="1"/>
  <c r="N132" i="1"/>
  <c r="N133" i="1"/>
  <c r="N134" i="1"/>
  <c r="N125" i="1"/>
  <c r="N122" i="1"/>
  <c r="N123" i="1"/>
  <c r="N121" i="1"/>
  <c r="N114" i="1"/>
  <c r="N115" i="1"/>
  <c r="N116" i="1"/>
  <c r="N117" i="1"/>
  <c r="N118" i="1"/>
  <c r="N113" i="1"/>
  <c r="N112" i="1"/>
  <c r="N108" i="1"/>
  <c r="N109" i="1"/>
  <c r="N107" i="1"/>
  <c r="N95" i="1"/>
  <c r="N93" i="1"/>
  <c r="N92" i="1"/>
  <c r="N88" i="1"/>
  <c r="N87" i="1"/>
  <c r="N84" i="1"/>
  <c r="N83" i="1"/>
  <c r="N79" i="1"/>
  <c r="N80" i="1"/>
  <c r="N78" i="1"/>
  <c r="N75" i="1"/>
  <c r="N73" i="1"/>
  <c r="N69" i="1"/>
  <c r="N70" i="1"/>
  <c r="N68" i="1"/>
  <c r="N66" i="1"/>
  <c r="N65" i="1"/>
  <c r="N63" i="1"/>
  <c r="N62" i="1"/>
  <c r="N57" i="1"/>
  <c r="N58" i="1"/>
  <c r="N56" i="1"/>
  <c r="G90" i="1"/>
  <c r="H90" i="1"/>
  <c r="I90" i="1"/>
  <c r="J90" i="1"/>
  <c r="K90" i="1"/>
  <c r="L90" i="1"/>
  <c r="M90" i="1"/>
  <c r="N53" i="1"/>
  <c r="N52" i="1"/>
  <c r="N51" i="1"/>
  <c r="N50" i="1"/>
  <c r="N49" i="1"/>
  <c r="N48" i="1"/>
  <c r="N47" i="1"/>
  <c r="N46" i="1"/>
  <c r="N45" i="1"/>
  <c r="N40" i="1"/>
  <c r="N41" i="1"/>
  <c r="N42" i="1"/>
  <c r="N39" i="1"/>
  <c r="N13" i="1"/>
  <c r="N34" i="1"/>
  <c r="N35" i="1"/>
  <c r="N36" i="1"/>
  <c r="N33" i="1"/>
  <c r="N27" i="1"/>
  <c r="N28" i="1"/>
  <c r="N29" i="1"/>
  <c r="N30" i="1"/>
  <c r="N26" i="1"/>
  <c r="N15" i="1"/>
  <c r="N12" i="1"/>
  <c r="N10" i="1"/>
  <c r="N9" i="1"/>
  <c r="F21" i="1"/>
  <c r="G21" i="1"/>
  <c r="H21" i="1"/>
  <c r="I21" i="1"/>
  <c r="J21" i="1"/>
  <c r="K21" i="1"/>
  <c r="L21" i="1"/>
  <c r="M21" i="1"/>
  <c r="AG98" i="1" l="1"/>
  <c r="AG104" i="1" s="1"/>
  <c r="AG161" i="1" s="1"/>
  <c r="AN136" i="1"/>
  <c r="AN97" i="1" s="1"/>
  <c r="W98" i="1"/>
  <c r="W104" i="1" s="1"/>
  <c r="AY119" i="1"/>
  <c r="AY110" i="1"/>
  <c r="AC136" i="1"/>
  <c r="AC97" i="1" s="1"/>
  <c r="AC98" i="1" s="1"/>
  <c r="AC104" i="1" s="1"/>
  <c r="AC161" i="1" s="1"/>
  <c r="AC162" i="1" s="1"/>
  <c r="AC164" i="1" s="1"/>
  <c r="AC170" i="1" s="1"/>
  <c r="Q136" i="1"/>
  <c r="Q97" i="1" s="1"/>
  <c r="AN98" i="1"/>
  <c r="AN104" i="1" s="1"/>
  <c r="AN161" i="1" s="1"/>
  <c r="AN162" i="1" s="1"/>
  <c r="AN164" i="1" s="1"/>
  <c r="AN170" i="1" s="1"/>
  <c r="AY85" i="1"/>
  <c r="N81" i="1"/>
  <c r="AS98" i="1"/>
  <c r="AS104" i="1" s="1"/>
  <c r="AS161" i="1" s="1"/>
  <c r="AS162" i="1" s="1"/>
  <c r="AS164" i="1" s="1"/>
  <c r="AS170" i="1" s="1"/>
  <c r="AR98" i="1"/>
  <c r="AR104" i="1" s="1"/>
  <c r="AR161" i="1" s="1"/>
  <c r="AR162" i="1" s="1"/>
  <c r="AR164" i="1" s="1"/>
  <c r="AR170" i="1" s="1"/>
  <c r="AX98" i="1"/>
  <c r="AX104" i="1" s="1"/>
  <c r="AX161" i="1" s="1"/>
  <c r="AX162" i="1" s="1"/>
  <c r="AX164" i="1" s="1"/>
  <c r="AX170" i="1" s="1"/>
  <c r="AW98" i="1"/>
  <c r="AW104" i="1" s="1"/>
  <c r="AW161" i="1" s="1"/>
  <c r="AW162" i="1" s="1"/>
  <c r="AW164" i="1" s="1"/>
  <c r="AW170" i="1" s="1"/>
  <c r="Z135" i="1"/>
  <c r="Z136" i="1" s="1"/>
  <c r="Z97" i="1" s="1"/>
  <c r="X98" i="1"/>
  <c r="X104" i="1" s="1"/>
  <c r="X161" i="1" s="1"/>
  <c r="X162" i="1" s="1"/>
  <c r="X164" i="1" s="1"/>
  <c r="X170" i="1" s="1"/>
  <c r="AF98" i="1"/>
  <c r="AF104" i="1" s="1"/>
  <c r="AF161" i="1" s="1"/>
  <c r="AF162" i="1" s="1"/>
  <c r="AF164" i="1" s="1"/>
  <c r="AF170" i="1" s="1"/>
  <c r="AE94" i="1"/>
  <c r="AE96" i="1" s="1"/>
  <c r="AE98" i="1" s="1"/>
  <c r="AE104" i="1" s="1"/>
  <c r="AE161" i="1" s="1"/>
  <c r="AE162" i="1" s="1"/>
  <c r="AE164" i="1" s="1"/>
  <c r="AE170" i="1" s="1"/>
  <c r="AL135" i="1"/>
  <c r="AL136" i="1" s="1"/>
  <c r="AL97" i="1" s="1"/>
  <c r="AO94" i="1"/>
  <c r="AO96" i="1" s="1"/>
  <c r="AO98" i="1" s="1"/>
  <c r="AO104" i="1" s="1"/>
  <c r="AO161" i="1" s="1"/>
  <c r="AO162" i="1" s="1"/>
  <c r="AO164" i="1" s="1"/>
  <c r="AO170" i="1" s="1"/>
  <c r="AY59" i="1"/>
  <c r="AY76" i="1"/>
  <c r="AQ94" i="1"/>
  <c r="AQ96" i="1" s="1"/>
  <c r="AQ98" i="1" s="1"/>
  <c r="AQ104" i="1" s="1"/>
  <c r="AQ161" i="1" s="1"/>
  <c r="AQ162" i="1" s="1"/>
  <c r="AQ164" i="1" s="1"/>
  <c r="AQ170" i="1" s="1"/>
  <c r="AL59" i="1"/>
  <c r="AP98" i="1"/>
  <c r="AP104" i="1" s="1"/>
  <c r="AP161" i="1" s="1"/>
  <c r="AP162" i="1" s="1"/>
  <c r="AP164" i="1" s="1"/>
  <c r="AP170" i="1" s="1"/>
  <c r="AY21" i="1"/>
  <c r="AY90" i="1"/>
  <c r="AY135" i="1"/>
  <c r="AY136" i="1" s="1"/>
  <c r="AY97" i="1" s="1"/>
  <c r="Z81" i="1"/>
  <c r="AH98" i="1"/>
  <c r="AH104" i="1" s="1"/>
  <c r="AH161" i="1" s="1"/>
  <c r="AH162" i="1" s="1"/>
  <c r="AH164" i="1" s="1"/>
  <c r="AH170" i="1" s="1"/>
  <c r="Z21" i="1"/>
  <c r="AJ98" i="1"/>
  <c r="AJ104" i="1" s="1"/>
  <c r="AJ161" i="1" s="1"/>
  <c r="AJ162" i="1" s="1"/>
  <c r="AJ164" i="1" s="1"/>
  <c r="AJ170" i="1" s="1"/>
  <c r="AU98" i="1"/>
  <c r="AU104" i="1" s="1"/>
  <c r="AU161" i="1" s="1"/>
  <c r="AU162" i="1" s="1"/>
  <c r="AU164" i="1" s="1"/>
  <c r="AU170" i="1" s="1"/>
  <c r="AK98" i="1"/>
  <c r="AK104" i="1" s="1"/>
  <c r="AK161" i="1" s="1"/>
  <c r="AK162" i="1" s="1"/>
  <c r="AK164" i="1" s="1"/>
  <c r="AK170" i="1" s="1"/>
  <c r="U98" i="1"/>
  <c r="U104" i="1" s="1"/>
  <c r="AI98" i="1"/>
  <c r="AI104" i="1" s="1"/>
  <c r="AI161" i="1" s="1"/>
  <c r="AI162" i="1" s="1"/>
  <c r="AI164" i="1" s="1"/>
  <c r="AI170" i="1" s="1"/>
  <c r="AB136" i="1"/>
  <c r="AB97" i="1" s="1"/>
  <c r="AB98" i="1" s="1"/>
  <c r="AB104" i="1" s="1"/>
  <c r="AB161" i="1" s="1"/>
  <c r="AB162" i="1" s="1"/>
  <c r="AB164" i="1" s="1"/>
  <c r="AB170" i="1" s="1"/>
  <c r="AY157" i="1"/>
  <c r="AY160" i="1" s="1"/>
  <c r="W161" i="1"/>
  <c r="W162" i="1" s="1"/>
  <c r="W164" i="1" s="1"/>
  <c r="W170" i="1" s="1"/>
  <c r="Z85" i="1"/>
  <c r="Z37" i="1"/>
  <c r="Z43" i="1"/>
  <c r="AL157" i="1"/>
  <c r="AL160" i="1" s="1"/>
  <c r="AD161" i="1"/>
  <c r="AD162" i="1" s="1"/>
  <c r="AD164" i="1" s="1"/>
  <c r="AD170" i="1" s="1"/>
  <c r="AL31" i="1"/>
  <c r="AY31" i="1"/>
  <c r="AY43" i="1"/>
  <c r="AY37" i="1"/>
  <c r="AY54" i="1"/>
  <c r="AY81" i="1"/>
  <c r="AY71" i="1"/>
  <c r="AL76" i="1"/>
  <c r="AL37" i="1"/>
  <c r="AL71" i="1"/>
  <c r="AL81" i="1"/>
  <c r="AL85" i="1"/>
  <c r="AL43" i="1"/>
  <c r="AL54" i="1"/>
  <c r="AG162" i="1"/>
  <c r="AG164" i="1" s="1"/>
  <c r="AG170" i="1" s="1"/>
  <c r="AL21" i="1"/>
  <c r="Z157" i="1"/>
  <c r="Z160" i="1" s="1"/>
  <c r="Z90" i="1"/>
  <c r="Z71" i="1"/>
  <c r="Z59" i="1"/>
  <c r="P94" i="1"/>
  <c r="P96" i="1" s="1"/>
  <c r="P98" i="1" s="1"/>
  <c r="P104" i="1" s="1"/>
  <c r="P161" i="1" s="1"/>
  <c r="P162" i="1" s="1"/>
  <c r="P164" i="1" s="1"/>
  <c r="P170" i="1" s="1"/>
  <c r="Y94" i="1"/>
  <c r="Y96" i="1" s="1"/>
  <c r="Y98" i="1" s="1"/>
  <c r="Y104" i="1" s="1"/>
  <c r="Y161" i="1" s="1"/>
  <c r="Y162" i="1" s="1"/>
  <c r="Y164" i="1" s="1"/>
  <c r="Y170" i="1" s="1"/>
  <c r="V94" i="1"/>
  <c r="V96" i="1" s="1"/>
  <c r="V98" i="1" s="1"/>
  <c r="V104" i="1" s="1"/>
  <c r="V161" i="1" s="1"/>
  <c r="V162" i="1" s="1"/>
  <c r="V164" i="1" s="1"/>
  <c r="V170" i="1" s="1"/>
  <c r="Q94" i="1"/>
  <c r="Q96" i="1" s="1"/>
  <c r="R94" i="1"/>
  <c r="R96" i="1" s="1"/>
  <c r="R98" i="1" s="1"/>
  <c r="R104" i="1" s="1"/>
  <c r="R161" i="1" s="1"/>
  <c r="R162" i="1" s="1"/>
  <c r="R164" i="1" s="1"/>
  <c r="R170" i="1" s="1"/>
  <c r="T94" i="1"/>
  <c r="T96" i="1" s="1"/>
  <c r="T98" i="1" s="1"/>
  <c r="T104" i="1" s="1"/>
  <c r="T161" i="1" s="1"/>
  <c r="T162" i="1" s="1"/>
  <c r="T164" i="1" s="1"/>
  <c r="T170" i="1" s="1"/>
  <c r="S94" i="1"/>
  <c r="S96" i="1" s="1"/>
  <c r="S98" i="1" s="1"/>
  <c r="S104" i="1" s="1"/>
  <c r="S161" i="1" s="1"/>
  <c r="S162" i="1" s="1"/>
  <c r="S164" i="1" s="1"/>
  <c r="S170" i="1" s="1"/>
  <c r="Z31" i="1"/>
  <c r="AV98" i="1"/>
  <c r="AV104" i="1" s="1"/>
  <c r="AV161" i="1" s="1"/>
  <c r="AV162" i="1" s="1"/>
  <c r="AV164" i="1" s="1"/>
  <c r="AV170" i="1" s="1"/>
  <c r="U161" i="1"/>
  <c r="U162" i="1" s="1"/>
  <c r="U164" i="1" s="1"/>
  <c r="U170" i="1" s="1"/>
  <c r="H94" i="1"/>
  <c r="H96" i="1" s="1"/>
  <c r="H98" i="1" s="1"/>
  <c r="H104" i="1" s="1"/>
  <c r="H161" i="1" s="1"/>
  <c r="H162" i="1" s="1"/>
  <c r="H164" i="1" s="1"/>
  <c r="H170" i="1" s="1"/>
  <c r="N71" i="1"/>
  <c r="G94" i="1"/>
  <c r="G96" i="1" s="1"/>
  <c r="G98" i="1" s="1"/>
  <c r="G104" i="1" s="1"/>
  <c r="G161" i="1" s="1"/>
  <c r="G162" i="1" s="1"/>
  <c r="G164" i="1" s="1"/>
  <c r="G170" i="1" s="1"/>
  <c r="N76" i="1"/>
  <c r="M94" i="1"/>
  <c r="M96" i="1" s="1"/>
  <c r="M98" i="1" s="1"/>
  <c r="M104" i="1" s="1"/>
  <c r="M161" i="1" s="1"/>
  <c r="M162" i="1" s="1"/>
  <c r="M164" i="1" s="1"/>
  <c r="M170" i="1" s="1"/>
  <c r="N31" i="1"/>
  <c r="N59" i="1"/>
  <c r="L94" i="1"/>
  <c r="L96" i="1" s="1"/>
  <c r="L98" i="1" s="1"/>
  <c r="L104" i="1" s="1"/>
  <c r="L161" i="1" s="1"/>
  <c r="L162" i="1" s="1"/>
  <c r="L164" i="1" s="1"/>
  <c r="L170" i="1" s="1"/>
  <c r="K94" i="1"/>
  <c r="K96" i="1" s="1"/>
  <c r="K98" i="1" s="1"/>
  <c r="K104" i="1" s="1"/>
  <c r="K161" i="1" s="1"/>
  <c r="K162" i="1" s="1"/>
  <c r="K164" i="1" s="1"/>
  <c r="K170" i="1" s="1"/>
  <c r="J94" i="1"/>
  <c r="J96" i="1" s="1"/>
  <c r="J98" i="1" s="1"/>
  <c r="J104" i="1" s="1"/>
  <c r="J161" i="1" s="1"/>
  <c r="J162" i="1" s="1"/>
  <c r="J164" i="1" s="1"/>
  <c r="J170" i="1" s="1"/>
  <c r="I94" i="1"/>
  <c r="I96" i="1" s="1"/>
  <c r="I98" i="1" s="1"/>
  <c r="I104" i="1" s="1"/>
  <c r="I161" i="1" s="1"/>
  <c r="I162" i="1" s="1"/>
  <c r="I164" i="1" s="1"/>
  <c r="I170" i="1" s="1"/>
  <c r="F94" i="1"/>
  <c r="F96" i="1" s="1"/>
  <c r="F98" i="1" s="1"/>
  <c r="F104" i="1" s="1"/>
  <c r="F161" i="1" s="1"/>
  <c r="F162" i="1" s="1"/>
  <c r="F164" i="1" s="1"/>
  <c r="F170" i="1" s="1"/>
  <c r="N37" i="1"/>
  <c r="N135" i="1"/>
  <c r="N136" i="1" s="1"/>
  <c r="N97" i="1" s="1"/>
  <c r="N54" i="1"/>
  <c r="N157" i="1"/>
  <c r="N160" i="1" s="1"/>
  <c r="N85" i="1"/>
  <c r="N43" i="1"/>
  <c r="N21" i="1"/>
  <c r="Q98" i="1" l="1"/>
  <c r="Q104" i="1" s="1"/>
  <c r="Q161" i="1" s="1"/>
  <c r="Q162" i="1" s="1"/>
  <c r="Q164" i="1" s="1"/>
  <c r="Q170" i="1" s="1"/>
  <c r="AY94" i="1"/>
  <c r="AY96" i="1" s="1"/>
  <c r="AY98" i="1" s="1"/>
  <c r="AY104" i="1" s="1"/>
  <c r="AY161" i="1" s="1"/>
  <c r="AY162" i="1" s="1"/>
  <c r="AY164" i="1" s="1"/>
  <c r="AY170" i="1" s="1"/>
  <c r="Z94" i="1"/>
  <c r="Z96" i="1" s="1"/>
  <c r="Z98" i="1" s="1"/>
  <c r="Z104" i="1" s="1"/>
  <c r="Z161" i="1" s="1"/>
  <c r="Z162" i="1" s="1"/>
  <c r="Z164" i="1" s="1"/>
  <c r="Z170" i="1" s="1"/>
  <c r="AL94" i="1"/>
  <c r="AL96" i="1" s="1"/>
  <c r="AL98" i="1" s="1"/>
  <c r="AL104" i="1" s="1"/>
  <c r="AL161" i="1" s="1"/>
  <c r="AL162" i="1" s="1"/>
  <c r="AL164" i="1" s="1"/>
  <c r="AL170" i="1" s="1"/>
  <c r="E157" i="1"/>
  <c r="E160" i="1" s="1"/>
  <c r="E135" i="1"/>
  <c r="E119" i="1"/>
  <c r="E110" i="1"/>
  <c r="E21" i="1"/>
  <c r="D21" i="1"/>
  <c r="N90" i="1" l="1"/>
  <c r="N94" i="1" s="1"/>
  <c r="N96" i="1" s="1"/>
  <c r="N98" i="1" s="1"/>
  <c r="N104" i="1" s="1"/>
  <c r="N161" i="1" s="1"/>
  <c r="N162" i="1" s="1"/>
  <c r="N164" i="1" s="1"/>
  <c r="N170" i="1" s="1"/>
  <c r="E94" i="1"/>
  <c r="E96" i="1" s="1"/>
  <c r="E136" i="1"/>
  <c r="E97" i="1" s="1"/>
  <c r="D110" i="1"/>
  <c r="D119" i="1"/>
  <c r="D157" i="1"/>
  <c r="D135" i="1"/>
  <c r="E98" i="1" l="1"/>
  <c r="E104" i="1" s="1"/>
  <c r="E161" i="1" s="1"/>
  <c r="E162" i="1" s="1"/>
  <c r="E164" i="1" s="1"/>
  <c r="E170" i="1" s="1"/>
  <c r="D136" i="1"/>
  <c r="D160" i="1"/>
  <c r="D97" i="1" l="1"/>
  <c r="D94" i="1" l="1"/>
  <c r="D96" i="1" l="1"/>
  <c r="D98" i="1" l="1"/>
  <c r="D104" i="1" l="1"/>
  <c r="D161" i="1" l="1"/>
  <c r="D162" i="1" l="1"/>
  <c r="D164" i="1" l="1"/>
  <c r="D170" i="1" l="1"/>
</calcChain>
</file>

<file path=xl/sharedStrings.xml><?xml version="1.0" encoding="utf-8"?>
<sst xmlns="http://schemas.openxmlformats.org/spreadsheetml/2006/main" count="359" uniqueCount="309">
  <si>
    <t>Non-Title XIX/XXI Statement of Activities - Central GSA</t>
  </si>
  <si>
    <t>CRISIS</t>
  </si>
  <si>
    <t>SMI</t>
  </si>
  <si>
    <r>
      <t>OTHER</t>
    </r>
    <r>
      <rPr>
        <b/>
        <vertAlign val="superscript"/>
        <sz val="12"/>
        <rFont val="Arial"/>
        <family val="2"/>
      </rPr>
      <t>1</t>
    </r>
  </si>
  <si>
    <t>HOUSING TRUST FUNDS</t>
  </si>
  <si>
    <t>MHBG SED</t>
  </si>
  <si>
    <t>MHBG SMI</t>
  </si>
  <si>
    <t>SABG</t>
  </si>
  <si>
    <r>
      <t>OTHER FEDERAL</t>
    </r>
    <r>
      <rPr>
        <b/>
        <vertAlign val="superscript"/>
        <sz val="12"/>
        <rFont val="Arial"/>
        <family val="2"/>
      </rPr>
      <t>2</t>
    </r>
  </si>
  <si>
    <t>COUNTY</t>
  </si>
  <si>
    <t>PASRR</t>
  </si>
  <si>
    <t>TOTAL</t>
  </si>
  <si>
    <t>MHBG FEP</t>
  </si>
  <si>
    <t>REVENUE</t>
  </si>
  <si>
    <t>40105-01</t>
  </si>
  <si>
    <t>Capitation</t>
  </si>
  <si>
    <t>40110-01</t>
  </si>
  <si>
    <t>PPC Capitation</t>
  </si>
  <si>
    <t>40115-01</t>
  </si>
  <si>
    <t>Alternative Payment Model Initiatives Reconciliation/Settlement</t>
  </si>
  <si>
    <t>40135-01</t>
  </si>
  <si>
    <t>Title XIX/XXI Reconciliation Settlement</t>
  </si>
  <si>
    <t>40145-01</t>
  </si>
  <si>
    <t>PCP Parity Enhanced Payment Expense</t>
  </si>
  <si>
    <t>Other Reconciliation Settlements*</t>
  </si>
  <si>
    <t>40160-01</t>
  </si>
  <si>
    <t>Health Insurance Provider Fee Revenue</t>
  </si>
  <si>
    <t>40205-01</t>
  </si>
  <si>
    <t>Non-Title XIX/XXI Revenue</t>
  </si>
  <si>
    <t>40210-01</t>
  </si>
  <si>
    <t>Specialty and Other Grants*</t>
  </si>
  <si>
    <t>40215-01</t>
  </si>
  <si>
    <t>Non-Title XIX/XXI Profit Limit</t>
  </si>
  <si>
    <t>40305-01</t>
  </si>
  <si>
    <t>Investment Income</t>
  </si>
  <si>
    <t>40310-01</t>
  </si>
  <si>
    <t xml:space="preserve">Other Income </t>
  </si>
  <si>
    <t>TOTAL REVENUE</t>
  </si>
  <si>
    <t>EXPENSES</t>
  </si>
  <si>
    <t>Behavioral Health (BH) Medical Expenses:</t>
  </si>
  <si>
    <t>Treatment Services</t>
  </si>
  <si>
    <t>60105-01</t>
  </si>
  <si>
    <t>Counseling</t>
  </si>
  <si>
    <t>a</t>
  </si>
  <si>
    <t>Counseling, Individual</t>
  </si>
  <si>
    <t>b</t>
  </si>
  <si>
    <t>Counseling, Family</t>
  </si>
  <si>
    <t>c</t>
  </si>
  <si>
    <t>Counseling, Group</t>
  </si>
  <si>
    <t>60105-05</t>
  </si>
  <si>
    <t>Assessment, Evaluation and Screening</t>
  </si>
  <si>
    <t>60105-10</t>
  </si>
  <si>
    <t>Other Professional</t>
  </si>
  <si>
    <t>Total Treatment Services</t>
  </si>
  <si>
    <t>Rehabilitation Services</t>
  </si>
  <si>
    <t>60205-01</t>
  </si>
  <si>
    <t>Living Skills Training</t>
  </si>
  <si>
    <t>60205-05</t>
  </si>
  <si>
    <t>Cognitive Rehabilitation</t>
  </si>
  <si>
    <t>60205-10</t>
  </si>
  <si>
    <t>Health Promotion</t>
  </si>
  <si>
    <t>60205-15</t>
  </si>
  <si>
    <t>Supported Employment Services</t>
  </si>
  <si>
    <t>Total Rehabilitation Services</t>
  </si>
  <si>
    <t>Medical Services</t>
  </si>
  <si>
    <t>60305-01</t>
  </si>
  <si>
    <t>Medication Services</t>
  </si>
  <si>
    <t>60305-05</t>
  </si>
  <si>
    <t>Medical Management</t>
  </si>
  <si>
    <t>60305-10</t>
  </si>
  <si>
    <t>Laboratory, Radiology and Medical Imaging</t>
  </si>
  <si>
    <t>60305-15</t>
  </si>
  <si>
    <t>Electro-Convulsive Therapy</t>
  </si>
  <si>
    <t xml:space="preserve">Total Medical Services </t>
  </si>
  <si>
    <t>Support Services</t>
  </si>
  <si>
    <t>60405-01</t>
  </si>
  <si>
    <t>Case Management</t>
  </si>
  <si>
    <t>60405-05</t>
  </si>
  <si>
    <t>Personal Care Services</t>
  </si>
  <si>
    <t>60405-10</t>
  </si>
  <si>
    <t>Family Support</t>
  </si>
  <si>
    <t>60405-15</t>
  </si>
  <si>
    <t>Peer Support</t>
  </si>
  <si>
    <t>60405-20</t>
  </si>
  <si>
    <t>Therapeutic Foster Care/Therapeutic Home</t>
  </si>
  <si>
    <t>60405-25</t>
  </si>
  <si>
    <t>Unskilled Respite Care</t>
  </si>
  <si>
    <t>60405-30</t>
  </si>
  <si>
    <t>Supported Housing*</t>
  </si>
  <si>
    <t>60405-35</t>
  </si>
  <si>
    <t>Reserved for Future Use</t>
  </si>
  <si>
    <t>60405-40</t>
  </si>
  <si>
    <t>Transportation</t>
  </si>
  <si>
    <t>Total Support Services</t>
  </si>
  <si>
    <t>Crisis Intervention Services</t>
  </si>
  <si>
    <t>60505-01</t>
  </si>
  <si>
    <t>Crisis Intervention - Mobile</t>
  </si>
  <si>
    <t>60505-05</t>
  </si>
  <si>
    <t>Crisis Intervention - Stabilization</t>
  </si>
  <si>
    <t>60505-10</t>
  </si>
  <si>
    <t>Crisis Intervention - Telephone</t>
  </si>
  <si>
    <t>Total Crisis Intervention Services</t>
  </si>
  <si>
    <t>Inpatient Services</t>
  </si>
  <si>
    <t>60605-01</t>
  </si>
  <si>
    <t>Hospital</t>
  </si>
  <si>
    <t>Psychiatric (Provider Types 02 &amp; 71)</t>
  </si>
  <si>
    <t>Detoxification (Provider Types 02 &amp; 71)</t>
  </si>
  <si>
    <t>60605-05</t>
  </si>
  <si>
    <t>Sub acute Facility</t>
  </si>
  <si>
    <t>Psychiatric (Provider Types B5 &amp; B6)</t>
  </si>
  <si>
    <t>Detoxification (Provider Types B5 &amp; B6)</t>
  </si>
  <si>
    <t>60605-10</t>
  </si>
  <si>
    <t>Residential Treatment Center (RTC)</t>
  </si>
  <si>
    <t>Psychiatric - Secure &amp; Non-Secure Provider Types 78,B1,B2,B3)</t>
  </si>
  <si>
    <t>Detoxification - Secure &amp; Non-Secure (Provider Types (78,B1,B2,B3)</t>
  </si>
  <si>
    <t>60605-15</t>
  </si>
  <si>
    <t>Inpatient Services, Professional</t>
  </si>
  <si>
    <t>Total Inpatient Services</t>
  </si>
  <si>
    <t>Residential Services</t>
  </si>
  <si>
    <t>60705-01</t>
  </si>
  <si>
    <t>Behavioral Health Residential Facilities</t>
  </si>
  <si>
    <t>60705-05</t>
  </si>
  <si>
    <t>60705-10</t>
  </si>
  <si>
    <t>Room and Board</t>
  </si>
  <si>
    <t xml:space="preserve">Total Residential Services </t>
  </si>
  <si>
    <t>Behavioral Health Day Program</t>
  </si>
  <si>
    <t>60805-01</t>
  </si>
  <si>
    <t>Supervised Day Program</t>
  </si>
  <si>
    <t>60805-05</t>
  </si>
  <si>
    <t>Therapeutic Day Program</t>
  </si>
  <si>
    <t>60805-10</t>
  </si>
  <si>
    <t>Medical Day Program</t>
  </si>
  <si>
    <t>Total Behavioral Health Day Program</t>
  </si>
  <si>
    <t>Prevention Services</t>
  </si>
  <si>
    <t>60905-01</t>
  </si>
  <si>
    <t xml:space="preserve">Prevention </t>
  </si>
  <si>
    <t>60905-05</t>
  </si>
  <si>
    <t>HIV</t>
  </si>
  <si>
    <t>Total Prevention Services</t>
  </si>
  <si>
    <t>BH Pharmacy Expenses</t>
  </si>
  <si>
    <t>61005-01</t>
  </si>
  <si>
    <t>BH Pharmacy Expense</t>
  </si>
  <si>
    <t>61005-05</t>
  </si>
  <si>
    <t>BH Pharmacy Rebates</t>
  </si>
  <si>
    <t>61005-10</t>
  </si>
  <si>
    <t>BH Pharmacy Performance Guarantees</t>
  </si>
  <si>
    <t>Total Pharmacy Expense</t>
  </si>
  <si>
    <t>61100-01</t>
  </si>
  <si>
    <t>PPC BH Title XIX</t>
  </si>
  <si>
    <t>61105-01</t>
  </si>
  <si>
    <t>61205-01</t>
  </si>
  <si>
    <t>BH FQHC/RHC Services</t>
  </si>
  <si>
    <t>Subtotal BH Medical Expenses</t>
  </si>
  <si>
    <t>61305-01</t>
  </si>
  <si>
    <t>Specialty and Other Grant Expenses*</t>
  </si>
  <si>
    <t>Total BH Medical Expenses</t>
  </si>
  <si>
    <t>Total PH Medical Expenses (details below)</t>
  </si>
  <si>
    <t>Total BH and PH Medical Expenses</t>
  </si>
  <si>
    <t>70105-01</t>
  </si>
  <si>
    <t>Less:  Reinsurance</t>
  </si>
  <si>
    <t>70205-02</t>
  </si>
  <si>
    <t>Less:  Third Party Liability</t>
  </si>
  <si>
    <t>70305-01</t>
  </si>
  <si>
    <t>Less:  Claims Overpayment Recoveries</t>
  </si>
  <si>
    <t>70310-05</t>
  </si>
  <si>
    <t>Less:  Pharmacy Rebates</t>
  </si>
  <si>
    <t>70310-10</t>
  </si>
  <si>
    <t>Less:  Pharmacy Performance Guarantees</t>
  </si>
  <si>
    <t>Total Net Medical Expense</t>
  </si>
  <si>
    <t>Physical Health (PH) Medical Expenses</t>
  </si>
  <si>
    <t>Hospitalization</t>
  </si>
  <si>
    <t>50105-01</t>
  </si>
  <si>
    <t>Hospital Inpatient</t>
  </si>
  <si>
    <t>50110-01</t>
  </si>
  <si>
    <t>Behavioral Health Hospital Inpatient</t>
  </si>
  <si>
    <t>PPC - Hospital Inpatient</t>
  </si>
  <si>
    <t>Total Hospitalization</t>
  </si>
  <si>
    <t>Medical Compensation</t>
  </si>
  <si>
    <t>50205-01</t>
  </si>
  <si>
    <t>Primary Care Physician Services</t>
  </si>
  <si>
    <t>50210-01</t>
  </si>
  <si>
    <t>Behavioral Health Physician Services</t>
  </si>
  <si>
    <t>50215-01</t>
  </si>
  <si>
    <t>Referral Physician Services</t>
  </si>
  <si>
    <t>50220-01</t>
  </si>
  <si>
    <t>PH FQHC/RHC Services</t>
  </si>
  <si>
    <t>50225-01</t>
  </si>
  <si>
    <t>Other Professional Services</t>
  </si>
  <si>
    <t>50230-01</t>
  </si>
  <si>
    <t>PPC - Physician Services</t>
  </si>
  <si>
    <t>50235-01</t>
  </si>
  <si>
    <t>Total Medical Compensation</t>
  </si>
  <si>
    <t>Other Medical Expenses</t>
  </si>
  <si>
    <t>50305-01</t>
  </si>
  <si>
    <t>Emergency Facility Services</t>
  </si>
  <si>
    <t>50310-01</t>
  </si>
  <si>
    <t>PH Pharmacy</t>
  </si>
  <si>
    <t>50310-05</t>
  </si>
  <si>
    <t>PH Pharmacy Rebates</t>
  </si>
  <si>
    <t>50310-10</t>
  </si>
  <si>
    <t>PH Pharmacy Performance Guarantees</t>
  </si>
  <si>
    <t>50315-01</t>
  </si>
  <si>
    <t>Laboratory, Radiology &amp; Medical Imaging</t>
  </si>
  <si>
    <t>50320-01</t>
  </si>
  <si>
    <t>Outpatient Facility</t>
  </si>
  <si>
    <t>50325-01</t>
  </si>
  <si>
    <t>Durable Medical Equipment</t>
  </si>
  <si>
    <t>50330-01</t>
  </si>
  <si>
    <t>Dental</t>
  </si>
  <si>
    <t>50335-01</t>
  </si>
  <si>
    <t>50340-00</t>
  </si>
  <si>
    <t>Nursing Facility, Home Health Care</t>
  </si>
  <si>
    <t>50345-01</t>
  </si>
  <si>
    <t>Therapies</t>
  </si>
  <si>
    <t>50350-01</t>
  </si>
  <si>
    <t>Alternative Payment Model Performance Based Payments to Providers</t>
  </si>
  <si>
    <t>50360-01</t>
  </si>
  <si>
    <t>PPC, Other Medical Expenses</t>
  </si>
  <si>
    <t>50370-01</t>
  </si>
  <si>
    <t>Total Other Medical Expenses</t>
  </si>
  <si>
    <t>Total Physical Health Expense</t>
  </si>
  <si>
    <t>Administrative Expenses:</t>
  </si>
  <si>
    <t>80105-01</t>
  </si>
  <si>
    <t>Compensation</t>
  </si>
  <si>
    <t>80205-01</t>
  </si>
  <si>
    <t>Occupancy</t>
  </si>
  <si>
    <t>80305-01</t>
  </si>
  <si>
    <t xml:space="preserve">Depreciation </t>
  </si>
  <si>
    <t>80405-01</t>
  </si>
  <si>
    <t>Care Management/Care Coordination</t>
  </si>
  <si>
    <t>80505-01</t>
  </si>
  <si>
    <t>Professional and Outside Services</t>
  </si>
  <si>
    <t>80605-01</t>
  </si>
  <si>
    <t>Office Supplies and Equipment</t>
  </si>
  <si>
    <t>80705-01</t>
  </si>
  <si>
    <t>Travel</t>
  </si>
  <si>
    <t>80805-01</t>
  </si>
  <si>
    <t>Repair and Maintenance</t>
  </si>
  <si>
    <t>80905-01</t>
  </si>
  <si>
    <t>Bank Service Charge</t>
  </si>
  <si>
    <t>81005-01</t>
  </si>
  <si>
    <t>Insurance</t>
  </si>
  <si>
    <t>81105-01</t>
  </si>
  <si>
    <t>Marketing</t>
  </si>
  <si>
    <t>81205-01</t>
  </si>
  <si>
    <t>Interest Expense</t>
  </si>
  <si>
    <t>81305-01</t>
  </si>
  <si>
    <t>Pharmacy Benefit Manager Expenses</t>
  </si>
  <si>
    <t>81405-01</t>
  </si>
  <si>
    <t>Fraud Reduction Expenses</t>
  </si>
  <si>
    <t>81505-01</t>
  </si>
  <si>
    <t>Third Party Activities</t>
  </si>
  <si>
    <t>81605-01</t>
  </si>
  <si>
    <t>Sub Capitation Block Administration</t>
  </si>
  <si>
    <t>81705-01</t>
  </si>
  <si>
    <t>Health Care Quality Improvement</t>
  </si>
  <si>
    <t>82505-01</t>
  </si>
  <si>
    <t>Interpretation/Translation Services</t>
  </si>
  <si>
    <t>83005-01</t>
  </si>
  <si>
    <t>Other Administrative Expenses*</t>
  </si>
  <si>
    <t>Subtotal Administrative Expenses</t>
  </si>
  <si>
    <t>83105-01</t>
  </si>
  <si>
    <t>Non-Title XIX/XXI Encounter Valuation Sanctions*</t>
  </si>
  <si>
    <t>83205-01</t>
  </si>
  <si>
    <t>Admin Expenses from Specialty and Other Grants*</t>
  </si>
  <si>
    <t>Total Administrative Expense</t>
  </si>
  <si>
    <t>Total Expenses</t>
  </si>
  <si>
    <t>Profit (Loss) from Operations</t>
  </si>
  <si>
    <t>Profit (Loss) from Non-Operating*</t>
  </si>
  <si>
    <t>Profit/(Loss) Before Taxes</t>
  </si>
  <si>
    <t>90105-01</t>
  </si>
  <si>
    <t>Income Taxes</t>
  </si>
  <si>
    <t>90205-01</t>
  </si>
  <si>
    <t>Premium Taxes</t>
  </si>
  <si>
    <t>90305-01</t>
  </si>
  <si>
    <t>Health Insurance Provider Fee</t>
  </si>
  <si>
    <t>Net Profit/(Loss)</t>
  </si>
  <si>
    <t>990105-01</t>
  </si>
  <si>
    <t>Community Reinvestment</t>
  </si>
  <si>
    <t>990205-01</t>
  </si>
  <si>
    <t>Non Covered Services</t>
  </si>
  <si>
    <t>Net Profit/(Loss) After CRI and Non Covered Services</t>
  </si>
  <si>
    <t>Account did not exist during this period</t>
  </si>
  <si>
    <t>Central GSA includes Maricopa County only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</si>
  <si>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the following programs:  SUDS and One-Time Housing.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</si>
  <si>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the following programs:  SUDS.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</si>
  <si>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SUDS.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</si>
  <si>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The Other Federal Column consisted of the following grants:  Cooperative Agreements to Benefit Homeless Individuals (CABHI) States Enhancement; Medication Assisted Treatment Prescription Drug Opioid Addiction Criminal Justice Grant (MAT-PDOA);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</si>
  <si>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The Other Federal Column consisted of the following grants:  State Opioid Response (SOR); CABHI States Enhancement; Opioid STR; and MAT-PDOA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</si>
  <si>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The Other Federal Column consisted of the following grants:  State Opioid Response (SOR); Opioid STR; MAT-PDOA; and SOR Supplemental.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</si>
  <si>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The Other Federal Column consisted of the following grants:  SOR; SOR Supplement; SOR II; and COVID-19 Emergency Response for Suicide Prevention (ERSP). </t>
    </r>
  </si>
  <si>
    <t xml:space="preserve">    and Opioid State Targeted Response (STR).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</si>
  <si>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Account 61105-01, Other Service Expenses Not Reported Above, consisted of the following expenses:  APM ($5,093,956); PASRR $134,100; MHBG FEP $598,012;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</si>
  <si>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Account 61105-01, Other Service Expenses Not Reported Above, consisted of the following expenses:  APM $1,588,710; PASRR $122,100; MHBG SMI FEP $630,518;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</si>
  <si>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Account 61105-01, Other Service Expenses Not Reported Above, consisted of the following expenses:  PASRR $51,300; NTXIX SMI Non-Encounterable expenses $240,489;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</si>
  <si>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Account 61105-01, Other Service Expenses Not Reported Above, consisted of the following expenses:  Alternative Payment Model (APM) $5,919,767; Pre-Admission Screening and Resident Review (PASRR) $138,900; Mental Health Block Grant </t>
    </r>
  </si>
  <si>
    <t xml:space="preserve">    MAT-PDOA $284,484; Opioid STR Grant $2,264,228; SOR $1,431,149; NTXIX SMI Non-Encounterable expenses $466,632; and MHBG Serious Emotional Disturbance</t>
  </si>
  <si>
    <t xml:space="preserve">    MAT-PDOA $311,574; Opioid STR Grant $1,060,555; SOR $4,467,226; SOR Supplemental $1,271,827; NTXIX SMI Non-Encounterable expenses $413,170;</t>
  </si>
  <si>
    <t xml:space="preserve">    MHBG FEP $324,385;  Opioid STR Grant $(10,230); SOR $1,680,772; SOR Supplemental $1,492,211; SOR II $1,024,992; COVID-19 ERSP $3,221; and SABG Oxford House $79,392.</t>
  </si>
  <si>
    <t xml:space="preserve">    First Episode Psychosis (MHBG FEP) $321,241; MAT-PDOA $375,259; Opioid STR Grant $1,425,131; CABHI $46,675; and SUDS $340,239.</t>
  </si>
  <si>
    <t xml:space="preserve">    (SED) One-Time $1,168,016.</t>
  </si>
  <si>
    <t xml:space="preserve">    Substance Abuse Block Grant (SABG) Oxford House $410,792 and MHBG SED One-Time ($630).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</si>
  <si>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Non-Title XIX/XI Other Column consisted of the following programs:  City of Phoenix Local Alcohol Reception Center; One-Time Housing, Substance Use Disorder Services (SUDS)</t>
    </r>
  </si>
  <si>
    <t>SFY 2018</t>
  </si>
  <si>
    <t>SFY 2019</t>
  </si>
  <si>
    <t>SFY 2020</t>
  </si>
  <si>
    <t>SFY 2021 YTD as of December 31, 2020 (Two Quarters)</t>
  </si>
  <si>
    <r>
      <rPr>
        <sz val="12"/>
        <rFont val="Arial"/>
        <family val="2"/>
      </rPr>
      <t>Other Service Expenses Not Reported Above*</t>
    </r>
    <r>
      <rPr>
        <vertAlign val="superscript"/>
        <sz val="12"/>
        <rFont val="Arial"/>
        <family val="2"/>
      </rPr>
      <t>3</t>
    </r>
  </si>
  <si>
    <t>CCE Non-Title XIX/XXI Data Supplement -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</si>
</sst>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vertAlign val="superscript"/>
      <sz val="12"/>
      <name val="Arial"/>
      <family val="2"/>
    </font>
    <font>
      <sz val="12"/>
      <color rgb="FFFF0000"/>
      <name val="Arial"/>
      <family val="2"/>
    </font>
    <font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164" fontId="0" fillId="0" borderId="0"/>
    <xf numFmtId="43" fontId="3" fillId="0" borderId="0" applyFont="0" applyFill="0" applyBorder="0" applyAlignment="0" applyProtection="0"/>
    <xf numFmtId="0" fontId="2" fillId="0" borderId="0"/>
    <xf numFmtId="164" fontId="3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164" fontId="0" fillId="0" borderId="0" xfId="0"/>
    <xf numFmtId="164" fontId="4" fillId="0" borderId="0" xfId="0" applyFont="1" applyAlignment="1" applyProtection="1">
      <alignment horizontal="center"/>
      <protection locked="0"/>
    </xf>
    <xf numFmtId="164" fontId="4" fillId="0" borderId="0" xfId="0" applyFont="1" applyProtection="1">
      <protection locked="0"/>
    </xf>
    <xf numFmtId="0" fontId="5" fillId="0" borderId="0" xfId="0" applyNumberFormat="1" applyFont="1" applyProtection="1">
      <protection locked="0"/>
    </xf>
    <xf numFmtId="164" fontId="5" fillId="0" borderId="0" xfId="0" applyFont="1" applyProtection="1">
      <protection locked="0"/>
    </xf>
    <xf numFmtId="164" fontId="5" fillId="0" borderId="0" xfId="0" applyFont="1" applyAlignment="1">
      <alignment horizontal="center"/>
    </xf>
    <xf numFmtId="164" fontId="5" fillId="0" borderId="1" xfId="0" applyFont="1" applyBorder="1" applyAlignment="1">
      <alignment horizontal="center" wrapText="1"/>
    </xf>
    <xf numFmtId="0" fontId="4" fillId="0" borderId="0" xfId="0" quotePrefix="1" applyNumberFormat="1" applyFont="1"/>
    <xf numFmtId="164" fontId="7" fillId="0" borderId="0" xfId="0" applyFont="1"/>
    <xf numFmtId="37" fontId="8" fillId="0" borderId="0" xfId="0" applyNumberFormat="1" applyFont="1" applyProtection="1">
      <protection locked="0"/>
    </xf>
    <xf numFmtId="0" fontId="4" fillId="0" borderId="0" xfId="2" applyFont="1" applyProtection="1">
      <protection locked="0"/>
    </xf>
    <xf numFmtId="0" fontId="5" fillId="0" borderId="0" xfId="2" applyFont="1"/>
    <xf numFmtId="165" fontId="4" fillId="0" borderId="0" xfId="1" applyNumberFormat="1" applyFont="1" applyFill="1" applyBorder="1" applyProtection="1"/>
    <xf numFmtId="165" fontId="5" fillId="0" borderId="0" xfId="1" applyNumberFormat="1" applyFont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165" fontId="4" fillId="0" borderId="0" xfId="1" applyNumberFormat="1" applyFont="1" applyProtection="1">
      <protection locked="0"/>
    </xf>
    <xf numFmtId="0" fontId="4" fillId="0" borderId="0" xfId="3" applyNumberFormat="1" applyFont="1" applyAlignment="1">
      <alignment horizontal="left"/>
    </xf>
    <xf numFmtId="164" fontId="4" fillId="0" borderId="0" xfId="3" applyFont="1"/>
    <xf numFmtId="165" fontId="4" fillId="3" borderId="0" xfId="1" applyNumberFormat="1" applyFont="1" applyFill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Protection="1">
      <protection locked="0"/>
    </xf>
    <xf numFmtId="0" fontId="4" fillId="0" borderId="0" xfId="2" applyFont="1" applyAlignment="1">
      <alignment horizontal="right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/>
    <xf numFmtId="37" fontId="4" fillId="0" borderId="0" xfId="2" applyNumberFormat="1" applyFont="1" applyAlignment="1">
      <alignment wrapText="1"/>
    </xf>
    <xf numFmtId="37" fontId="5" fillId="0" borderId="0" xfId="2" applyNumberFormat="1" applyFont="1"/>
    <xf numFmtId="37" fontId="5" fillId="0" borderId="0" xfId="2" applyNumberFormat="1" applyFont="1" applyAlignment="1">
      <alignment wrapText="1"/>
    </xf>
    <xf numFmtId="164" fontId="4" fillId="0" borderId="0" xfId="0" applyFont="1" applyAlignment="1">
      <alignment horizontal="left"/>
    </xf>
    <xf numFmtId="37" fontId="4" fillId="0" borderId="0" xfId="0" applyNumberFormat="1" applyFont="1"/>
    <xf numFmtId="37" fontId="5" fillId="0" borderId="0" xfId="2" applyNumberFormat="1" applyFont="1" applyAlignment="1">
      <alignment horizontal="left"/>
    </xf>
    <xf numFmtId="37" fontId="4" fillId="0" borderId="0" xfId="3" applyNumberFormat="1" applyFont="1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top"/>
    </xf>
    <xf numFmtId="0" fontId="4" fillId="0" borderId="0" xfId="0" applyNumberFormat="1" applyFont="1" applyProtection="1">
      <protection locked="0"/>
    </xf>
    <xf numFmtId="0" fontId="7" fillId="0" borderId="0" xfId="0" applyNumberFormat="1" applyFont="1"/>
    <xf numFmtId="0" fontId="4" fillId="4" borderId="0" xfId="0" applyNumberFormat="1" applyFont="1" applyFill="1" applyProtection="1">
      <protection locked="0"/>
    </xf>
    <xf numFmtId="166" fontId="4" fillId="0" borderId="0" xfId="5" applyNumberFormat="1" applyFont="1" applyProtection="1">
      <protection locked="0"/>
    </xf>
    <xf numFmtId="166" fontId="5" fillId="0" borderId="0" xfId="5" applyNumberFormat="1" applyFont="1" applyProtection="1">
      <protection locked="0"/>
    </xf>
    <xf numFmtId="166" fontId="4" fillId="3" borderId="0" xfId="5" applyNumberFormat="1" applyFont="1" applyFill="1" applyProtection="1">
      <protection locked="0"/>
    </xf>
    <xf numFmtId="166" fontId="4" fillId="0" borderId="2" xfId="5" applyNumberFormat="1" applyFont="1" applyBorder="1" applyProtection="1">
      <protection locked="0"/>
    </xf>
    <xf numFmtId="166" fontId="5" fillId="3" borderId="0" xfId="5" applyNumberFormat="1" applyFont="1" applyFill="1" applyProtection="1">
      <protection locked="0"/>
    </xf>
    <xf numFmtId="166" fontId="4" fillId="0" borderId="3" xfId="5" applyNumberFormat="1" applyFont="1" applyBorder="1" applyProtection="1">
      <protection locked="0"/>
    </xf>
    <xf numFmtId="166" fontId="4" fillId="0" borderId="4" xfId="5" applyNumberFormat="1" applyFont="1" applyBorder="1" applyProtection="1">
      <protection locked="0"/>
    </xf>
    <xf numFmtId="166" fontId="4" fillId="4" borderId="0" xfId="5" applyNumberFormat="1" applyFont="1" applyFill="1" applyProtection="1">
      <protection locked="0"/>
    </xf>
    <xf numFmtId="164" fontId="4" fillId="0" borderId="0" xfId="0" applyFont="1" applyFill="1" applyProtection="1">
      <protection locked="0"/>
    </xf>
    <xf numFmtId="166" fontId="4" fillId="0" borderId="0" xfId="5" applyNumberFormat="1" applyFont="1" applyFill="1" applyProtection="1">
      <protection locked="0"/>
    </xf>
    <xf numFmtId="165" fontId="4" fillId="0" borderId="0" xfId="1" applyNumberFormat="1" applyFont="1" applyFill="1" applyProtection="1">
      <protection locked="0"/>
    </xf>
    <xf numFmtId="166" fontId="4" fillId="5" borderId="0" xfId="5" applyNumberFormat="1" applyFont="1" applyFill="1" applyProtection="1">
      <protection locked="0"/>
    </xf>
    <xf numFmtId="164" fontId="4" fillId="5" borderId="0" xfId="0" applyFont="1" applyFill="1" applyProtection="1">
      <protection locked="0"/>
    </xf>
    <xf numFmtId="164" fontId="10" fillId="5" borderId="0" xfId="0" applyFont="1" applyFill="1" applyProtection="1">
      <protection locked="0"/>
    </xf>
    <xf numFmtId="165" fontId="5" fillId="0" borderId="0" xfId="1" applyNumberFormat="1" applyFont="1" applyFill="1" applyBorder="1" applyProtection="1"/>
    <xf numFmtId="164" fontId="10" fillId="0" borderId="0" xfId="0" applyFont="1" applyFill="1" applyProtection="1">
      <protection locked="0"/>
    </xf>
    <xf numFmtId="164" fontId="4" fillId="6" borderId="0" xfId="0" applyFont="1" applyFill="1" applyProtection="1">
      <protection locked="0"/>
    </xf>
    <xf numFmtId="164" fontId="6" fillId="6" borderId="0" xfId="0" applyFont="1" applyFill="1" applyAlignment="1" applyProtection="1">
      <alignment horizontal="center"/>
      <protection locked="0"/>
    </xf>
    <xf numFmtId="164" fontId="5" fillId="6" borderId="0" xfId="0" applyFont="1" applyFill="1" applyBorder="1" applyAlignment="1">
      <alignment horizontal="center" wrapText="1"/>
    </xf>
    <xf numFmtId="37" fontId="8" fillId="6" borderId="0" xfId="0" applyNumberFormat="1" applyFont="1" applyFill="1" applyBorder="1" applyProtection="1">
      <protection locked="0"/>
    </xf>
    <xf numFmtId="165" fontId="4" fillId="6" borderId="0" xfId="1" applyNumberFormat="1" applyFont="1" applyFill="1" applyBorder="1" applyProtection="1"/>
    <xf numFmtId="166" fontId="5" fillId="6" borderId="0" xfId="5" applyNumberFormat="1" applyFont="1" applyFill="1" applyBorder="1" applyProtection="1">
      <protection locked="0"/>
    </xf>
    <xf numFmtId="166" fontId="4" fillId="6" borderId="0" xfId="5" applyNumberFormat="1" applyFont="1" applyFill="1" applyBorder="1" applyProtection="1">
      <protection locked="0"/>
    </xf>
    <xf numFmtId="166" fontId="4" fillId="6" borderId="0" xfId="5" applyNumberFormat="1" applyFont="1" applyFill="1" applyProtection="1">
      <protection locked="0"/>
    </xf>
    <xf numFmtId="165" fontId="4" fillId="6" borderId="0" xfId="1" applyNumberFormat="1" applyFont="1" applyFill="1" applyProtection="1">
      <protection locked="0"/>
    </xf>
    <xf numFmtId="164" fontId="5" fillId="0" borderId="0" xfId="0" applyFont="1"/>
    <xf numFmtId="164" fontId="5" fillId="6" borderId="0" xfId="0" applyFont="1" applyFill="1" applyProtection="1">
      <protection locked="0"/>
    </xf>
    <xf numFmtId="165" fontId="5" fillId="6" borderId="0" xfId="1" applyNumberFormat="1" applyFont="1" applyFill="1" applyProtection="1">
      <protection locked="0"/>
    </xf>
    <xf numFmtId="166" fontId="5" fillId="6" borderId="0" xfId="5" applyNumberFormat="1" applyFont="1" applyFill="1" applyProtection="1">
      <protection locked="0"/>
    </xf>
    <xf numFmtId="8" fontId="4" fillId="0" borderId="0" xfId="0" applyNumberFormat="1" applyFont="1" applyProtection="1">
      <protection locked="0"/>
    </xf>
    <xf numFmtId="37" fontId="11" fillId="0" borderId="0" xfId="2" applyNumberFormat="1" applyFont="1"/>
    <xf numFmtId="164" fontId="6" fillId="2" borderId="0" xfId="0" applyFont="1" applyFill="1" applyAlignment="1" applyProtection="1">
      <alignment horizontal="center"/>
      <protection locked="0"/>
    </xf>
    <xf numFmtId="164" fontId="5" fillId="0" borderId="0" xfId="0" applyFont="1" applyAlignment="1"/>
  </cellXfs>
  <cellStyles count="7">
    <cellStyle name="Comma" xfId="1" builtinId="3"/>
    <cellStyle name="Comma 2" xfId="4" xr:uid="{126F50D8-A827-4C56-872F-4F17DAFADD08}"/>
    <cellStyle name="Comma 47" xfId="6" xr:uid="{8C2585D5-569B-4F09-A380-99F79F647FB5}"/>
    <cellStyle name="Currency" xfId="5" builtinId="4"/>
    <cellStyle name="Normal" xfId="0" builtinId="0"/>
    <cellStyle name="Normal 2 2" xfId="3" xr:uid="{E8C2C31E-ECCF-4904-A74A-1ACA864E6191}"/>
    <cellStyle name="Normal 3 2" xfId="2" xr:uid="{0B816A37-C86E-4C54-8BCA-DA3D2ECC5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D8155-FDDB-42EA-A0B6-7533F535B54F}">
  <dimension ref="A1:FO189"/>
  <sheetViews>
    <sheetView tabSelected="1" zoomScale="60" zoomScaleNormal="60" workbookViewId="0">
      <pane xSplit="3" ySplit="6" topLeftCell="D7" activePane="bottomRight" state="frozen"/>
      <selection pane="topRight" activeCell="D1" sqref="D1"/>
      <selection pane="bottomLeft" activeCell="A6" sqref="A6"/>
      <selection pane="bottomRight"/>
    </sheetView>
  </sheetViews>
  <sheetFormatPr defaultColWidth="9.1796875" defaultRowHeight="15.5" x14ac:dyDescent="0.35"/>
  <cols>
    <col min="1" max="1" width="11.26953125" style="34" customWidth="1"/>
    <col min="2" max="2" width="4" style="2" customWidth="1"/>
    <col min="3" max="3" width="69.453125" style="2" customWidth="1"/>
    <col min="4" max="4" width="14.54296875" style="2" customWidth="1"/>
    <col min="5" max="5" width="15.26953125" style="2" bestFit="1" customWidth="1"/>
    <col min="6" max="13" width="14.54296875" style="2" customWidth="1"/>
    <col min="14" max="14" width="15.54296875" style="2" customWidth="1"/>
    <col min="15" max="15" width="7.7265625" style="53" customWidth="1"/>
    <col min="16" max="25" width="14.54296875" style="2" customWidth="1"/>
    <col min="26" max="26" width="16.1796875" style="2" bestFit="1" customWidth="1"/>
    <col min="27" max="27" width="9.1796875" style="53" customWidth="1"/>
    <col min="28" max="37" width="14.54296875" style="2" customWidth="1"/>
    <col min="38" max="38" width="16.1796875" style="2" bestFit="1" customWidth="1"/>
    <col min="39" max="39" width="9.1796875" style="53" customWidth="1"/>
    <col min="40" max="51" width="14.54296875" style="2" customWidth="1"/>
    <col min="52" max="54" width="9.1796875" style="2" customWidth="1"/>
    <col min="55" max="16384" width="9.1796875" style="2"/>
  </cols>
  <sheetData>
    <row r="1" spans="1:171" x14ac:dyDescent="0.35">
      <c r="A1" s="35" t="s">
        <v>308</v>
      </c>
      <c r="B1" s="1"/>
      <c r="C1" s="1"/>
    </row>
    <row r="2" spans="1:171" x14ac:dyDescent="0.35">
      <c r="A2" s="35" t="s">
        <v>0</v>
      </c>
      <c r="B2" s="1"/>
      <c r="C2" s="1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171" x14ac:dyDescent="0.35">
      <c r="A3" s="3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B3" s="52"/>
      <c r="AC3" s="45"/>
      <c r="AD3" s="45"/>
      <c r="AE3" s="45"/>
      <c r="AF3" s="45"/>
      <c r="AG3" s="45"/>
      <c r="AH3" s="45"/>
      <c r="AI3" s="45"/>
      <c r="AJ3" s="45"/>
      <c r="AK3" s="45"/>
      <c r="AL3" s="45"/>
      <c r="AN3" s="52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171" x14ac:dyDescent="0.35">
      <c r="A4" s="69"/>
      <c r="B4" s="69"/>
      <c r="C4" s="6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</row>
    <row r="5" spans="1:171" x14ac:dyDescent="0.35">
      <c r="A5" s="62"/>
      <c r="B5" s="62"/>
      <c r="C5" s="62"/>
      <c r="D5" s="68" t="s">
        <v>303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54"/>
      <c r="P5" s="68" t="s">
        <v>304</v>
      </c>
      <c r="Q5" s="68"/>
      <c r="R5" s="68"/>
      <c r="S5" s="68"/>
      <c r="T5" s="68"/>
      <c r="U5" s="68"/>
      <c r="V5" s="68"/>
      <c r="W5" s="68"/>
      <c r="X5" s="68"/>
      <c r="Y5" s="68"/>
      <c r="Z5" s="68"/>
      <c r="AB5" s="68" t="s">
        <v>305</v>
      </c>
      <c r="AC5" s="68"/>
      <c r="AD5" s="68"/>
      <c r="AE5" s="68"/>
      <c r="AF5" s="68"/>
      <c r="AG5" s="68"/>
      <c r="AH5" s="68"/>
      <c r="AI5" s="68"/>
      <c r="AJ5" s="68"/>
      <c r="AK5" s="68"/>
      <c r="AL5" s="68"/>
      <c r="AN5" s="68" t="s">
        <v>306</v>
      </c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</row>
    <row r="6" spans="1:171" ht="47.15" customHeight="1" x14ac:dyDescent="0.35">
      <c r="A6" s="3"/>
      <c r="B6" s="4"/>
      <c r="C6" s="5"/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55"/>
      <c r="P6" s="6" t="s">
        <v>1</v>
      </c>
      <c r="Q6" s="6" t="s">
        <v>2</v>
      </c>
      <c r="R6" s="6" t="s">
        <v>3</v>
      </c>
      <c r="S6" s="6" t="s">
        <v>4</v>
      </c>
      <c r="T6" s="6" t="s">
        <v>5</v>
      </c>
      <c r="U6" s="6" t="s">
        <v>6</v>
      </c>
      <c r="V6" s="6" t="s">
        <v>7</v>
      </c>
      <c r="W6" s="6" t="s">
        <v>8</v>
      </c>
      <c r="X6" s="6" t="s">
        <v>9</v>
      </c>
      <c r="Y6" s="6" t="s">
        <v>10</v>
      </c>
      <c r="Z6" s="6" t="s">
        <v>11</v>
      </c>
      <c r="AB6" s="6" t="s">
        <v>1</v>
      </c>
      <c r="AC6" s="6" t="s">
        <v>2</v>
      </c>
      <c r="AD6" s="6" t="s">
        <v>3</v>
      </c>
      <c r="AE6" s="6" t="s">
        <v>4</v>
      </c>
      <c r="AF6" s="6" t="s">
        <v>5</v>
      </c>
      <c r="AG6" s="6" t="s">
        <v>6</v>
      </c>
      <c r="AH6" s="6" t="s">
        <v>7</v>
      </c>
      <c r="AI6" s="6" t="s">
        <v>8</v>
      </c>
      <c r="AJ6" s="6" t="s">
        <v>9</v>
      </c>
      <c r="AK6" s="6" t="s">
        <v>10</v>
      </c>
      <c r="AL6" s="6" t="s">
        <v>11</v>
      </c>
      <c r="AN6" s="6" t="s">
        <v>1</v>
      </c>
      <c r="AO6" s="6" t="s">
        <v>2</v>
      </c>
      <c r="AP6" s="6" t="s">
        <v>3</v>
      </c>
      <c r="AQ6" s="6" t="s">
        <v>4</v>
      </c>
      <c r="AR6" s="6" t="s">
        <v>5</v>
      </c>
      <c r="AS6" s="6" t="s">
        <v>6</v>
      </c>
      <c r="AT6" s="6" t="s">
        <v>12</v>
      </c>
      <c r="AU6" s="6" t="s">
        <v>7</v>
      </c>
      <c r="AV6" s="6" t="s">
        <v>8</v>
      </c>
      <c r="AW6" s="6" t="s">
        <v>9</v>
      </c>
      <c r="AX6" s="6" t="s">
        <v>10</v>
      </c>
      <c r="AY6" s="6" t="s">
        <v>11</v>
      </c>
    </row>
    <row r="7" spans="1:171" s="4" customFormat="1" ht="15" customHeight="1" x14ac:dyDescent="0.35">
      <c r="A7" s="7"/>
      <c r="B7" s="62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6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63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3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171" s="4" customFormat="1" ht="15" customHeight="1" x14ac:dyDescent="0.35">
      <c r="A8" s="10"/>
      <c r="B8" s="11"/>
      <c r="C8" s="11" t="s">
        <v>13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57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64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64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</row>
    <row r="9" spans="1:171" s="4" customFormat="1" x14ac:dyDescent="0.35">
      <c r="A9" s="14" t="s">
        <v>14</v>
      </c>
      <c r="B9" s="15"/>
      <c r="C9" s="15" t="s">
        <v>15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f>SUM(D9:M9)</f>
        <v>0</v>
      </c>
      <c r="O9" s="58"/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f>SUM(P9:Y9)</f>
        <v>0</v>
      </c>
      <c r="AA9" s="60"/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f>SUM(AB9:AK9)</f>
        <v>0</v>
      </c>
      <c r="AM9" s="61"/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f>SUM(AN9:AX9)</f>
        <v>0</v>
      </c>
      <c r="AZ9" s="16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</row>
    <row r="10" spans="1:171" ht="15" customHeight="1" x14ac:dyDescent="0.35">
      <c r="A10" s="17" t="s">
        <v>16</v>
      </c>
      <c r="B10" s="18"/>
      <c r="C10" s="18" t="s">
        <v>17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f>SUM(D10:M10)</f>
        <v>0</v>
      </c>
      <c r="O10" s="58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60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61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</row>
    <row r="11" spans="1:171" ht="15" customHeight="1" x14ac:dyDescent="0.35">
      <c r="A11" s="14" t="s">
        <v>18</v>
      </c>
      <c r="B11" s="15"/>
      <c r="C11" s="15" t="s">
        <v>19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60"/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f>SUM(AB11:AK11)</f>
        <v>0</v>
      </c>
      <c r="AM11" s="61"/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f>SUM(AN11:AX11)</f>
        <v>0</v>
      </c>
      <c r="AZ11" s="47"/>
      <c r="BA11" s="47"/>
      <c r="BB11" s="47"/>
      <c r="BC11" s="47"/>
      <c r="BD11" s="47"/>
      <c r="BE11" s="47"/>
      <c r="BF11" s="47"/>
      <c r="BG11" s="47"/>
      <c r="BH11" s="47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</row>
    <row r="12" spans="1:171" ht="15" customHeight="1" x14ac:dyDescent="0.35">
      <c r="A12" s="14" t="s">
        <v>20</v>
      </c>
      <c r="B12" s="15"/>
      <c r="C12" s="15" t="s">
        <v>21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f>SUM(D12:M12)</f>
        <v>0</v>
      </c>
      <c r="O12" s="59"/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f>SUM(P12:Y12)</f>
        <v>0</v>
      </c>
      <c r="AA12" s="60"/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f t="shared" ref="AL12:AL14" si="0">SUM(AB12:AK12)</f>
        <v>0</v>
      </c>
      <c r="AM12" s="61"/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f>SUM(AN12:AX12)</f>
        <v>0</v>
      </c>
      <c r="AZ12" s="47"/>
      <c r="BA12" s="47"/>
      <c r="BB12" s="47"/>
      <c r="BC12" s="47"/>
      <c r="BD12" s="47"/>
      <c r="BE12" s="47"/>
      <c r="BF12" s="47"/>
      <c r="BG12" s="47"/>
      <c r="BH12" s="47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ht="15" customHeight="1" x14ac:dyDescent="0.35">
      <c r="A13" s="14" t="s">
        <v>22</v>
      </c>
      <c r="B13" s="15"/>
      <c r="C13" s="15" t="s">
        <v>23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f>SUM(D13:M13)</f>
        <v>0</v>
      </c>
      <c r="O13" s="5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60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61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47"/>
      <c r="BA13" s="47"/>
      <c r="BB13" s="47"/>
      <c r="BC13" s="47"/>
      <c r="BD13" s="47"/>
      <c r="BE13" s="47"/>
      <c r="BF13" s="47"/>
      <c r="BG13" s="47"/>
      <c r="BH13" s="47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</row>
    <row r="14" spans="1:171" ht="15" customHeight="1" x14ac:dyDescent="0.35">
      <c r="A14" s="14" t="s">
        <v>22</v>
      </c>
      <c r="B14" s="15"/>
      <c r="C14" s="15" t="s">
        <v>24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f t="shared" ref="Z14" si="1">SUM(P14:Y14)</f>
        <v>0</v>
      </c>
      <c r="AA14" s="60"/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f t="shared" si="0"/>
        <v>0</v>
      </c>
      <c r="AM14" s="61"/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/>
      <c r="AU14" s="46">
        <v>0</v>
      </c>
      <c r="AV14" s="46">
        <v>0</v>
      </c>
      <c r="AW14" s="46">
        <v>0</v>
      </c>
      <c r="AX14" s="46">
        <v>0</v>
      </c>
      <c r="AY14" s="46">
        <f t="shared" ref="AY14" si="2">SUM(AN14:AX14)</f>
        <v>0</v>
      </c>
      <c r="AZ14" s="47"/>
      <c r="BA14" s="47"/>
      <c r="BB14" s="47"/>
      <c r="BC14" s="47"/>
      <c r="BD14" s="47"/>
      <c r="BE14" s="47"/>
      <c r="BF14" s="47"/>
      <c r="BG14" s="47"/>
      <c r="BH14" s="47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</row>
    <row r="15" spans="1:171" ht="15" customHeight="1" x14ac:dyDescent="0.35">
      <c r="A15" s="14" t="s">
        <v>25</v>
      </c>
      <c r="B15" s="15"/>
      <c r="C15" s="15" t="s">
        <v>26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ref="N15:N17" si="3">SUM(D15:M15)</f>
        <v>0</v>
      </c>
      <c r="O15" s="59"/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f t="shared" ref="Z15:Z20" si="4">SUM(P15:Y15)</f>
        <v>0</v>
      </c>
      <c r="AA15" s="60"/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f t="shared" ref="AL15:AL20" si="5">SUM(AB15:AK15)</f>
        <v>0</v>
      </c>
      <c r="AM15" s="61"/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/>
      <c r="AU15" s="46">
        <v>0</v>
      </c>
      <c r="AV15" s="46">
        <v>0</v>
      </c>
      <c r="AW15" s="46">
        <v>0</v>
      </c>
      <c r="AX15" s="46">
        <v>0</v>
      </c>
      <c r="AY15" s="46">
        <f t="shared" ref="AY15:AY20" si="6">SUM(AN15:AX15)</f>
        <v>0</v>
      </c>
      <c r="AZ15" s="47"/>
      <c r="BA15" s="47"/>
      <c r="BB15" s="47"/>
      <c r="BC15" s="47"/>
      <c r="BD15" s="47"/>
      <c r="BE15" s="47"/>
      <c r="BF15" s="47"/>
      <c r="BG15" s="47"/>
      <c r="BH15" s="47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ht="15" customHeight="1" x14ac:dyDescent="0.35">
      <c r="A16" s="14" t="s">
        <v>27</v>
      </c>
      <c r="B16" s="15"/>
      <c r="C16" s="15" t="s">
        <v>28</v>
      </c>
      <c r="D16" s="37">
        <v>8935499.0399999991</v>
      </c>
      <c r="E16" s="37">
        <v>46406061.960000001</v>
      </c>
      <c r="F16" s="37">
        <v>1594917.7</v>
      </c>
      <c r="G16" s="37">
        <v>18</v>
      </c>
      <c r="H16" s="37">
        <v>2790046.14</v>
      </c>
      <c r="I16" s="37">
        <v>3284544.51</v>
      </c>
      <c r="J16" s="37">
        <v>20218396.879999999</v>
      </c>
      <c r="K16" s="37">
        <v>1994616.41</v>
      </c>
      <c r="L16" s="37">
        <v>55365926.039999999</v>
      </c>
      <c r="M16" s="37">
        <v>138900</v>
      </c>
      <c r="N16" s="37">
        <f t="shared" si="3"/>
        <v>140728926.68000001</v>
      </c>
      <c r="O16" s="59"/>
      <c r="P16" s="37">
        <v>8920336.0300000012</v>
      </c>
      <c r="Q16" s="37">
        <v>46129564.359999999</v>
      </c>
      <c r="R16" s="37">
        <v>2013944.94</v>
      </c>
      <c r="S16" s="37">
        <v>0</v>
      </c>
      <c r="T16" s="37">
        <v>5587755.0099999998</v>
      </c>
      <c r="U16" s="37">
        <v>3321184.37</v>
      </c>
      <c r="V16" s="37">
        <v>17560214.050000001</v>
      </c>
      <c r="W16" s="37">
        <v>4291150.8899999997</v>
      </c>
      <c r="X16" s="37">
        <v>58144199.290000007</v>
      </c>
      <c r="Y16" s="37">
        <v>134100</v>
      </c>
      <c r="Z16" s="37">
        <f t="shared" si="4"/>
        <v>146102448.94</v>
      </c>
      <c r="AA16" s="60"/>
      <c r="AB16" s="37">
        <v>8995766.4299999997</v>
      </c>
      <c r="AC16" s="37">
        <v>27312041.129999999</v>
      </c>
      <c r="AD16" s="37">
        <v>1745489.37</v>
      </c>
      <c r="AE16" s="37">
        <v>0</v>
      </c>
      <c r="AF16" s="37">
        <v>5494872.9800000004</v>
      </c>
      <c r="AG16" s="37">
        <v>4198554.93</v>
      </c>
      <c r="AH16" s="37">
        <v>17114474.940000001</v>
      </c>
      <c r="AI16" s="37">
        <v>7259007.4500000002</v>
      </c>
      <c r="AJ16" s="37">
        <v>61060543</v>
      </c>
      <c r="AK16" s="37">
        <v>122100</v>
      </c>
      <c r="AL16" s="37">
        <f t="shared" si="5"/>
        <v>133302850.23</v>
      </c>
      <c r="AM16" s="61"/>
      <c r="AN16" s="37">
        <v>4464268.0199999996</v>
      </c>
      <c r="AO16" s="37">
        <v>14329864.5</v>
      </c>
      <c r="AP16" s="37">
        <v>427899.3</v>
      </c>
      <c r="AQ16" s="37">
        <v>0</v>
      </c>
      <c r="AR16" s="37">
        <v>2980953.48</v>
      </c>
      <c r="AS16" s="37">
        <v>2247970.52</v>
      </c>
      <c r="AT16" s="37">
        <v>350335.28</v>
      </c>
      <c r="AU16" s="37">
        <v>8670417.4499999993</v>
      </c>
      <c r="AV16" s="37">
        <v>4918018.9799999995</v>
      </c>
      <c r="AW16" s="37">
        <v>32061568.02</v>
      </c>
      <c r="AX16" s="37">
        <v>51300</v>
      </c>
      <c r="AY16" s="37">
        <f>SUM(AN16:AX16)</f>
        <v>70502595.549999997</v>
      </c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</row>
    <row r="17" spans="1:171" ht="15" customHeight="1" x14ac:dyDescent="0.35">
      <c r="A17" s="14" t="s">
        <v>29</v>
      </c>
      <c r="B17" s="15"/>
      <c r="C17" s="15" t="s">
        <v>30</v>
      </c>
      <c r="D17" s="37">
        <v>0</v>
      </c>
      <c r="E17" s="37">
        <v>0</v>
      </c>
      <c r="F17" s="37">
        <v>1460106.93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f t="shared" si="3"/>
        <v>1460106.93</v>
      </c>
      <c r="O17" s="59"/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f t="shared" si="4"/>
        <v>0</v>
      </c>
      <c r="AA17" s="60"/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f t="shared" si="5"/>
        <v>0</v>
      </c>
      <c r="AM17" s="61"/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f t="shared" si="6"/>
        <v>0</v>
      </c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</row>
    <row r="18" spans="1:171" ht="15" customHeight="1" x14ac:dyDescent="0.35">
      <c r="A18" s="14" t="s">
        <v>31</v>
      </c>
      <c r="B18" s="15"/>
      <c r="C18" s="15" t="s">
        <v>32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59"/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f t="shared" si="4"/>
        <v>0</v>
      </c>
      <c r="AA18" s="60"/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f t="shared" si="5"/>
        <v>0</v>
      </c>
      <c r="AM18" s="61"/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f t="shared" si="6"/>
        <v>0</v>
      </c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</row>
    <row r="19" spans="1:171" ht="15" customHeight="1" x14ac:dyDescent="0.35">
      <c r="A19" s="14" t="s">
        <v>33</v>
      </c>
      <c r="B19" s="15"/>
      <c r="C19" s="15" t="s">
        <v>34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59"/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f t="shared" si="4"/>
        <v>0</v>
      </c>
      <c r="AA19" s="60"/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f t="shared" si="5"/>
        <v>0</v>
      </c>
      <c r="AM19" s="61"/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f t="shared" si="6"/>
        <v>0</v>
      </c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</row>
    <row r="20" spans="1:171" ht="15" customHeight="1" x14ac:dyDescent="0.35">
      <c r="A20" s="14" t="s">
        <v>35</v>
      </c>
      <c r="B20" s="15"/>
      <c r="C20" s="15" t="s">
        <v>36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59"/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73.78</v>
      </c>
      <c r="Y20" s="37">
        <v>0</v>
      </c>
      <c r="Z20" s="37">
        <f t="shared" si="4"/>
        <v>73.78</v>
      </c>
      <c r="AA20" s="60"/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f t="shared" si="5"/>
        <v>0</v>
      </c>
      <c r="AM20" s="61"/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f t="shared" si="6"/>
        <v>0</v>
      </c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</row>
    <row r="21" spans="1:171" ht="15" customHeight="1" x14ac:dyDescent="0.35">
      <c r="A21" s="20">
        <v>49999</v>
      </c>
      <c r="B21" s="11"/>
      <c r="C21" s="11" t="s">
        <v>37</v>
      </c>
      <c r="D21" s="40">
        <f>SUM(D9:D20)</f>
        <v>8935499.0399999991</v>
      </c>
      <c r="E21" s="40">
        <f>SUM(E9:E20)</f>
        <v>46406061.960000001</v>
      </c>
      <c r="F21" s="40">
        <f t="shared" ref="F21:M21" si="7">SUM(F9:F20)</f>
        <v>3055024.63</v>
      </c>
      <c r="G21" s="40">
        <f t="shared" si="7"/>
        <v>18</v>
      </c>
      <c r="H21" s="40">
        <f t="shared" si="7"/>
        <v>2790046.14</v>
      </c>
      <c r="I21" s="40">
        <f t="shared" si="7"/>
        <v>3284544.51</v>
      </c>
      <c r="J21" s="40">
        <f t="shared" si="7"/>
        <v>20218396.879999999</v>
      </c>
      <c r="K21" s="40">
        <f t="shared" si="7"/>
        <v>1994616.41</v>
      </c>
      <c r="L21" s="40">
        <f t="shared" si="7"/>
        <v>55365926.039999999</v>
      </c>
      <c r="M21" s="40">
        <f t="shared" si="7"/>
        <v>138900</v>
      </c>
      <c r="N21" s="40">
        <f>SUM(N9:N20)</f>
        <v>142189033.61000001</v>
      </c>
      <c r="O21" s="59"/>
      <c r="P21" s="40">
        <f>SUM(P12:P20)</f>
        <v>8920336.0300000012</v>
      </c>
      <c r="Q21" s="40">
        <f>SUM(Q12:Q20)</f>
        <v>46129564.359999999</v>
      </c>
      <c r="R21" s="40">
        <f>SUM(R12:R20)</f>
        <v>2013944.94</v>
      </c>
      <c r="S21" s="40">
        <f>SUM(S9:S20)</f>
        <v>0</v>
      </c>
      <c r="T21" s="40">
        <f t="shared" ref="T21:Y21" si="8">SUM(T12:T20)</f>
        <v>5587755.0099999998</v>
      </c>
      <c r="U21" s="40">
        <f t="shared" si="8"/>
        <v>3321184.37</v>
      </c>
      <c r="V21" s="40">
        <f t="shared" si="8"/>
        <v>17560214.050000001</v>
      </c>
      <c r="W21" s="40">
        <f t="shared" si="8"/>
        <v>4291150.8899999997</v>
      </c>
      <c r="X21" s="40">
        <f t="shared" si="8"/>
        <v>58144273.070000008</v>
      </c>
      <c r="Y21" s="40">
        <f t="shared" si="8"/>
        <v>134100</v>
      </c>
      <c r="Z21" s="40">
        <f>SUM(Z9:Z20)</f>
        <v>146102522.72</v>
      </c>
      <c r="AA21" s="60"/>
      <c r="AB21" s="40">
        <f t="shared" ref="AB21:AL21" si="9">SUM(AB9:AB20)</f>
        <v>8995766.4299999997</v>
      </c>
      <c r="AC21" s="40">
        <f t="shared" si="9"/>
        <v>27312041.129999999</v>
      </c>
      <c r="AD21" s="40">
        <f t="shared" si="9"/>
        <v>1745489.37</v>
      </c>
      <c r="AE21" s="40">
        <f t="shared" si="9"/>
        <v>0</v>
      </c>
      <c r="AF21" s="40">
        <f t="shared" si="9"/>
        <v>5494872.9800000004</v>
      </c>
      <c r="AG21" s="40">
        <f t="shared" si="9"/>
        <v>4198554.93</v>
      </c>
      <c r="AH21" s="40">
        <f t="shared" si="9"/>
        <v>17114474.940000001</v>
      </c>
      <c r="AI21" s="40">
        <f t="shared" si="9"/>
        <v>7259007.4500000002</v>
      </c>
      <c r="AJ21" s="40">
        <f t="shared" si="9"/>
        <v>61060543</v>
      </c>
      <c r="AK21" s="40">
        <f t="shared" si="9"/>
        <v>122100</v>
      </c>
      <c r="AL21" s="40">
        <f t="shared" si="9"/>
        <v>133302850.23</v>
      </c>
      <c r="AM21" s="61"/>
      <c r="AN21" s="40">
        <f t="shared" ref="AN21:AY21" si="10">SUM(AN9:AN20)</f>
        <v>4464268.0199999996</v>
      </c>
      <c r="AO21" s="40">
        <f t="shared" si="10"/>
        <v>14329864.5</v>
      </c>
      <c r="AP21" s="40">
        <f t="shared" si="10"/>
        <v>427899.3</v>
      </c>
      <c r="AQ21" s="40">
        <f t="shared" si="10"/>
        <v>0</v>
      </c>
      <c r="AR21" s="40">
        <f t="shared" si="10"/>
        <v>2980953.48</v>
      </c>
      <c r="AS21" s="40">
        <f t="shared" si="10"/>
        <v>2247970.52</v>
      </c>
      <c r="AT21" s="40">
        <f t="shared" si="10"/>
        <v>350335.28</v>
      </c>
      <c r="AU21" s="40">
        <f t="shared" si="10"/>
        <v>8670417.4499999993</v>
      </c>
      <c r="AV21" s="40">
        <f t="shared" si="10"/>
        <v>4918018.9799999995</v>
      </c>
      <c r="AW21" s="40">
        <f t="shared" si="10"/>
        <v>32061568.02</v>
      </c>
      <c r="AX21" s="40">
        <f t="shared" si="10"/>
        <v>51300</v>
      </c>
      <c r="AY21" s="40">
        <f t="shared" si="10"/>
        <v>70502595.549999997</v>
      </c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</row>
    <row r="22" spans="1:171" ht="15" customHeight="1" x14ac:dyDescent="0.35">
      <c r="A22" s="21"/>
      <c r="B22" s="20"/>
      <c r="C22" s="20" t="s">
        <v>38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59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60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61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</row>
    <row r="23" spans="1:171" s="4" customFormat="1" ht="15" customHeight="1" x14ac:dyDescent="0.35">
      <c r="A23" s="10"/>
      <c r="B23" s="20"/>
      <c r="C23" s="20" t="s">
        <v>39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59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65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64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</row>
    <row r="24" spans="1:171" ht="15" customHeight="1" x14ac:dyDescent="0.35">
      <c r="A24" s="14"/>
      <c r="B24" s="22"/>
      <c r="C24" s="11" t="s">
        <v>40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59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60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61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</row>
    <row r="25" spans="1:171" ht="15" customHeight="1" x14ac:dyDescent="0.35">
      <c r="A25" s="14" t="s">
        <v>41</v>
      </c>
      <c r="B25" s="23"/>
      <c r="C25" s="24" t="s">
        <v>42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59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60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61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</row>
    <row r="26" spans="1:171" ht="15" customHeight="1" x14ac:dyDescent="0.35">
      <c r="A26" s="14"/>
      <c r="B26" s="23" t="s">
        <v>43</v>
      </c>
      <c r="C26" s="24" t="s">
        <v>44</v>
      </c>
      <c r="D26" s="37">
        <v>0</v>
      </c>
      <c r="E26" s="37">
        <v>0</v>
      </c>
      <c r="F26" s="37">
        <v>0</v>
      </c>
      <c r="G26" s="37">
        <v>0</v>
      </c>
      <c r="H26" s="37">
        <v>156468.73211900023</v>
      </c>
      <c r="I26" s="37">
        <v>87699.487713976268</v>
      </c>
      <c r="J26" s="37">
        <v>944819.81706660276</v>
      </c>
      <c r="K26" s="37">
        <v>0</v>
      </c>
      <c r="L26" s="37">
        <v>663354.61670054612</v>
      </c>
      <c r="M26" s="37">
        <v>0</v>
      </c>
      <c r="N26" s="37">
        <f>SUM(D26:M26)</f>
        <v>1852342.6536001253</v>
      </c>
      <c r="O26" s="59"/>
      <c r="P26" s="37">
        <v>0</v>
      </c>
      <c r="Q26" s="37">
        <v>0</v>
      </c>
      <c r="R26" s="37">
        <v>0</v>
      </c>
      <c r="S26" s="37">
        <v>0</v>
      </c>
      <c r="T26" s="37">
        <v>430563.02482840867</v>
      </c>
      <c r="U26" s="37">
        <v>192857.67993600926</v>
      </c>
      <c r="V26" s="37">
        <v>594047.03670595423</v>
      </c>
      <c r="W26" s="37">
        <v>0</v>
      </c>
      <c r="X26" s="37">
        <v>1287576.8780188421</v>
      </c>
      <c r="Y26" s="37">
        <v>0</v>
      </c>
      <c r="Z26" s="37">
        <f>SUM(P26:Y26)</f>
        <v>2505044.6194892144</v>
      </c>
      <c r="AA26" s="60"/>
      <c r="AB26" s="37">
        <v>0</v>
      </c>
      <c r="AC26" s="37">
        <v>0</v>
      </c>
      <c r="AD26" s="37">
        <v>0</v>
      </c>
      <c r="AE26" s="37">
        <v>0</v>
      </c>
      <c r="AF26" s="37">
        <v>911727.57042232261</v>
      </c>
      <c r="AG26" s="37">
        <v>1107146.1963963625</v>
      </c>
      <c r="AH26" s="37">
        <v>624893.01205561403</v>
      </c>
      <c r="AI26" s="37">
        <v>0</v>
      </c>
      <c r="AJ26" s="37">
        <v>1440773.7417430868</v>
      </c>
      <c r="AK26" s="37">
        <v>0</v>
      </c>
      <c r="AL26" s="37">
        <f>SUM(AB26:AK26)</f>
        <v>4084540.5206173859</v>
      </c>
      <c r="AM26" s="61"/>
      <c r="AN26" s="37">
        <v>0</v>
      </c>
      <c r="AO26" s="37">
        <v>173664.84817067906</v>
      </c>
      <c r="AP26" s="37">
        <v>0</v>
      </c>
      <c r="AQ26" s="37">
        <v>0</v>
      </c>
      <c r="AR26" s="37">
        <v>538991.89344534511</v>
      </c>
      <c r="AS26" s="37">
        <v>555346.62662741449</v>
      </c>
      <c r="AT26" s="37">
        <v>0</v>
      </c>
      <c r="AU26" s="37">
        <v>299986.01788298384</v>
      </c>
      <c r="AV26" s="37">
        <v>0</v>
      </c>
      <c r="AW26" s="37">
        <v>508739.4403943317</v>
      </c>
      <c r="AX26" s="37">
        <v>0</v>
      </c>
      <c r="AY26" s="37">
        <f>SUM(AN26:AX26)</f>
        <v>2076728.8265207543</v>
      </c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</row>
    <row r="27" spans="1:171" ht="15" customHeight="1" x14ac:dyDescent="0.35">
      <c r="A27" s="14"/>
      <c r="B27" s="23" t="s">
        <v>45</v>
      </c>
      <c r="C27" s="24" t="s">
        <v>46</v>
      </c>
      <c r="D27" s="37">
        <v>0</v>
      </c>
      <c r="E27" s="37">
        <v>0</v>
      </c>
      <c r="F27" s="37">
        <v>0</v>
      </c>
      <c r="G27" s="37">
        <v>0</v>
      </c>
      <c r="H27" s="37">
        <v>91019.072222240808</v>
      </c>
      <c r="I27" s="37">
        <v>12358.951084381211</v>
      </c>
      <c r="J27" s="37">
        <v>44149.771243434065</v>
      </c>
      <c r="K27" s="37">
        <v>0</v>
      </c>
      <c r="L27" s="37">
        <v>108483.24546085256</v>
      </c>
      <c r="M27" s="37">
        <v>0</v>
      </c>
      <c r="N27" s="37">
        <f>SUM(D27:M27)</f>
        <v>256011.04001090868</v>
      </c>
      <c r="O27" s="59"/>
      <c r="P27" s="37">
        <v>0</v>
      </c>
      <c r="Q27" s="37">
        <v>0</v>
      </c>
      <c r="R27" s="37">
        <v>0</v>
      </c>
      <c r="S27" s="37">
        <v>0</v>
      </c>
      <c r="T27" s="37">
        <v>222431.39199890228</v>
      </c>
      <c r="U27" s="37">
        <v>78391.633279226604</v>
      </c>
      <c r="V27" s="37">
        <v>28660.048002138803</v>
      </c>
      <c r="W27" s="37">
        <v>0</v>
      </c>
      <c r="X27" s="37">
        <v>84298.484985733521</v>
      </c>
      <c r="Y27" s="37">
        <v>0</v>
      </c>
      <c r="Z27" s="37">
        <f>SUM(P27:Y27)</f>
        <v>413781.55826600123</v>
      </c>
      <c r="AA27" s="60"/>
      <c r="AB27" s="37">
        <v>0</v>
      </c>
      <c r="AC27" s="37">
        <v>0</v>
      </c>
      <c r="AD27" s="37">
        <v>0</v>
      </c>
      <c r="AE27" s="37">
        <v>0</v>
      </c>
      <c r="AF27" s="37">
        <v>350934.30032472871</v>
      </c>
      <c r="AG27" s="37">
        <v>3885.0614685638629</v>
      </c>
      <c r="AH27" s="37">
        <v>13558.078457223253</v>
      </c>
      <c r="AI27" s="37">
        <v>0</v>
      </c>
      <c r="AJ27" s="37">
        <v>87727.067344308642</v>
      </c>
      <c r="AK27" s="37">
        <v>0</v>
      </c>
      <c r="AL27" s="37">
        <f>SUM(AB27:AK27)</f>
        <v>456104.50759482448</v>
      </c>
      <c r="AM27" s="61"/>
      <c r="AN27" s="37">
        <v>0</v>
      </c>
      <c r="AO27" s="37">
        <v>6018.8906644432354</v>
      </c>
      <c r="AP27" s="37">
        <v>0</v>
      </c>
      <c r="AQ27" s="37">
        <v>0</v>
      </c>
      <c r="AR27" s="37">
        <v>104392.55304193772</v>
      </c>
      <c r="AS27" s="37">
        <v>6142.1900732515878</v>
      </c>
      <c r="AT27" s="37">
        <v>0</v>
      </c>
      <c r="AU27" s="37">
        <v>6659.6831048646745</v>
      </c>
      <c r="AV27" s="37">
        <v>0</v>
      </c>
      <c r="AW27" s="37">
        <v>47437.649201193082</v>
      </c>
      <c r="AX27" s="37">
        <v>0</v>
      </c>
      <c r="AY27" s="37">
        <f>SUM(AN27:AX27)</f>
        <v>170650.96608569031</v>
      </c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</row>
    <row r="28" spans="1:171" ht="15" customHeight="1" x14ac:dyDescent="0.35">
      <c r="A28" s="14"/>
      <c r="B28" s="23" t="s">
        <v>47</v>
      </c>
      <c r="C28" s="24" t="s">
        <v>48</v>
      </c>
      <c r="D28" s="37">
        <v>0</v>
      </c>
      <c r="E28" s="37">
        <v>0</v>
      </c>
      <c r="F28" s="37">
        <v>0</v>
      </c>
      <c r="G28" s="37">
        <v>0</v>
      </c>
      <c r="H28" s="37">
        <v>18647.104947787004</v>
      </c>
      <c r="I28" s="37">
        <v>176034.94229171672</v>
      </c>
      <c r="J28" s="37">
        <v>2459178.4167909678</v>
      </c>
      <c r="K28" s="37">
        <v>0</v>
      </c>
      <c r="L28" s="37">
        <v>355607.82558119285</v>
      </c>
      <c r="M28" s="37">
        <v>0</v>
      </c>
      <c r="N28" s="37">
        <f>SUM(D28:M28)</f>
        <v>3009468.2896116646</v>
      </c>
      <c r="O28" s="59"/>
      <c r="P28" s="37">
        <v>0</v>
      </c>
      <c r="Q28" s="37">
        <v>0</v>
      </c>
      <c r="R28" s="37">
        <v>0</v>
      </c>
      <c r="S28" s="37">
        <v>0</v>
      </c>
      <c r="T28" s="37">
        <v>107407.53678490063</v>
      </c>
      <c r="U28" s="37">
        <v>210646.87613335793</v>
      </c>
      <c r="V28" s="37">
        <v>1045893.5110098247</v>
      </c>
      <c r="W28" s="37">
        <v>0</v>
      </c>
      <c r="X28" s="37">
        <v>231436.53169188357</v>
      </c>
      <c r="Y28" s="37">
        <v>0</v>
      </c>
      <c r="Z28" s="37">
        <f>SUM(P28:Y28)</f>
        <v>1595384.4556199671</v>
      </c>
      <c r="AA28" s="60"/>
      <c r="AB28" s="37">
        <v>0</v>
      </c>
      <c r="AC28" s="37">
        <v>0</v>
      </c>
      <c r="AD28" s="37">
        <v>0</v>
      </c>
      <c r="AE28" s="37">
        <v>0</v>
      </c>
      <c r="AF28" s="37">
        <v>218112.40517023724</v>
      </c>
      <c r="AG28" s="37">
        <v>125182.74368870267</v>
      </c>
      <c r="AH28" s="37">
        <v>888542.84712310508</v>
      </c>
      <c r="AI28" s="37">
        <v>0</v>
      </c>
      <c r="AJ28" s="37">
        <v>422594.44894872489</v>
      </c>
      <c r="AK28" s="37">
        <v>0</v>
      </c>
      <c r="AL28" s="37">
        <f>SUM(AB28:AK28)</f>
        <v>1654432.4449307697</v>
      </c>
      <c r="AM28" s="61"/>
      <c r="AN28" s="37">
        <v>0</v>
      </c>
      <c r="AO28" s="37">
        <v>36036.106353760777</v>
      </c>
      <c r="AP28" s="37">
        <v>0</v>
      </c>
      <c r="AQ28" s="37">
        <v>0</v>
      </c>
      <c r="AR28" s="37">
        <v>90594.339447405582</v>
      </c>
      <c r="AS28" s="37">
        <v>51524.620056801992</v>
      </c>
      <c r="AT28" s="37">
        <v>0</v>
      </c>
      <c r="AU28" s="37">
        <v>119721.52828882207</v>
      </c>
      <c r="AV28" s="37">
        <v>0</v>
      </c>
      <c r="AW28" s="37">
        <v>199264.9105841071</v>
      </c>
      <c r="AX28" s="37">
        <v>0</v>
      </c>
      <c r="AY28" s="37">
        <f>SUM(AN28:AX28)</f>
        <v>497141.50473089755</v>
      </c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</row>
    <row r="29" spans="1:171" ht="15" customHeight="1" x14ac:dyDescent="0.35">
      <c r="A29" s="14" t="s">
        <v>49</v>
      </c>
      <c r="B29" s="23"/>
      <c r="C29" s="25" t="s">
        <v>50</v>
      </c>
      <c r="D29" s="37">
        <v>0</v>
      </c>
      <c r="E29" s="37">
        <v>605330.82936034969</v>
      </c>
      <c r="F29" s="37">
        <v>0</v>
      </c>
      <c r="G29" s="37">
        <v>0</v>
      </c>
      <c r="H29" s="37">
        <v>473909.76266885723</v>
      </c>
      <c r="I29" s="37">
        <v>326863.64273125801</v>
      </c>
      <c r="J29" s="37">
        <v>1617471.0019041239</v>
      </c>
      <c r="K29" s="37">
        <v>0</v>
      </c>
      <c r="L29" s="37">
        <v>1349854.4504214961</v>
      </c>
      <c r="M29" s="37">
        <v>0</v>
      </c>
      <c r="N29" s="37">
        <f>SUM(D29:M29)</f>
        <v>4373429.6870860849</v>
      </c>
      <c r="O29" s="59"/>
      <c r="P29" s="37">
        <v>0</v>
      </c>
      <c r="Q29" s="37">
        <v>582811.22942639445</v>
      </c>
      <c r="R29" s="37">
        <v>0</v>
      </c>
      <c r="S29" s="37">
        <v>0</v>
      </c>
      <c r="T29" s="37">
        <v>585468.05415388732</v>
      </c>
      <c r="U29" s="37">
        <v>553114.0549387855</v>
      </c>
      <c r="V29" s="37">
        <v>737233.11478206783</v>
      </c>
      <c r="W29" s="37">
        <v>0</v>
      </c>
      <c r="X29" s="37">
        <v>2249496.0833756384</v>
      </c>
      <c r="Y29" s="37">
        <v>0</v>
      </c>
      <c r="Z29" s="37">
        <f>SUM(P29:Y29)</f>
        <v>4708122.5366767738</v>
      </c>
      <c r="AA29" s="60"/>
      <c r="AB29" s="37">
        <v>0</v>
      </c>
      <c r="AC29" s="37">
        <v>581671.00698919932</v>
      </c>
      <c r="AD29" s="37">
        <v>0</v>
      </c>
      <c r="AE29" s="37">
        <v>0</v>
      </c>
      <c r="AF29" s="37">
        <v>560717.6131520943</v>
      </c>
      <c r="AG29" s="37">
        <v>367580.39155717054</v>
      </c>
      <c r="AH29" s="37">
        <v>787118.14641638531</v>
      </c>
      <c r="AI29" s="37">
        <v>0</v>
      </c>
      <c r="AJ29" s="37">
        <v>1990766.147373898</v>
      </c>
      <c r="AK29" s="37">
        <v>0</v>
      </c>
      <c r="AL29" s="37">
        <f>SUM(AB29:AK29)</f>
        <v>4287853.3054887475</v>
      </c>
      <c r="AM29" s="61"/>
      <c r="AN29" s="37">
        <v>0</v>
      </c>
      <c r="AO29" s="37">
        <v>825054.40638889198</v>
      </c>
      <c r="AP29" s="37">
        <v>0</v>
      </c>
      <c r="AQ29" s="37">
        <v>0</v>
      </c>
      <c r="AR29" s="37">
        <v>192454.34453735448</v>
      </c>
      <c r="AS29" s="37">
        <v>47648.642424758444</v>
      </c>
      <c r="AT29" s="37">
        <v>0</v>
      </c>
      <c r="AU29" s="37">
        <v>164414.09328590729</v>
      </c>
      <c r="AV29" s="37">
        <v>0</v>
      </c>
      <c r="AW29" s="37">
        <v>1780306.0929282932</v>
      </c>
      <c r="AX29" s="37">
        <v>0</v>
      </c>
      <c r="AY29" s="37">
        <f>SUM(AN29:AX29)</f>
        <v>3009877.5795652056</v>
      </c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</row>
    <row r="30" spans="1:171" ht="15" customHeight="1" x14ac:dyDescent="0.35">
      <c r="A30" s="14" t="s">
        <v>51</v>
      </c>
      <c r="B30" s="23"/>
      <c r="C30" s="24" t="s">
        <v>52</v>
      </c>
      <c r="D30" s="37">
        <v>0</v>
      </c>
      <c r="E30" s="37">
        <v>2232515.8028680789</v>
      </c>
      <c r="F30" s="37">
        <v>0</v>
      </c>
      <c r="G30" s="37">
        <v>0</v>
      </c>
      <c r="H30" s="37">
        <v>28835.178476802888</v>
      </c>
      <c r="I30" s="37">
        <v>0</v>
      </c>
      <c r="J30" s="37">
        <v>150779.42906228607</v>
      </c>
      <c r="K30" s="37">
        <v>0</v>
      </c>
      <c r="L30" s="37">
        <v>3642668.3612816734</v>
      </c>
      <c r="M30" s="37">
        <v>0</v>
      </c>
      <c r="N30" s="37">
        <f>SUM(D30:M30)</f>
        <v>6054798.7716888413</v>
      </c>
      <c r="O30" s="59"/>
      <c r="P30" s="37">
        <v>0</v>
      </c>
      <c r="Q30" s="37">
        <v>1404328.1736848</v>
      </c>
      <c r="R30" s="37">
        <v>200563.64300248428</v>
      </c>
      <c r="S30" s="37">
        <v>0</v>
      </c>
      <c r="T30" s="37">
        <v>22553.207928726992</v>
      </c>
      <c r="U30" s="37">
        <v>0</v>
      </c>
      <c r="V30" s="37">
        <v>24202.936064124184</v>
      </c>
      <c r="W30" s="37">
        <v>0</v>
      </c>
      <c r="X30" s="37">
        <v>8690579.8029187806</v>
      </c>
      <c r="Y30" s="37">
        <v>0</v>
      </c>
      <c r="Z30" s="37">
        <f>SUM(P30:Y30)</f>
        <v>10342227.763598915</v>
      </c>
      <c r="AA30" s="60"/>
      <c r="AB30" s="37">
        <v>0</v>
      </c>
      <c r="AC30" s="37">
        <v>1087168.0010804371</v>
      </c>
      <c r="AD30" s="37">
        <v>205468.95696191426</v>
      </c>
      <c r="AE30" s="37">
        <v>0</v>
      </c>
      <c r="AF30" s="37">
        <v>57057.487713366339</v>
      </c>
      <c r="AG30" s="37">
        <v>1683.8442945132583</v>
      </c>
      <c r="AH30" s="37">
        <v>12594.422358293892</v>
      </c>
      <c r="AI30" s="37">
        <v>0</v>
      </c>
      <c r="AJ30" s="37">
        <v>4797516.4770019883</v>
      </c>
      <c r="AK30" s="37">
        <v>0</v>
      </c>
      <c r="AL30" s="37">
        <f>SUM(AB30:AK30)</f>
        <v>6161489.1894105133</v>
      </c>
      <c r="AM30" s="61"/>
      <c r="AN30" s="37">
        <v>0</v>
      </c>
      <c r="AO30" s="37">
        <v>-15936.882214560876</v>
      </c>
      <c r="AP30" s="37">
        <v>53245.229914332602</v>
      </c>
      <c r="AQ30" s="37">
        <v>0</v>
      </c>
      <c r="AR30" s="37">
        <v>6931.5250675679099</v>
      </c>
      <c r="AS30" s="37">
        <v>0</v>
      </c>
      <c r="AT30" s="37">
        <v>0</v>
      </c>
      <c r="AU30" s="37">
        <v>324604.54852998775</v>
      </c>
      <c r="AV30" s="37">
        <v>0</v>
      </c>
      <c r="AW30" s="37">
        <v>218272.4497739184</v>
      </c>
      <c r="AX30" s="37">
        <v>0</v>
      </c>
      <c r="AY30" s="37">
        <f>SUM(AN30:AX30)</f>
        <v>587116.87107124575</v>
      </c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</row>
    <row r="31" spans="1:171" ht="15" customHeight="1" x14ac:dyDescent="0.35">
      <c r="A31" s="20">
        <v>60199</v>
      </c>
      <c r="B31" s="23"/>
      <c r="C31" s="26" t="s">
        <v>53</v>
      </c>
      <c r="D31" s="40">
        <f t="shared" ref="D31:M31" si="11">SUM(D26:D30)</f>
        <v>0</v>
      </c>
      <c r="E31" s="40">
        <f t="shared" si="11"/>
        <v>2837846.6322284285</v>
      </c>
      <c r="F31" s="40">
        <f t="shared" si="11"/>
        <v>0</v>
      </c>
      <c r="G31" s="40">
        <f t="shared" si="11"/>
        <v>0</v>
      </c>
      <c r="H31" s="40">
        <f t="shared" si="11"/>
        <v>768879.85043468815</v>
      </c>
      <c r="I31" s="40">
        <f t="shared" si="11"/>
        <v>602957.02382133226</v>
      </c>
      <c r="J31" s="40">
        <f t="shared" si="11"/>
        <v>5216398.4360674154</v>
      </c>
      <c r="K31" s="40">
        <f t="shared" si="11"/>
        <v>0</v>
      </c>
      <c r="L31" s="40">
        <f t="shared" si="11"/>
        <v>6119968.4994457606</v>
      </c>
      <c r="M31" s="40">
        <f t="shared" si="11"/>
        <v>0</v>
      </c>
      <c r="N31" s="40">
        <f t="shared" ref="N31" si="12">SUM(N25:N30)</f>
        <v>15546050.441997625</v>
      </c>
      <c r="O31" s="59"/>
      <c r="P31" s="40">
        <f t="shared" ref="P31:Y31" si="13">SUM(P26:P30)</f>
        <v>0</v>
      </c>
      <c r="Q31" s="40">
        <f t="shared" si="13"/>
        <v>1987139.4031111945</v>
      </c>
      <c r="R31" s="40">
        <f t="shared" si="13"/>
        <v>200563.64300248428</v>
      </c>
      <c r="S31" s="40">
        <f t="shared" si="13"/>
        <v>0</v>
      </c>
      <c r="T31" s="40">
        <f t="shared" si="13"/>
        <v>1368423.2156948256</v>
      </c>
      <c r="U31" s="40">
        <f t="shared" si="13"/>
        <v>1035010.2442873793</v>
      </c>
      <c r="V31" s="40">
        <f t="shared" si="13"/>
        <v>2430036.6465641097</v>
      </c>
      <c r="W31" s="40">
        <f t="shared" si="13"/>
        <v>0</v>
      </c>
      <c r="X31" s="40">
        <f t="shared" si="13"/>
        <v>12543387.780990878</v>
      </c>
      <c r="Y31" s="40">
        <f t="shared" si="13"/>
        <v>0</v>
      </c>
      <c r="Z31" s="40">
        <f>SUM(Z25:Z30)</f>
        <v>19564560.933650874</v>
      </c>
      <c r="AA31" s="60"/>
      <c r="AB31" s="40">
        <f t="shared" ref="AB31:AK31" si="14">SUM(AB26:AB30)</f>
        <v>0</v>
      </c>
      <c r="AC31" s="40">
        <f t="shared" si="14"/>
        <v>1668839.0080696363</v>
      </c>
      <c r="AD31" s="40">
        <f t="shared" si="14"/>
        <v>205468.95696191426</v>
      </c>
      <c r="AE31" s="40">
        <f t="shared" si="14"/>
        <v>0</v>
      </c>
      <c r="AF31" s="40">
        <f t="shared" si="14"/>
        <v>2098549.3767827488</v>
      </c>
      <c r="AG31" s="40">
        <f t="shared" si="14"/>
        <v>1605478.2374053129</v>
      </c>
      <c r="AH31" s="40">
        <f t="shared" si="14"/>
        <v>2326706.5064106216</v>
      </c>
      <c r="AI31" s="40">
        <f t="shared" si="14"/>
        <v>0</v>
      </c>
      <c r="AJ31" s="40">
        <f t="shared" si="14"/>
        <v>8739377.8824120071</v>
      </c>
      <c r="AK31" s="40">
        <f t="shared" si="14"/>
        <v>0</v>
      </c>
      <c r="AL31" s="40">
        <f>SUM(AL25:AL30)</f>
        <v>16644419.968042241</v>
      </c>
      <c r="AM31" s="61"/>
      <c r="AN31" s="40">
        <f t="shared" ref="AN31:AX31" si="15">SUM(AN26:AN30)</f>
        <v>0</v>
      </c>
      <c r="AO31" s="40">
        <f t="shared" si="15"/>
        <v>1024837.3693632141</v>
      </c>
      <c r="AP31" s="40">
        <f t="shared" si="15"/>
        <v>53245.229914332602</v>
      </c>
      <c r="AQ31" s="40">
        <f t="shared" si="15"/>
        <v>0</v>
      </c>
      <c r="AR31" s="40">
        <f t="shared" si="15"/>
        <v>933364.65553961077</v>
      </c>
      <c r="AS31" s="40">
        <f t="shared" si="15"/>
        <v>660662.07918222644</v>
      </c>
      <c r="AT31" s="40">
        <f>SUM(AT26:AT30)</f>
        <v>0</v>
      </c>
      <c r="AU31" s="40">
        <f t="shared" si="15"/>
        <v>915385.87109256559</v>
      </c>
      <c r="AV31" s="40">
        <f t="shared" si="15"/>
        <v>0</v>
      </c>
      <c r="AW31" s="40">
        <f t="shared" si="15"/>
        <v>2754020.5428818432</v>
      </c>
      <c r="AX31" s="40">
        <f t="shared" si="15"/>
        <v>0</v>
      </c>
      <c r="AY31" s="40">
        <f>SUM(AY25:AY30)</f>
        <v>6341515.7479737932</v>
      </c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</row>
    <row r="32" spans="1:171" ht="15" customHeight="1" x14ac:dyDescent="0.35">
      <c r="A32" s="14"/>
      <c r="B32" s="23"/>
      <c r="C32" s="26" t="s">
        <v>54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5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0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61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</row>
    <row r="33" spans="1:171" ht="15" customHeight="1" x14ac:dyDescent="0.35">
      <c r="A33" s="14" t="s">
        <v>55</v>
      </c>
      <c r="B33" s="23"/>
      <c r="C33" s="24" t="s">
        <v>56</v>
      </c>
      <c r="D33" s="37">
        <v>-2.361054523034979E-5</v>
      </c>
      <c r="E33" s="37">
        <v>1447382.4106330154</v>
      </c>
      <c r="F33" s="37">
        <v>0</v>
      </c>
      <c r="G33" s="37">
        <v>0</v>
      </c>
      <c r="H33" s="37">
        <v>259947.43263615799</v>
      </c>
      <c r="I33" s="37">
        <v>90903.094405604919</v>
      </c>
      <c r="J33" s="37">
        <v>200118.4544938535</v>
      </c>
      <c r="K33" s="37">
        <v>0</v>
      </c>
      <c r="L33" s="37">
        <v>1640120.4099795336</v>
      </c>
      <c r="M33" s="37">
        <v>0</v>
      </c>
      <c r="N33" s="37">
        <f>SUM(D33:M33)</f>
        <v>3638471.8021245552</v>
      </c>
      <c r="O33" s="59"/>
      <c r="P33" s="37">
        <v>0</v>
      </c>
      <c r="Q33" s="37">
        <v>820112.32102115336</v>
      </c>
      <c r="R33" s="37">
        <v>940.35590160037555</v>
      </c>
      <c r="S33" s="37">
        <v>0</v>
      </c>
      <c r="T33" s="37">
        <v>369985.253212457</v>
      </c>
      <c r="U33" s="37">
        <v>62753.538213290398</v>
      </c>
      <c r="V33" s="37">
        <v>119194.15303586749</v>
      </c>
      <c r="W33" s="37">
        <v>0</v>
      </c>
      <c r="X33" s="37">
        <v>1916101.1518945121</v>
      </c>
      <c r="Y33" s="37">
        <v>0</v>
      </c>
      <c r="Z33" s="37">
        <f>SUM(P33:Y33)</f>
        <v>3289086.7732788809</v>
      </c>
      <c r="AA33" s="60"/>
      <c r="AB33" s="37">
        <v>0</v>
      </c>
      <c r="AC33" s="37">
        <v>745133.14816854324</v>
      </c>
      <c r="AD33" s="37">
        <v>963.35479044133831</v>
      </c>
      <c r="AE33" s="37">
        <v>0</v>
      </c>
      <c r="AF33" s="37">
        <v>458194.58513166272</v>
      </c>
      <c r="AG33" s="37">
        <v>195301.80639227023</v>
      </c>
      <c r="AH33" s="37">
        <v>150933.31354419992</v>
      </c>
      <c r="AI33" s="37">
        <v>0</v>
      </c>
      <c r="AJ33" s="37">
        <v>1962225.9578490695</v>
      </c>
      <c r="AK33" s="37">
        <v>0</v>
      </c>
      <c r="AL33" s="37">
        <f>SUM(AB33:AK33)</f>
        <v>3512752.1658761869</v>
      </c>
      <c r="AM33" s="61"/>
      <c r="AN33" s="37">
        <v>0</v>
      </c>
      <c r="AO33" s="37">
        <v>433230.57708292705</v>
      </c>
      <c r="AP33" s="37">
        <v>249.64378105852083</v>
      </c>
      <c r="AQ33" s="37">
        <v>0</v>
      </c>
      <c r="AR33" s="37">
        <v>160287.198974303</v>
      </c>
      <c r="AS33" s="37">
        <v>37441.380433507533</v>
      </c>
      <c r="AT33" s="37">
        <v>0</v>
      </c>
      <c r="AU33" s="37">
        <v>16790.501736137532</v>
      </c>
      <c r="AV33" s="37">
        <v>0</v>
      </c>
      <c r="AW33" s="37">
        <v>718318.87144782953</v>
      </c>
      <c r="AX33" s="37">
        <v>0</v>
      </c>
      <c r="AY33" s="37">
        <f>SUM(AN33:AX33)</f>
        <v>1366318.1734557631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</row>
    <row r="34" spans="1:171" ht="15" customHeight="1" x14ac:dyDescent="0.35">
      <c r="A34" s="14" t="s">
        <v>57</v>
      </c>
      <c r="B34" s="23"/>
      <c r="C34" s="24" t="s">
        <v>58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f>SUM(D34:M34)</f>
        <v>0</v>
      </c>
      <c r="O34" s="59"/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f>SUM(P34:Y34)</f>
        <v>0</v>
      </c>
      <c r="AA34" s="60"/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f>SUM(AB34:AK34)</f>
        <v>0</v>
      </c>
      <c r="AM34" s="61"/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f>SUM(AN34:AX34)</f>
        <v>0</v>
      </c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</row>
    <row r="35" spans="1:171" ht="18" customHeight="1" x14ac:dyDescent="0.35">
      <c r="A35" s="14" t="s">
        <v>59</v>
      </c>
      <c r="B35" s="23"/>
      <c r="C35" s="24" t="s">
        <v>60</v>
      </c>
      <c r="D35" s="37">
        <v>-9.3250604688325213E-5</v>
      </c>
      <c r="E35" s="37">
        <v>769192.9667062877</v>
      </c>
      <c r="F35" s="37">
        <v>0</v>
      </c>
      <c r="G35" s="37">
        <v>0</v>
      </c>
      <c r="H35" s="37">
        <v>139796.94648747894</v>
      </c>
      <c r="I35" s="37">
        <v>34617.195143769248</v>
      </c>
      <c r="J35" s="37">
        <v>204150.14908946442</v>
      </c>
      <c r="K35" s="37">
        <v>0</v>
      </c>
      <c r="L35" s="37">
        <v>841868.45679221174</v>
      </c>
      <c r="M35" s="37">
        <v>0</v>
      </c>
      <c r="N35" s="37">
        <f>SUM(D35:M35)</f>
        <v>1989625.7141259615</v>
      </c>
      <c r="O35" s="59"/>
      <c r="P35" s="37">
        <v>0</v>
      </c>
      <c r="Q35" s="37">
        <v>503090.81907190772</v>
      </c>
      <c r="R35" s="37">
        <v>0</v>
      </c>
      <c r="S35" s="37">
        <v>0</v>
      </c>
      <c r="T35" s="37">
        <v>149630.4276595813</v>
      </c>
      <c r="U35" s="37">
        <v>10846.702600034427</v>
      </c>
      <c r="V35" s="37">
        <v>93949.422071495137</v>
      </c>
      <c r="W35" s="37">
        <v>0</v>
      </c>
      <c r="X35" s="37">
        <v>1442825.1130107443</v>
      </c>
      <c r="Y35" s="37">
        <v>0</v>
      </c>
      <c r="Z35" s="37">
        <f>SUM(P35:Y35)</f>
        <v>2200342.4844137626</v>
      </c>
      <c r="AA35" s="60"/>
      <c r="AB35" s="37">
        <v>0</v>
      </c>
      <c r="AC35" s="37">
        <v>523850.42888023518</v>
      </c>
      <c r="AD35" s="37">
        <v>0</v>
      </c>
      <c r="AE35" s="37">
        <v>0</v>
      </c>
      <c r="AF35" s="37">
        <v>282850.3190883958</v>
      </c>
      <c r="AG35" s="37">
        <v>34733.176043858133</v>
      </c>
      <c r="AH35" s="37">
        <v>83753.077574624433</v>
      </c>
      <c r="AI35" s="37">
        <v>0</v>
      </c>
      <c r="AJ35" s="37">
        <v>1407605.907025642</v>
      </c>
      <c r="AK35" s="37">
        <v>0</v>
      </c>
      <c r="AL35" s="37">
        <f>SUM(AB35:AK35)</f>
        <v>2332792.9086127556</v>
      </c>
      <c r="AM35" s="61"/>
      <c r="AN35" s="37">
        <v>0</v>
      </c>
      <c r="AO35" s="37">
        <v>181444.75259222279</v>
      </c>
      <c r="AP35" s="37">
        <v>0</v>
      </c>
      <c r="AQ35" s="37">
        <v>0</v>
      </c>
      <c r="AR35" s="37">
        <v>16224.634412884951</v>
      </c>
      <c r="AS35" s="37">
        <v>109511.73556813785</v>
      </c>
      <c r="AT35" s="37">
        <v>0</v>
      </c>
      <c r="AU35" s="37">
        <v>4731.4794170956739</v>
      </c>
      <c r="AV35" s="37">
        <v>0</v>
      </c>
      <c r="AW35" s="37">
        <v>277024.27835215378</v>
      </c>
      <c r="AX35" s="37">
        <v>0</v>
      </c>
      <c r="AY35" s="37">
        <f>SUM(AN35:AX35)</f>
        <v>588936.88034249505</v>
      </c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</row>
    <row r="36" spans="1:171" ht="15" customHeight="1" x14ac:dyDescent="0.35">
      <c r="A36" s="14" t="s">
        <v>61</v>
      </c>
      <c r="B36" s="23"/>
      <c r="C36" s="24" t="s">
        <v>62</v>
      </c>
      <c r="D36" s="37">
        <v>0</v>
      </c>
      <c r="E36" s="37">
        <v>951964.75247158599</v>
      </c>
      <c r="F36" s="37">
        <v>0</v>
      </c>
      <c r="G36" s="37">
        <v>0</v>
      </c>
      <c r="H36" s="37">
        <v>265.2232348493078</v>
      </c>
      <c r="I36" s="37">
        <v>20253.987110602229</v>
      </c>
      <c r="J36" s="37">
        <v>29424.809587354932</v>
      </c>
      <c r="K36" s="37">
        <v>0</v>
      </c>
      <c r="L36" s="37">
        <v>1016707.9843279684</v>
      </c>
      <c r="M36" s="37">
        <v>0</v>
      </c>
      <c r="N36" s="37">
        <f>SUM(D36:M36)</f>
        <v>2018616.7567323609</v>
      </c>
      <c r="O36" s="59"/>
      <c r="P36" s="37">
        <v>0</v>
      </c>
      <c r="Q36" s="37">
        <v>536215.40673065744</v>
      </c>
      <c r="R36" s="37">
        <v>0</v>
      </c>
      <c r="S36" s="37">
        <v>0</v>
      </c>
      <c r="T36" s="37">
        <v>6075.2227178418252</v>
      </c>
      <c r="U36" s="37">
        <v>5373.4771124937797</v>
      </c>
      <c r="V36" s="37">
        <v>26938.244155552336</v>
      </c>
      <c r="W36" s="37">
        <v>0</v>
      </c>
      <c r="X36" s="37">
        <v>1225336.8405885492</v>
      </c>
      <c r="Y36" s="37">
        <v>0</v>
      </c>
      <c r="Z36" s="37">
        <f>SUM(P36:Y36)</f>
        <v>1799939.1913050946</v>
      </c>
      <c r="AA36" s="60"/>
      <c r="AB36" s="37">
        <v>0</v>
      </c>
      <c r="AC36" s="37">
        <v>530053.30707268789</v>
      </c>
      <c r="AD36" s="37">
        <v>0</v>
      </c>
      <c r="AE36" s="37">
        <v>0</v>
      </c>
      <c r="AF36" s="37">
        <v>1824.983650005749</v>
      </c>
      <c r="AG36" s="37">
        <v>17752.683553417828</v>
      </c>
      <c r="AH36" s="37">
        <v>42685.235022202178</v>
      </c>
      <c r="AI36" s="37">
        <v>0</v>
      </c>
      <c r="AJ36" s="37">
        <v>1393149.4077632073</v>
      </c>
      <c r="AK36" s="37">
        <v>0</v>
      </c>
      <c r="AL36" s="37">
        <f>SUM(AB36:AK36)</f>
        <v>1985465.6170615209</v>
      </c>
      <c r="AM36" s="61"/>
      <c r="AN36" s="37">
        <v>0</v>
      </c>
      <c r="AO36" s="37">
        <v>277912.02126230788</v>
      </c>
      <c r="AP36" s="37">
        <v>0</v>
      </c>
      <c r="AQ36" s="37">
        <v>0</v>
      </c>
      <c r="AR36" s="37">
        <v>1299.587778625046</v>
      </c>
      <c r="AS36" s="37">
        <v>12449.432767866792</v>
      </c>
      <c r="AT36" s="37">
        <v>0</v>
      </c>
      <c r="AU36" s="37">
        <v>1339.9759990551374</v>
      </c>
      <c r="AV36" s="37">
        <v>0</v>
      </c>
      <c r="AW36" s="37">
        <v>403419.88850247336</v>
      </c>
      <c r="AX36" s="37">
        <v>0</v>
      </c>
      <c r="AY36" s="37">
        <f>SUM(AN36:AX36)</f>
        <v>696420.90631032828</v>
      </c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71" ht="15" customHeight="1" x14ac:dyDescent="0.35">
      <c r="A37" s="20">
        <v>60299</v>
      </c>
      <c r="B37" s="23"/>
      <c r="C37" s="26" t="s">
        <v>63</v>
      </c>
      <c r="D37" s="40">
        <f t="shared" ref="D37:M37" si="16">SUM(D33:D36)</f>
        <v>-1.16861149918675E-4</v>
      </c>
      <c r="E37" s="40">
        <f t="shared" si="16"/>
        <v>3168540.1298108893</v>
      </c>
      <c r="F37" s="40">
        <f t="shared" si="16"/>
        <v>0</v>
      </c>
      <c r="G37" s="40">
        <f t="shared" si="16"/>
        <v>0</v>
      </c>
      <c r="H37" s="40">
        <f t="shared" si="16"/>
        <v>400009.60235848621</v>
      </c>
      <c r="I37" s="40">
        <f t="shared" si="16"/>
        <v>145774.2766599764</v>
      </c>
      <c r="J37" s="40">
        <f t="shared" si="16"/>
        <v>433693.41317067289</v>
      </c>
      <c r="K37" s="40">
        <f t="shared" si="16"/>
        <v>0</v>
      </c>
      <c r="L37" s="40">
        <f t="shared" si="16"/>
        <v>3498696.8510997137</v>
      </c>
      <c r="M37" s="40">
        <f t="shared" si="16"/>
        <v>0</v>
      </c>
      <c r="N37" s="40">
        <f t="shared" ref="N37" si="17">SUM(N33:N36)</f>
        <v>7646714.2729828786</v>
      </c>
      <c r="O37" s="59"/>
      <c r="P37" s="40">
        <f t="shared" ref="P37:Y37" si="18">SUM(P33:P36)</f>
        <v>0</v>
      </c>
      <c r="Q37" s="40">
        <f t="shared" si="18"/>
        <v>1859418.5468237186</v>
      </c>
      <c r="R37" s="40">
        <f t="shared" si="18"/>
        <v>940.35590160037555</v>
      </c>
      <c r="S37" s="40">
        <f t="shared" si="18"/>
        <v>0</v>
      </c>
      <c r="T37" s="40">
        <f t="shared" si="18"/>
        <v>525690.90358988009</v>
      </c>
      <c r="U37" s="40">
        <f t="shared" si="18"/>
        <v>78973.717925818608</v>
      </c>
      <c r="V37" s="40">
        <f t="shared" si="18"/>
        <v>240081.81926291497</v>
      </c>
      <c r="W37" s="40">
        <f t="shared" si="18"/>
        <v>0</v>
      </c>
      <c r="X37" s="40">
        <f t="shared" si="18"/>
        <v>4584263.1054938054</v>
      </c>
      <c r="Y37" s="40">
        <f t="shared" si="18"/>
        <v>0</v>
      </c>
      <c r="Z37" s="40">
        <f>SUM(Z33:Z36)</f>
        <v>7289368.4489977378</v>
      </c>
      <c r="AA37" s="60"/>
      <c r="AB37" s="40">
        <f t="shared" ref="AB37:AK37" si="19">SUM(AB33:AB36)</f>
        <v>0</v>
      </c>
      <c r="AC37" s="40">
        <f t="shared" si="19"/>
        <v>1799036.8841214664</v>
      </c>
      <c r="AD37" s="40">
        <f t="shared" si="19"/>
        <v>963.35479044133831</v>
      </c>
      <c r="AE37" s="40">
        <f t="shared" si="19"/>
        <v>0</v>
      </c>
      <c r="AF37" s="40">
        <f t="shared" si="19"/>
        <v>742869.88787006435</v>
      </c>
      <c r="AG37" s="40">
        <f t="shared" si="19"/>
        <v>247787.66598954619</v>
      </c>
      <c r="AH37" s="40">
        <f t="shared" si="19"/>
        <v>277371.62614102656</v>
      </c>
      <c r="AI37" s="40">
        <f t="shared" si="19"/>
        <v>0</v>
      </c>
      <c r="AJ37" s="40">
        <f t="shared" si="19"/>
        <v>4762981.2726379186</v>
      </c>
      <c r="AK37" s="40">
        <f t="shared" si="19"/>
        <v>0</v>
      </c>
      <c r="AL37" s="40">
        <f>SUM(AL33:AL36)</f>
        <v>7831010.6915504634</v>
      </c>
      <c r="AM37" s="61"/>
      <c r="AN37" s="40">
        <f t="shared" ref="AN37:AX37" si="20">SUM(AN33:AN36)</f>
        <v>0</v>
      </c>
      <c r="AO37" s="40">
        <f t="shared" si="20"/>
        <v>892587.35093745776</v>
      </c>
      <c r="AP37" s="40">
        <f t="shared" si="20"/>
        <v>249.64378105852083</v>
      </c>
      <c r="AQ37" s="40">
        <f t="shared" si="20"/>
        <v>0</v>
      </c>
      <c r="AR37" s="40">
        <f t="shared" si="20"/>
        <v>177811.42116581299</v>
      </c>
      <c r="AS37" s="40">
        <f t="shared" si="20"/>
        <v>159402.54876951218</v>
      </c>
      <c r="AT37" s="40">
        <f>SUM(AT33:AT36)</f>
        <v>0</v>
      </c>
      <c r="AU37" s="40">
        <f t="shared" si="20"/>
        <v>22861.957152288342</v>
      </c>
      <c r="AV37" s="40">
        <f t="shared" si="20"/>
        <v>0</v>
      </c>
      <c r="AW37" s="40">
        <f t="shared" si="20"/>
        <v>1398763.0383024565</v>
      </c>
      <c r="AX37" s="40">
        <f t="shared" si="20"/>
        <v>0</v>
      </c>
      <c r="AY37" s="40">
        <f>SUM(AY33:AY36)</f>
        <v>2651675.9601085866</v>
      </c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71" ht="15" customHeight="1" x14ac:dyDescent="0.35">
      <c r="A38" s="14"/>
      <c r="B38" s="23"/>
      <c r="C38" s="26" t="s">
        <v>64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59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60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61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</row>
    <row r="39" spans="1:171" ht="15" customHeight="1" x14ac:dyDescent="0.35">
      <c r="A39" s="14" t="s">
        <v>65</v>
      </c>
      <c r="B39" s="23"/>
      <c r="C39" s="24" t="s">
        <v>66</v>
      </c>
      <c r="D39" s="37">
        <v>0</v>
      </c>
      <c r="E39" s="37">
        <v>2.7125698817047232</v>
      </c>
      <c r="F39" s="37">
        <v>0</v>
      </c>
      <c r="G39" s="37">
        <v>0</v>
      </c>
      <c r="H39" s="37">
        <v>0</v>
      </c>
      <c r="I39" s="37">
        <v>740.66963428079919</v>
      </c>
      <c r="J39" s="37">
        <v>2777919.4837429728</v>
      </c>
      <c r="K39" s="37">
        <v>0</v>
      </c>
      <c r="L39" s="37">
        <v>6319.2458304003194</v>
      </c>
      <c r="M39" s="37">
        <v>0</v>
      </c>
      <c r="N39" s="37">
        <f>SUM(D39:M39)</f>
        <v>2784982.1117775356</v>
      </c>
      <c r="O39" s="59"/>
      <c r="P39" s="37">
        <v>0</v>
      </c>
      <c r="Q39" s="37">
        <v>493.73535333028798</v>
      </c>
      <c r="R39" s="37">
        <v>0</v>
      </c>
      <c r="S39" s="37">
        <v>0</v>
      </c>
      <c r="T39" s="37">
        <v>0</v>
      </c>
      <c r="U39" s="37">
        <v>465.63178253944511</v>
      </c>
      <c r="V39" s="37">
        <v>2986180.2948917518</v>
      </c>
      <c r="W39" s="37">
        <v>0</v>
      </c>
      <c r="X39" s="37">
        <v>37919.869969124906</v>
      </c>
      <c r="Y39" s="37">
        <v>0</v>
      </c>
      <c r="Z39" s="37">
        <f>SUM(P39:Y39)</f>
        <v>3025059.5319967465</v>
      </c>
      <c r="AA39" s="60"/>
      <c r="AB39" s="37">
        <v>0</v>
      </c>
      <c r="AC39" s="37">
        <v>3469.6979916248492</v>
      </c>
      <c r="AD39" s="37">
        <v>0</v>
      </c>
      <c r="AE39" s="37">
        <v>0</v>
      </c>
      <c r="AF39" s="37">
        <v>0</v>
      </c>
      <c r="AG39" s="37">
        <v>982.28093152010331</v>
      </c>
      <c r="AH39" s="37">
        <v>3465207.2291830247</v>
      </c>
      <c r="AI39" s="37">
        <v>0</v>
      </c>
      <c r="AJ39" s="37">
        <v>163871.05734441651</v>
      </c>
      <c r="AK39" s="37">
        <v>0</v>
      </c>
      <c r="AL39" s="37">
        <f>SUM(AB39:AK39)</f>
        <v>3633530.2654505861</v>
      </c>
      <c r="AM39" s="61"/>
      <c r="AN39" s="37">
        <v>0</v>
      </c>
      <c r="AO39" s="37">
        <v>30232.592048464867</v>
      </c>
      <c r="AP39" s="37">
        <v>0</v>
      </c>
      <c r="AQ39" s="37">
        <v>0</v>
      </c>
      <c r="AR39" s="37">
        <v>0</v>
      </c>
      <c r="AS39" s="37">
        <v>1081.4831329078713</v>
      </c>
      <c r="AT39" s="37">
        <v>0</v>
      </c>
      <c r="AU39" s="37">
        <v>792291.23900264013</v>
      </c>
      <c r="AV39" s="37">
        <v>0</v>
      </c>
      <c r="AW39" s="37">
        <v>399273.03187596507</v>
      </c>
      <c r="AX39" s="37">
        <v>0</v>
      </c>
      <c r="AY39" s="37">
        <f>SUM(AN39:AX39)</f>
        <v>1222878.346059978</v>
      </c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</row>
    <row r="40" spans="1:171" ht="15" customHeight="1" x14ac:dyDescent="0.35">
      <c r="A40" s="14" t="s">
        <v>67</v>
      </c>
      <c r="B40" s="23"/>
      <c r="C40" s="24" t="s">
        <v>68</v>
      </c>
      <c r="D40" s="37">
        <v>0</v>
      </c>
      <c r="E40" s="37">
        <v>580035.58516921103</v>
      </c>
      <c r="F40" s="37">
        <v>0</v>
      </c>
      <c r="G40" s="37">
        <v>0</v>
      </c>
      <c r="H40" s="37">
        <v>116905.50770720044</v>
      </c>
      <c r="I40" s="37">
        <v>291202.17717948218</v>
      </c>
      <c r="J40" s="37">
        <v>1625883.9689125817</v>
      </c>
      <c r="K40" s="37">
        <v>0</v>
      </c>
      <c r="L40" s="37">
        <v>740200.70223447098</v>
      </c>
      <c r="M40" s="37">
        <v>0</v>
      </c>
      <c r="N40" s="37">
        <f>SUM(D40:M40)</f>
        <v>3354227.941202946</v>
      </c>
      <c r="O40" s="59"/>
      <c r="P40" s="37">
        <v>0</v>
      </c>
      <c r="Q40" s="37">
        <v>383634.92173494701</v>
      </c>
      <c r="R40" s="37">
        <v>1246492.5510051576</v>
      </c>
      <c r="S40" s="37">
        <v>0</v>
      </c>
      <c r="T40" s="37">
        <v>251995.43780672134</v>
      </c>
      <c r="U40" s="37">
        <v>286765.29298835329</v>
      </c>
      <c r="V40" s="37">
        <v>1344908.5286086139</v>
      </c>
      <c r="W40" s="37">
        <v>0</v>
      </c>
      <c r="X40" s="37">
        <v>886211.21583508432</v>
      </c>
      <c r="Y40" s="37">
        <v>0</v>
      </c>
      <c r="Z40" s="37">
        <f>SUM(P40:Y40)</f>
        <v>4400007.9479788775</v>
      </c>
      <c r="AA40" s="60"/>
      <c r="AB40" s="37">
        <v>0</v>
      </c>
      <c r="AC40" s="37">
        <v>336181.27723710798</v>
      </c>
      <c r="AD40" s="37">
        <v>1276978.8206960973</v>
      </c>
      <c r="AE40" s="37">
        <v>0</v>
      </c>
      <c r="AF40" s="37">
        <v>240537.65346688213</v>
      </c>
      <c r="AG40" s="37">
        <v>177189.22129475352</v>
      </c>
      <c r="AH40" s="37">
        <v>1306482.2051117783</v>
      </c>
      <c r="AI40" s="37">
        <v>0</v>
      </c>
      <c r="AJ40" s="37">
        <v>882072.35240463959</v>
      </c>
      <c r="AK40" s="37">
        <v>0</v>
      </c>
      <c r="AL40" s="37">
        <f>SUM(AB40:AK40)</f>
        <v>4219441.5302112587</v>
      </c>
      <c r="AM40" s="61"/>
      <c r="AN40" s="37">
        <v>0</v>
      </c>
      <c r="AO40" s="37">
        <v>227299.78948757789</v>
      </c>
      <c r="AP40" s="37">
        <v>330916.31898584176</v>
      </c>
      <c r="AQ40" s="37">
        <v>0</v>
      </c>
      <c r="AR40" s="37">
        <v>175.73402205936372</v>
      </c>
      <c r="AS40" s="37">
        <v>8464.9172559682647</v>
      </c>
      <c r="AT40" s="37">
        <v>0</v>
      </c>
      <c r="AU40" s="37">
        <v>139756.47092028894</v>
      </c>
      <c r="AV40" s="37">
        <v>0</v>
      </c>
      <c r="AW40" s="37">
        <v>357191.88527565321</v>
      </c>
      <c r="AX40" s="37">
        <v>0</v>
      </c>
      <c r="AY40" s="37">
        <f>SUM(AN40:AX40)</f>
        <v>1063805.1159473895</v>
      </c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</row>
    <row r="41" spans="1:171" ht="15" customHeight="1" x14ac:dyDescent="0.35">
      <c r="A41" s="14" t="s">
        <v>69</v>
      </c>
      <c r="B41" s="23"/>
      <c r="C41" s="25" t="s">
        <v>70</v>
      </c>
      <c r="D41" s="37">
        <v>0</v>
      </c>
      <c r="E41" s="37">
        <v>1321.6557203211971</v>
      </c>
      <c r="F41" s="37">
        <v>0</v>
      </c>
      <c r="G41" s="37">
        <v>0</v>
      </c>
      <c r="H41" s="37">
        <v>0</v>
      </c>
      <c r="I41" s="37">
        <v>65.280873290067419</v>
      </c>
      <c r="J41" s="37">
        <v>62551.48685123738</v>
      </c>
      <c r="K41" s="37">
        <v>0</v>
      </c>
      <c r="L41" s="37">
        <v>1929.2563568286378</v>
      </c>
      <c r="M41" s="37">
        <v>0</v>
      </c>
      <c r="N41" s="37">
        <f>SUM(D41:M41)</f>
        <v>65867.679801677281</v>
      </c>
      <c r="O41" s="59"/>
      <c r="P41" s="37">
        <v>0</v>
      </c>
      <c r="Q41" s="37">
        <v>1412.6412304950231</v>
      </c>
      <c r="R41" s="37">
        <v>0</v>
      </c>
      <c r="S41" s="37">
        <v>0</v>
      </c>
      <c r="T41" s="37">
        <v>21.187422553614208</v>
      </c>
      <c r="U41" s="37">
        <v>43.557550345222552</v>
      </c>
      <c r="V41" s="37">
        <v>48083.670561845749</v>
      </c>
      <c r="W41" s="37">
        <v>0</v>
      </c>
      <c r="X41" s="37">
        <v>3494.7271621204645</v>
      </c>
      <c r="Y41" s="37">
        <v>0</v>
      </c>
      <c r="Z41" s="37">
        <f>SUM(P41:Y41)</f>
        <v>53055.783927360069</v>
      </c>
      <c r="AA41" s="60"/>
      <c r="AB41" s="37">
        <v>0</v>
      </c>
      <c r="AC41" s="37">
        <v>1421.5819929584741</v>
      </c>
      <c r="AD41" s="37">
        <v>0</v>
      </c>
      <c r="AE41" s="37">
        <v>0</v>
      </c>
      <c r="AF41" s="37">
        <v>79.862993945422375</v>
      </c>
      <c r="AG41" s="37">
        <v>2855.4392278050482</v>
      </c>
      <c r="AH41" s="37">
        <v>38700.996410022541</v>
      </c>
      <c r="AI41" s="37">
        <v>0</v>
      </c>
      <c r="AJ41" s="37">
        <v>3723.9869717599386</v>
      </c>
      <c r="AK41" s="37">
        <v>0</v>
      </c>
      <c r="AL41" s="37">
        <f>SUM(AB41:AK41)</f>
        <v>46781.867596491422</v>
      </c>
      <c r="AM41" s="61"/>
      <c r="AN41" s="37">
        <v>0</v>
      </c>
      <c r="AO41" s="37">
        <v>5724.8064865397573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97273.211550900669</v>
      </c>
      <c r="AV41" s="37">
        <v>0</v>
      </c>
      <c r="AW41" s="37">
        <v>110332.78453927183</v>
      </c>
      <c r="AX41" s="37">
        <v>0</v>
      </c>
      <c r="AY41" s="37">
        <f>SUM(AN41:AX41)</f>
        <v>213330.80257671227</v>
      </c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</row>
    <row r="42" spans="1:171" ht="15" customHeight="1" x14ac:dyDescent="0.35">
      <c r="A42" s="14" t="s">
        <v>71</v>
      </c>
      <c r="B42" s="23"/>
      <c r="C42" s="24" t="s">
        <v>72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f>SUM(D42:M42)</f>
        <v>0</v>
      </c>
      <c r="O42" s="59"/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f>SUM(P42:Y42)</f>
        <v>0</v>
      </c>
      <c r="AA42" s="60"/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f>SUM(AB42:AK42)</f>
        <v>0</v>
      </c>
      <c r="AM42" s="61"/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f>SUM(AN42:AX42)</f>
        <v>0</v>
      </c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</row>
    <row r="43" spans="1:171" ht="15" customHeight="1" x14ac:dyDescent="0.35">
      <c r="A43" s="20">
        <v>60399</v>
      </c>
      <c r="B43" s="23"/>
      <c r="C43" s="26" t="s">
        <v>73</v>
      </c>
      <c r="D43" s="40">
        <f t="shared" ref="D43:M43" si="21">SUM(D39:D42)</f>
        <v>0</v>
      </c>
      <c r="E43" s="40">
        <f t="shared" si="21"/>
        <v>581359.95345941395</v>
      </c>
      <c r="F43" s="40">
        <f t="shared" si="21"/>
        <v>0</v>
      </c>
      <c r="G43" s="40">
        <f t="shared" si="21"/>
        <v>0</v>
      </c>
      <c r="H43" s="40">
        <f t="shared" si="21"/>
        <v>116905.50770720044</v>
      </c>
      <c r="I43" s="40">
        <f t="shared" si="21"/>
        <v>292008.12768705306</v>
      </c>
      <c r="J43" s="40">
        <f t="shared" si="21"/>
        <v>4466354.9395067925</v>
      </c>
      <c r="K43" s="40">
        <f t="shared" si="21"/>
        <v>0</v>
      </c>
      <c r="L43" s="40">
        <f t="shared" si="21"/>
        <v>748449.20442169986</v>
      </c>
      <c r="M43" s="40">
        <f t="shared" si="21"/>
        <v>0</v>
      </c>
      <c r="N43" s="40">
        <f t="shared" ref="N43" si="22">SUM(N39:N42)</f>
        <v>6205077.732782159</v>
      </c>
      <c r="O43" s="59"/>
      <c r="P43" s="40">
        <f t="shared" ref="P43:Y43" si="23">SUM(P39:P42)</f>
        <v>0</v>
      </c>
      <c r="Q43" s="40">
        <f t="shared" si="23"/>
        <v>385541.29831877229</v>
      </c>
      <c r="R43" s="40">
        <f t="shared" si="23"/>
        <v>1246492.5510051576</v>
      </c>
      <c r="S43" s="40">
        <f t="shared" si="23"/>
        <v>0</v>
      </c>
      <c r="T43" s="40">
        <f t="shared" si="23"/>
        <v>252016.62522927494</v>
      </c>
      <c r="U43" s="40">
        <f t="shared" si="23"/>
        <v>287274.48232123791</v>
      </c>
      <c r="V43" s="40">
        <f t="shared" si="23"/>
        <v>4379172.4940622114</v>
      </c>
      <c r="W43" s="40">
        <f t="shared" si="23"/>
        <v>0</v>
      </c>
      <c r="X43" s="40">
        <f t="shared" si="23"/>
        <v>927625.81296632974</v>
      </c>
      <c r="Y43" s="40">
        <f t="shared" si="23"/>
        <v>0</v>
      </c>
      <c r="Z43" s="40">
        <f>SUM(Z39:Z42)</f>
        <v>7478123.2639029836</v>
      </c>
      <c r="AA43" s="60"/>
      <c r="AB43" s="40">
        <f t="shared" ref="AB43:AK43" si="24">SUM(AB39:AB42)</f>
        <v>0</v>
      </c>
      <c r="AC43" s="40">
        <f t="shared" si="24"/>
        <v>341072.5572216913</v>
      </c>
      <c r="AD43" s="40">
        <f t="shared" si="24"/>
        <v>1276978.8206960973</v>
      </c>
      <c r="AE43" s="40">
        <f t="shared" si="24"/>
        <v>0</v>
      </c>
      <c r="AF43" s="40">
        <f t="shared" si="24"/>
        <v>240617.51646082755</v>
      </c>
      <c r="AG43" s="40">
        <f t="shared" si="24"/>
        <v>181026.94145407865</v>
      </c>
      <c r="AH43" s="40">
        <f t="shared" si="24"/>
        <v>4810390.4307048256</v>
      </c>
      <c r="AI43" s="40">
        <f t="shared" si="24"/>
        <v>0</v>
      </c>
      <c r="AJ43" s="40">
        <f t="shared" si="24"/>
        <v>1049667.3967208161</v>
      </c>
      <c r="AK43" s="40">
        <f t="shared" si="24"/>
        <v>0</v>
      </c>
      <c r="AL43" s="40">
        <f>SUM(AL39:AL42)</f>
        <v>7899753.6632583356</v>
      </c>
      <c r="AM43" s="61"/>
      <c r="AN43" s="40">
        <f t="shared" ref="AN43:AX43" si="25">SUM(AN39:AN42)</f>
        <v>0</v>
      </c>
      <c r="AO43" s="40">
        <f t="shared" si="25"/>
        <v>263257.1880225825</v>
      </c>
      <c r="AP43" s="40">
        <f t="shared" si="25"/>
        <v>330916.31898584176</v>
      </c>
      <c r="AQ43" s="40">
        <f t="shared" si="25"/>
        <v>0</v>
      </c>
      <c r="AR43" s="40">
        <f t="shared" si="25"/>
        <v>175.73402205936372</v>
      </c>
      <c r="AS43" s="40">
        <f t="shared" si="25"/>
        <v>9546.4003888761363</v>
      </c>
      <c r="AT43" s="40">
        <f>SUM(AT39:AT42)</f>
        <v>0</v>
      </c>
      <c r="AU43" s="40">
        <f t="shared" si="25"/>
        <v>1029320.9214738298</v>
      </c>
      <c r="AV43" s="40">
        <f t="shared" si="25"/>
        <v>0</v>
      </c>
      <c r="AW43" s="40">
        <f t="shared" si="25"/>
        <v>866797.70169089013</v>
      </c>
      <c r="AX43" s="40">
        <f t="shared" si="25"/>
        <v>0</v>
      </c>
      <c r="AY43" s="40">
        <f>SUM(AY39:AY42)</f>
        <v>2500014.2645840799</v>
      </c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</row>
    <row r="44" spans="1:171" ht="15" customHeight="1" x14ac:dyDescent="0.35">
      <c r="A44" s="14"/>
      <c r="B44" s="23"/>
      <c r="C44" s="26" t="s">
        <v>74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59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60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61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</row>
    <row r="45" spans="1:171" ht="15" customHeight="1" x14ac:dyDescent="0.35">
      <c r="A45" s="14" t="s">
        <v>75</v>
      </c>
      <c r="B45" s="23"/>
      <c r="C45" s="24" t="s">
        <v>76</v>
      </c>
      <c r="D45" s="37">
        <v>-2.2198198431393424E-6</v>
      </c>
      <c r="E45" s="37">
        <v>6561706.6793685695</v>
      </c>
      <c r="F45" s="37">
        <v>0</v>
      </c>
      <c r="G45" s="37">
        <v>0</v>
      </c>
      <c r="H45" s="37">
        <v>1101095.6293272946</v>
      </c>
      <c r="I45" s="37">
        <v>1023983.3333300074</v>
      </c>
      <c r="J45" s="37">
        <v>1637408.9973065096</v>
      </c>
      <c r="K45" s="37">
        <v>0</v>
      </c>
      <c r="L45" s="37">
        <v>7821988.4530631313</v>
      </c>
      <c r="M45" s="37">
        <v>0</v>
      </c>
      <c r="N45" s="37">
        <f t="shared" ref="N45:N53" si="26">SUM(D45:M45)</f>
        <v>18146183.09239329</v>
      </c>
      <c r="O45" s="59"/>
      <c r="P45" s="37">
        <v>0</v>
      </c>
      <c r="Q45" s="37">
        <v>1907897.2556158176</v>
      </c>
      <c r="R45" s="37">
        <v>67201.8847340504</v>
      </c>
      <c r="S45" s="37">
        <v>0</v>
      </c>
      <c r="T45" s="37">
        <v>1540237.7330876535</v>
      </c>
      <c r="U45" s="37">
        <f>634485.268599459-665</f>
        <v>633820.26859945897</v>
      </c>
      <c r="V45" s="37">
        <f>1440135.61687969-237687</f>
        <v>1202448.61687969</v>
      </c>
      <c r="W45" s="37">
        <v>0</v>
      </c>
      <c r="X45" s="37">
        <v>10591087.198867949</v>
      </c>
      <c r="Y45" s="37">
        <v>0</v>
      </c>
      <c r="Z45" s="37">
        <f t="shared" ref="Z45:Z53" si="27">SUM(P45:Y45)</f>
        <v>15942692.957784619</v>
      </c>
      <c r="AA45" s="60"/>
      <c r="AB45" s="37">
        <v>0</v>
      </c>
      <c r="AC45" s="37">
        <v>3325849.7361036683</v>
      </c>
      <c r="AD45" s="37">
        <v>68845.484433133752</v>
      </c>
      <c r="AE45" s="37">
        <v>0</v>
      </c>
      <c r="AF45" s="37">
        <v>1509502.080103809</v>
      </c>
      <c r="AG45" s="37">
        <v>248740.89657221522</v>
      </c>
      <c r="AH45" s="37">
        <v>1422203.8066432781</v>
      </c>
      <c r="AI45" s="37">
        <v>0</v>
      </c>
      <c r="AJ45" s="37">
        <v>8803971.1036460716</v>
      </c>
      <c r="AK45" s="37">
        <v>0</v>
      </c>
      <c r="AL45" s="37">
        <f t="shared" ref="AL45:AL53" si="28">SUM(AB45:AK45)</f>
        <v>15379113.107502177</v>
      </c>
      <c r="AM45" s="61"/>
      <c r="AN45" s="37">
        <v>0</v>
      </c>
      <c r="AO45" s="37">
        <v>2692100.3841812741</v>
      </c>
      <c r="AP45" s="37">
        <v>17840.620312708776</v>
      </c>
      <c r="AQ45" s="37">
        <v>0</v>
      </c>
      <c r="AR45" s="37">
        <v>472361.63216626516</v>
      </c>
      <c r="AS45" s="37">
        <v>199414.98575762217</v>
      </c>
      <c r="AT45" s="37">
        <v>0</v>
      </c>
      <c r="AU45" s="37">
        <v>222539.77504661947</v>
      </c>
      <c r="AV45" s="37">
        <v>0</v>
      </c>
      <c r="AW45" s="37">
        <v>4177830.349675837</v>
      </c>
      <c r="AX45" s="37">
        <v>0</v>
      </c>
      <c r="AY45" s="37">
        <f t="shared" ref="AY45:AY53" si="29">SUM(AN45:AX45)</f>
        <v>7782087.7471403265</v>
      </c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</row>
    <row r="46" spans="1:171" ht="15" customHeight="1" x14ac:dyDescent="0.35">
      <c r="A46" s="14" t="s">
        <v>77</v>
      </c>
      <c r="B46" s="23"/>
      <c r="C46" s="24" t="s">
        <v>78</v>
      </c>
      <c r="D46" s="37">
        <v>0</v>
      </c>
      <c r="E46" s="37">
        <v>420745.51883974974</v>
      </c>
      <c r="F46" s="37">
        <v>0</v>
      </c>
      <c r="G46" s="37">
        <v>0</v>
      </c>
      <c r="H46" s="37">
        <v>0</v>
      </c>
      <c r="I46" s="37">
        <v>50971.767898462727</v>
      </c>
      <c r="J46" s="37">
        <v>9066.1331343839138</v>
      </c>
      <c r="K46" s="37">
        <v>0</v>
      </c>
      <c r="L46" s="37">
        <v>443610.918688846</v>
      </c>
      <c r="M46" s="37">
        <v>0</v>
      </c>
      <c r="N46" s="37">
        <f t="shared" si="26"/>
        <v>924394.33856144245</v>
      </c>
      <c r="O46" s="59"/>
      <c r="P46" s="37">
        <v>0</v>
      </c>
      <c r="Q46" s="37">
        <v>270763.17279587657</v>
      </c>
      <c r="R46" s="37">
        <v>0</v>
      </c>
      <c r="S46" s="37">
        <v>0</v>
      </c>
      <c r="T46" s="37">
        <v>204.12258575543859</v>
      </c>
      <c r="U46" s="37">
        <v>26925.466764546101</v>
      </c>
      <c r="V46" s="37">
        <v>11558.113795342782</v>
      </c>
      <c r="W46" s="37">
        <v>0</v>
      </c>
      <c r="X46" s="37">
        <v>608013.27816740959</v>
      </c>
      <c r="Y46" s="37">
        <v>0</v>
      </c>
      <c r="Z46" s="37">
        <f t="shared" si="27"/>
        <v>917464.1541089305</v>
      </c>
      <c r="AA46" s="60"/>
      <c r="AB46" s="37">
        <v>0</v>
      </c>
      <c r="AC46" s="37">
        <v>319260.09369280061</v>
      </c>
      <c r="AD46" s="37">
        <v>0</v>
      </c>
      <c r="AE46" s="37">
        <v>0</v>
      </c>
      <c r="AF46" s="37">
        <v>0</v>
      </c>
      <c r="AG46" s="37">
        <v>123889.05531394352</v>
      </c>
      <c r="AH46" s="37">
        <v>5143.0034557506033</v>
      </c>
      <c r="AI46" s="37">
        <v>0</v>
      </c>
      <c r="AJ46" s="37">
        <v>840289.05865789962</v>
      </c>
      <c r="AK46" s="37">
        <v>0</v>
      </c>
      <c r="AL46" s="37">
        <f t="shared" si="28"/>
        <v>1288581.2111203943</v>
      </c>
      <c r="AM46" s="61"/>
      <c r="AN46" s="37">
        <v>0</v>
      </c>
      <c r="AO46" s="37">
        <v>169878.10616017436</v>
      </c>
      <c r="AP46" s="37">
        <v>0</v>
      </c>
      <c r="AQ46" s="37">
        <v>0</v>
      </c>
      <c r="AR46" s="37">
        <v>0</v>
      </c>
      <c r="AS46" s="37">
        <v>26657.742019264617</v>
      </c>
      <c r="AT46" s="37">
        <v>0</v>
      </c>
      <c r="AU46" s="37">
        <v>0</v>
      </c>
      <c r="AV46" s="37">
        <v>0</v>
      </c>
      <c r="AW46" s="37">
        <v>246050.04957894923</v>
      </c>
      <c r="AX46" s="37">
        <v>0</v>
      </c>
      <c r="AY46" s="37">
        <f t="shared" si="29"/>
        <v>442585.89775838819</v>
      </c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</row>
    <row r="47" spans="1:171" ht="15" customHeight="1" x14ac:dyDescent="0.35">
      <c r="A47" s="14" t="s">
        <v>79</v>
      </c>
      <c r="B47" s="23"/>
      <c r="C47" s="24" t="s">
        <v>80</v>
      </c>
      <c r="D47" s="37">
        <v>0</v>
      </c>
      <c r="E47" s="37">
        <v>34160.500542877257</v>
      </c>
      <c r="F47" s="37">
        <v>0</v>
      </c>
      <c r="G47" s="37">
        <v>0</v>
      </c>
      <c r="H47" s="37">
        <v>34839.926503029201</v>
      </c>
      <c r="I47" s="37">
        <v>6279.1853692021468</v>
      </c>
      <c r="J47" s="37">
        <v>19838.613068502538</v>
      </c>
      <c r="K47" s="37">
        <v>0</v>
      </c>
      <c r="L47" s="37">
        <v>40365.7410234165</v>
      </c>
      <c r="M47" s="37">
        <v>0</v>
      </c>
      <c r="N47" s="37">
        <f t="shared" si="26"/>
        <v>135483.96650702762</v>
      </c>
      <c r="O47" s="59"/>
      <c r="P47" s="37">
        <v>0</v>
      </c>
      <c r="Q47" s="37">
        <v>39459.879070231851</v>
      </c>
      <c r="R47" s="37">
        <v>65.461685510549756</v>
      </c>
      <c r="S47" s="37">
        <v>0</v>
      </c>
      <c r="T47" s="37">
        <v>68013.237962841595</v>
      </c>
      <c r="U47" s="37">
        <v>1756.4492039880361</v>
      </c>
      <c r="V47" s="37">
        <v>3234.3102606823904</v>
      </c>
      <c r="W47" s="37">
        <v>0</v>
      </c>
      <c r="X47" s="37">
        <v>91783.640079673787</v>
      </c>
      <c r="Y47" s="37">
        <v>0</v>
      </c>
      <c r="Z47" s="37">
        <f t="shared" si="27"/>
        <v>204312.97826292823</v>
      </c>
      <c r="AA47" s="60"/>
      <c r="AB47" s="37">
        <v>0</v>
      </c>
      <c r="AC47" s="37">
        <v>35433.629872384001</v>
      </c>
      <c r="AD47" s="37">
        <v>67.062724038448522</v>
      </c>
      <c r="AE47" s="37">
        <v>0</v>
      </c>
      <c r="AF47" s="37">
        <v>202809.65854103307</v>
      </c>
      <c r="AG47" s="37">
        <v>12232.604919891022</v>
      </c>
      <c r="AH47" s="37">
        <v>1075.3262843268351</v>
      </c>
      <c r="AI47" s="37">
        <v>0</v>
      </c>
      <c r="AJ47" s="37">
        <v>93280.117079692704</v>
      </c>
      <c r="AK47" s="37">
        <v>0</v>
      </c>
      <c r="AL47" s="37">
        <f t="shared" si="28"/>
        <v>344898.39942136611</v>
      </c>
      <c r="AM47" s="61"/>
      <c r="AN47" s="37">
        <v>0</v>
      </c>
      <c r="AO47" s="37">
        <v>19205.310137427699</v>
      </c>
      <c r="AP47" s="37">
        <v>17.378635745790593</v>
      </c>
      <c r="AQ47" s="37">
        <v>0</v>
      </c>
      <c r="AR47" s="37">
        <v>57743.199396982985</v>
      </c>
      <c r="AS47" s="37">
        <v>1180.4363509780003</v>
      </c>
      <c r="AT47" s="37">
        <v>0</v>
      </c>
      <c r="AU47" s="37">
        <v>326.57079850359065</v>
      </c>
      <c r="AV47" s="37">
        <v>0</v>
      </c>
      <c r="AW47" s="37">
        <v>43792.844019729659</v>
      </c>
      <c r="AX47" s="37">
        <v>0</v>
      </c>
      <c r="AY47" s="37">
        <f t="shared" si="29"/>
        <v>122265.73933936772</v>
      </c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</row>
    <row r="48" spans="1:171" ht="15" customHeight="1" x14ac:dyDescent="0.35">
      <c r="A48" s="14" t="s">
        <v>81</v>
      </c>
      <c r="B48" s="23"/>
      <c r="C48" s="24" t="s">
        <v>82</v>
      </c>
      <c r="D48" s="37">
        <v>-2.699127779967832E-3</v>
      </c>
      <c r="E48" s="37">
        <v>660187.50919525849</v>
      </c>
      <c r="F48" s="37">
        <v>0</v>
      </c>
      <c r="G48" s="37">
        <v>0</v>
      </c>
      <c r="H48" s="37">
        <v>28757.023461792618</v>
      </c>
      <c r="I48" s="37">
        <v>107011.52249765331</v>
      </c>
      <c r="J48" s="37">
        <v>374405.19325632526</v>
      </c>
      <c r="K48" s="37">
        <v>0</v>
      </c>
      <c r="L48" s="37">
        <v>827045.18848075124</v>
      </c>
      <c r="M48" s="37">
        <v>0</v>
      </c>
      <c r="N48" s="37">
        <f t="shared" si="26"/>
        <v>1997406.4341926533</v>
      </c>
      <c r="O48" s="59"/>
      <c r="P48" s="37">
        <v>0</v>
      </c>
      <c r="Q48" s="37">
        <v>345748.91987294948</v>
      </c>
      <c r="R48" s="37">
        <v>10236.560982056621</v>
      </c>
      <c r="S48" s="37">
        <v>0</v>
      </c>
      <c r="T48" s="37">
        <v>28016.013443619333</v>
      </c>
      <c r="U48" s="37">
        <v>165651.87998520245</v>
      </c>
      <c r="V48" s="37">
        <v>109235.26975523436</v>
      </c>
      <c r="W48" s="37">
        <v>0</v>
      </c>
      <c r="X48" s="37">
        <v>846466.12009192747</v>
      </c>
      <c r="Y48" s="37">
        <v>0</v>
      </c>
      <c r="Z48" s="37">
        <f t="shared" si="27"/>
        <v>1505354.7641309896</v>
      </c>
      <c r="AA48" s="60"/>
      <c r="AB48" s="37">
        <v>0</v>
      </c>
      <c r="AC48" s="37">
        <v>328088.1935660204</v>
      </c>
      <c r="AD48" s="37">
        <v>10486.9231350876</v>
      </c>
      <c r="AE48" s="37">
        <v>0</v>
      </c>
      <c r="AF48" s="37">
        <v>20130.095934884372</v>
      </c>
      <c r="AG48" s="37">
        <v>92154.674540368709</v>
      </c>
      <c r="AH48" s="37">
        <v>119644.52939553038</v>
      </c>
      <c r="AI48" s="37">
        <v>0</v>
      </c>
      <c r="AJ48" s="37">
        <v>886551.92009080155</v>
      </c>
      <c r="AK48" s="37">
        <v>0</v>
      </c>
      <c r="AL48" s="37">
        <f t="shared" si="28"/>
        <v>1457056.3366626929</v>
      </c>
      <c r="AM48" s="61"/>
      <c r="AN48" s="37">
        <v>0</v>
      </c>
      <c r="AO48" s="37">
        <v>199752.92617591852</v>
      </c>
      <c r="AP48" s="37">
        <v>2717.5814861666622</v>
      </c>
      <c r="AQ48" s="37">
        <v>0</v>
      </c>
      <c r="AR48" s="37">
        <v>38584.014753944961</v>
      </c>
      <c r="AS48" s="37">
        <v>4778.3373965806695</v>
      </c>
      <c r="AT48" s="37">
        <v>0</v>
      </c>
      <c r="AU48" s="37">
        <v>22639.780284296728</v>
      </c>
      <c r="AV48" s="37">
        <v>0</v>
      </c>
      <c r="AW48" s="37">
        <v>306757.84921610355</v>
      </c>
      <c r="AX48" s="37">
        <v>0</v>
      </c>
      <c r="AY48" s="37">
        <f t="shared" si="29"/>
        <v>575230.48931301106</v>
      </c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</row>
    <row r="49" spans="1:171" ht="15" customHeight="1" x14ac:dyDescent="0.35">
      <c r="A49" s="14" t="s">
        <v>83</v>
      </c>
      <c r="B49" s="23"/>
      <c r="C49" s="24" t="s">
        <v>84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f t="shared" si="26"/>
        <v>0</v>
      </c>
      <c r="O49" s="59"/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f t="shared" si="27"/>
        <v>0</v>
      </c>
      <c r="AA49" s="60"/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f t="shared" si="28"/>
        <v>0</v>
      </c>
      <c r="AM49" s="61"/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f t="shared" si="29"/>
        <v>0</v>
      </c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</row>
    <row r="50" spans="1:171" ht="15" customHeight="1" x14ac:dyDescent="0.35">
      <c r="A50" s="14" t="s">
        <v>85</v>
      </c>
      <c r="B50" s="23"/>
      <c r="C50" s="24" t="s">
        <v>86</v>
      </c>
      <c r="D50" s="37">
        <v>0</v>
      </c>
      <c r="E50" s="37">
        <v>3643.8851859316264</v>
      </c>
      <c r="F50" s="37">
        <v>0</v>
      </c>
      <c r="G50" s="37">
        <v>0</v>
      </c>
      <c r="H50" s="37">
        <v>0</v>
      </c>
      <c r="I50" s="37">
        <v>0</v>
      </c>
      <c r="J50" s="37">
        <v>11272.949381214528</v>
      </c>
      <c r="K50" s="37">
        <v>0</v>
      </c>
      <c r="L50" s="37">
        <v>3823.025516372124</v>
      </c>
      <c r="M50" s="37">
        <v>0</v>
      </c>
      <c r="N50" s="37">
        <f t="shared" si="26"/>
        <v>18739.860083518277</v>
      </c>
      <c r="O50" s="59"/>
      <c r="P50" s="37">
        <v>0</v>
      </c>
      <c r="Q50" s="37">
        <v>7154.9402909819082</v>
      </c>
      <c r="R50" s="37">
        <v>0</v>
      </c>
      <c r="S50" s="37">
        <v>0</v>
      </c>
      <c r="T50" s="37">
        <v>1379.0710226770955</v>
      </c>
      <c r="U50" s="37">
        <v>0</v>
      </c>
      <c r="V50" s="37">
        <v>0</v>
      </c>
      <c r="W50" s="37">
        <v>0</v>
      </c>
      <c r="X50" s="37">
        <v>17327.578462669801</v>
      </c>
      <c r="Y50" s="37">
        <v>0</v>
      </c>
      <c r="Z50" s="37">
        <f t="shared" si="27"/>
        <v>25861.589776328805</v>
      </c>
      <c r="AA50" s="60"/>
      <c r="AB50" s="37">
        <v>0</v>
      </c>
      <c r="AC50" s="37">
        <v>36.442163902719699</v>
      </c>
      <c r="AD50" s="37">
        <v>0</v>
      </c>
      <c r="AE50" s="37">
        <v>0</v>
      </c>
      <c r="AF50" s="37">
        <v>28694.311578526464</v>
      </c>
      <c r="AG50" s="37">
        <v>78.902182064519025</v>
      </c>
      <c r="AH50" s="37">
        <v>0</v>
      </c>
      <c r="AI50" s="37">
        <v>0</v>
      </c>
      <c r="AJ50" s="37">
        <v>95.992744810599859</v>
      </c>
      <c r="AK50" s="37">
        <v>0</v>
      </c>
      <c r="AL50" s="37">
        <f t="shared" si="28"/>
        <v>28905.648669304301</v>
      </c>
      <c r="AM50" s="61"/>
      <c r="AN50" s="37">
        <v>0</v>
      </c>
      <c r="AO50" s="37">
        <v>1174.2812801378682</v>
      </c>
      <c r="AP50" s="37">
        <v>0</v>
      </c>
      <c r="AQ50" s="37">
        <v>0</v>
      </c>
      <c r="AR50" s="37">
        <v>349.05665950659738</v>
      </c>
      <c r="AS50" s="37">
        <v>0</v>
      </c>
      <c r="AT50" s="37">
        <v>0</v>
      </c>
      <c r="AU50" s="37">
        <v>0</v>
      </c>
      <c r="AV50" s="37">
        <v>0</v>
      </c>
      <c r="AW50" s="37">
        <v>1691.6731349709255</v>
      </c>
      <c r="AX50" s="37">
        <v>0</v>
      </c>
      <c r="AY50" s="37">
        <f t="shared" si="29"/>
        <v>3215.0110746153914</v>
      </c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</row>
    <row r="51" spans="1:171" ht="15" customHeight="1" x14ac:dyDescent="0.35">
      <c r="A51" s="14" t="s">
        <v>87</v>
      </c>
      <c r="B51" s="23"/>
      <c r="C51" s="24" t="s">
        <v>88</v>
      </c>
      <c r="D51" s="37">
        <v>0</v>
      </c>
      <c r="E51" s="37">
        <v>12731417.92</v>
      </c>
      <c r="F51" s="37">
        <v>1040146.450000002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f t="shared" si="26"/>
        <v>13771564.370000001</v>
      </c>
      <c r="O51" s="59"/>
      <c r="P51" s="37">
        <v>0</v>
      </c>
      <c r="Q51" s="37">
        <v>18430397.210000001</v>
      </c>
      <c r="R51" s="37">
        <v>283900.33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f t="shared" si="27"/>
        <v>18714297.539999999</v>
      </c>
      <c r="AA51" s="60"/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f t="shared" si="28"/>
        <v>0</v>
      </c>
      <c r="AM51" s="61"/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f t="shared" si="29"/>
        <v>0</v>
      </c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</row>
    <row r="52" spans="1:171" ht="15" customHeight="1" x14ac:dyDescent="0.35">
      <c r="A52" s="14" t="s">
        <v>89</v>
      </c>
      <c r="B52" s="23"/>
      <c r="C52" s="24" t="s">
        <v>90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>
        <f t="shared" si="26"/>
        <v>0</v>
      </c>
      <c r="O52" s="59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60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>
        <f t="shared" si="28"/>
        <v>0</v>
      </c>
      <c r="AM52" s="61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>
        <f t="shared" si="29"/>
        <v>0</v>
      </c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</row>
    <row r="53" spans="1:171" ht="15" customHeight="1" x14ac:dyDescent="0.35">
      <c r="A53" s="14" t="s">
        <v>91</v>
      </c>
      <c r="B53" s="23"/>
      <c r="C53" s="24" t="s">
        <v>92</v>
      </c>
      <c r="D53" s="37">
        <v>0</v>
      </c>
      <c r="E53" s="37">
        <v>1660117.4670661474</v>
      </c>
      <c r="F53" s="37">
        <v>0</v>
      </c>
      <c r="G53" s="37">
        <v>0</v>
      </c>
      <c r="H53" s="37">
        <v>13681.3402075084</v>
      </c>
      <c r="I53" s="37">
        <v>113856.47543536939</v>
      </c>
      <c r="J53" s="37">
        <v>258346.45665942153</v>
      </c>
      <c r="K53" s="37">
        <v>0</v>
      </c>
      <c r="L53" s="37">
        <v>2318318.5377260861</v>
      </c>
      <c r="M53" s="37">
        <v>0</v>
      </c>
      <c r="N53" s="37">
        <f t="shared" si="26"/>
        <v>4364320.2770945327</v>
      </c>
      <c r="O53" s="59"/>
      <c r="P53" s="37">
        <v>0</v>
      </c>
      <c r="Q53" s="37">
        <v>999540.81722055585</v>
      </c>
      <c r="R53" s="37">
        <v>18750.002509606449</v>
      </c>
      <c r="S53" s="37">
        <v>0</v>
      </c>
      <c r="T53" s="37">
        <v>14078.467383471949</v>
      </c>
      <c r="U53" s="37">
        <v>60478.917408517118</v>
      </c>
      <c r="V53" s="37">
        <v>144699.29388835939</v>
      </c>
      <c r="W53" s="37">
        <v>0</v>
      </c>
      <c r="X53" s="37">
        <v>5540205.9056392293</v>
      </c>
      <c r="Y53" s="37">
        <v>0</v>
      </c>
      <c r="Z53" s="37">
        <f t="shared" si="27"/>
        <v>6777753.4040497402</v>
      </c>
      <c r="AA53" s="60"/>
      <c r="AB53" s="37">
        <v>0</v>
      </c>
      <c r="AC53" s="37">
        <v>917396.02790985978</v>
      </c>
      <c r="AD53" s="37">
        <v>19208.583375374728</v>
      </c>
      <c r="AE53" s="37">
        <v>0</v>
      </c>
      <c r="AF53" s="37">
        <v>14748.61272810624</v>
      </c>
      <c r="AG53" s="37">
        <v>24736.551369790941</v>
      </c>
      <c r="AH53" s="37">
        <v>144873.89633286468</v>
      </c>
      <c r="AI53" s="37">
        <v>0</v>
      </c>
      <c r="AJ53" s="37">
        <v>4878330.9096214641</v>
      </c>
      <c r="AK53" s="37">
        <v>0</v>
      </c>
      <c r="AL53" s="37">
        <f t="shared" si="28"/>
        <v>5999294.5813374603</v>
      </c>
      <c r="AM53" s="61"/>
      <c r="AN53" s="37">
        <v>0</v>
      </c>
      <c r="AO53" s="37">
        <v>226312.22621566575</v>
      </c>
      <c r="AP53" s="37">
        <v>4977.7127079105885</v>
      </c>
      <c r="AQ53" s="37">
        <v>0</v>
      </c>
      <c r="AR53" s="37">
        <v>941.6806386398697</v>
      </c>
      <c r="AS53" s="37">
        <v>4584.2107493423273</v>
      </c>
      <c r="AT53" s="37">
        <v>0</v>
      </c>
      <c r="AU53" s="37">
        <v>40114.562579546946</v>
      </c>
      <c r="AV53" s="37">
        <v>0</v>
      </c>
      <c r="AW53" s="37">
        <v>767286.08309222478</v>
      </c>
      <c r="AX53" s="37">
        <v>0</v>
      </c>
      <c r="AY53" s="37">
        <f t="shared" si="29"/>
        <v>1044216.4759833303</v>
      </c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</row>
    <row r="54" spans="1:171" ht="15" customHeight="1" x14ac:dyDescent="0.35">
      <c r="A54" s="20">
        <v>60499</v>
      </c>
      <c r="B54" s="23"/>
      <c r="C54" s="26" t="s">
        <v>93</v>
      </c>
      <c r="D54" s="40">
        <f t="shared" ref="D54:M54" si="30">SUM(D45:D53)</f>
        <v>-2.7013475998109715E-3</v>
      </c>
      <c r="E54" s="40">
        <f t="shared" si="30"/>
        <v>22071979.480198532</v>
      </c>
      <c r="F54" s="40">
        <f t="shared" si="30"/>
        <v>1040146.450000002</v>
      </c>
      <c r="G54" s="40">
        <f t="shared" si="30"/>
        <v>0</v>
      </c>
      <c r="H54" s="40">
        <f t="shared" si="30"/>
        <v>1178373.9194996248</v>
      </c>
      <c r="I54" s="40">
        <f t="shared" si="30"/>
        <v>1302102.2845306951</v>
      </c>
      <c r="J54" s="40">
        <f t="shared" si="30"/>
        <v>2310338.3428063574</v>
      </c>
      <c r="K54" s="40">
        <f t="shared" si="30"/>
        <v>0</v>
      </c>
      <c r="L54" s="40">
        <f t="shared" si="30"/>
        <v>11455151.864498602</v>
      </c>
      <c r="M54" s="40">
        <f t="shared" si="30"/>
        <v>0</v>
      </c>
      <c r="N54" s="40">
        <f t="shared" ref="N54" si="31">SUM(N45:N53)</f>
        <v>39358092.338832468</v>
      </c>
      <c r="O54" s="59"/>
      <c r="P54" s="40">
        <f t="shared" ref="P54:Y54" si="32">SUM(P45:P53)</f>
        <v>0</v>
      </c>
      <c r="Q54" s="40">
        <f t="shared" si="32"/>
        <v>22000962.194866415</v>
      </c>
      <c r="R54" s="40">
        <f t="shared" si="32"/>
        <v>380154.23991122399</v>
      </c>
      <c r="S54" s="40">
        <f t="shared" si="32"/>
        <v>0</v>
      </c>
      <c r="T54" s="40">
        <f t="shared" si="32"/>
        <v>1651928.6454860189</v>
      </c>
      <c r="U54" s="40">
        <f t="shared" si="32"/>
        <v>888632.98196171271</v>
      </c>
      <c r="V54" s="40">
        <f t="shared" si="32"/>
        <v>1471175.604579309</v>
      </c>
      <c r="W54" s="40">
        <f t="shared" si="32"/>
        <v>0</v>
      </c>
      <c r="X54" s="40">
        <f t="shared" si="32"/>
        <v>17694883.721308857</v>
      </c>
      <c r="Y54" s="40">
        <f t="shared" si="32"/>
        <v>0</v>
      </c>
      <c r="Z54" s="40">
        <f>SUM(Z45:Z53)</f>
        <v>44087737.388113536</v>
      </c>
      <c r="AA54" s="60"/>
      <c r="AB54" s="40">
        <f t="shared" ref="AB54:AK54" si="33">SUM(AB45:AB53)</f>
        <v>0</v>
      </c>
      <c r="AC54" s="40">
        <f t="shared" si="33"/>
        <v>4926064.1233086362</v>
      </c>
      <c r="AD54" s="40">
        <f t="shared" si="33"/>
        <v>98608.053667634522</v>
      </c>
      <c r="AE54" s="40">
        <f t="shared" si="33"/>
        <v>0</v>
      </c>
      <c r="AF54" s="40">
        <f t="shared" si="33"/>
        <v>1775884.7588863592</v>
      </c>
      <c r="AG54" s="40">
        <f t="shared" si="33"/>
        <v>501832.68489827396</v>
      </c>
      <c r="AH54" s="40">
        <f t="shared" si="33"/>
        <v>1692940.5621117507</v>
      </c>
      <c r="AI54" s="40">
        <f t="shared" si="33"/>
        <v>0</v>
      </c>
      <c r="AJ54" s="40">
        <f t="shared" si="33"/>
        <v>15502519.10184074</v>
      </c>
      <c r="AK54" s="40">
        <f t="shared" si="33"/>
        <v>0</v>
      </c>
      <c r="AL54" s="40">
        <f>SUM(AL45:AL53)</f>
        <v>24497849.284713395</v>
      </c>
      <c r="AM54" s="61"/>
      <c r="AN54" s="40">
        <f t="shared" ref="AN54:AX54" si="34">SUM(AN45:AN53)</f>
        <v>0</v>
      </c>
      <c r="AO54" s="40">
        <f t="shared" si="34"/>
        <v>3308423.2341505983</v>
      </c>
      <c r="AP54" s="40">
        <f t="shared" si="34"/>
        <v>25553.293142531817</v>
      </c>
      <c r="AQ54" s="40">
        <f t="shared" si="34"/>
        <v>0</v>
      </c>
      <c r="AR54" s="40">
        <f t="shared" si="34"/>
        <v>569979.58361533959</v>
      </c>
      <c r="AS54" s="40">
        <f t="shared" si="34"/>
        <v>236615.71227378779</v>
      </c>
      <c r="AT54" s="40">
        <f>SUM(AT45:AT53)</f>
        <v>0</v>
      </c>
      <c r="AU54" s="40">
        <f t="shared" si="34"/>
        <v>285620.68870896671</v>
      </c>
      <c r="AV54" s="40">
        <f t="shared" si="34"/>
        <v>0</v>
      </c>
      <c r="AW54" s="40">
        <f t="shared" si="34"/>
        <v>5543408.8487178143</v>
      </c>
      <c r="AX54" s="40">
        <f t="shared" si="34"/>
        <v>0</v>
      </c>
      <c r="AY54" s="40">
        <f>SUM(AY45:AY53)</f>
        <v>9969601.3606090397</v>
      </c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</row>
    <row r="55" spans="1:171" ht="15" customHeight="1" x14ac:dyDescent="0.35">
      <c r="A55" s="14"/>
      <c r="B55" s="23"/>
      <c r="C55" s="26" t="s">
        <v>94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59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60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61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</row>
    <row r="56" spans="1:171" ht="15" customHeight="1" x14ac:dyDescent="0.35">
      <c r="A56" s="14" t="s">
        <v>95</v>
      </c>
      <c r="B56" s="23"/>
      <c r="C56" s="24" t="s">
        <v>96</v>
      </c>
      <c r="D56" s="37">
        <v>2606794.6149841323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4050398.0868092533</v>
      </c>
      <c r="M56" s="37">
        <v>0</v>
      </c>
      <c r="N56" s="37">
        <f>SUM(D56:M56)</f>
        <v>6657192.7017933857</v>
      </c>
      <c r="O56" s="59"/>
      <c r="P56" s="37">
        <v>2869080.8559095026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42676.357408288524</v>
      </c>
      <c r="W56" s="37">
        <v>0</v>
      </c>
      <c r="X56" s="37">
        <v>3208726.2992815115</v>
      </c>
      <c r="Y56" s="37">
        <v>0</v>
      </c>
      <c r="Z56" s="37">
        <f>SUM(P56:Y56)</f>
        <v>6120483.5125993025</v>
      </c>
      <c r="AA56" s="60"/>
      <c r="AB56" s="37">
        <v>2526811.8169193217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5715.8016486651795</v>
      </c>
      <c r="AI56" s="37">
        <v>0</v>
      </c>
      <c r="AJ56" s="37">
        <v>2031144.9314564047</v>
      </c>
      <c r="AK56" s="37">
        <v>0</v>
      </c>
      <c r="AL56" s="37">
        <f>SUM(AB56:AK56)</f>
        <v>4563672.5500243921</v>
      </c>
      <c r="AM56" s="61"/>
      <c r="AN56" s="37">
        <v>985494.01088970457</v>
      </c>
      <c r="AO56" s="37">
        <v>464.79312787143249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5787.2645999999995</v>
      </c>
      <c r="AV56" s="37">
        <v>0</v>
      </c>
      <c r="AW56" s="37">
        <v>537670.08820696559</v>
      </c>
      <c r="AX56" s="37">
        <v>0</v>
      </c>
      <c r="AY56" s="37">
        <f>SUM(AN56:AX56)</f>
        <v>1529416.1568245417</v>
      </c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</row>
    <row r="57" spans="1:171" ht="15" customHeight="1" x14ac:dyDescent="0.35">
      <c r="A57" s="14" t="s">
        <v>97</v>
      </c>
      <c r="B57" s="23"/>
      <c r="C57" s="24" t="s">
        <v>98</v>
      </c>
      <c r="D57" s="37">
        <v>3766215.7796910689</v>
      </c>
      <c r="E57" s="37">
        <v>134201.20664119249</v>
      </c>
      <c r="F57" s="37">
        <v>244366.94999999774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3187491.2465494657</v>
      </c>
      <c r="M57" s="37">
        <v>0</v>
      </c>
      <c r="N57" s="37">
        <f>SUM(D57:M57)</f>
        <v>7332275.182881725</v>
      </c>
      <c r="O57" s="59"/>
      <c r="P57" s="37">
        <v>3318031.887298109</v>
      </c>
      <c r="Q57" s="37">
        <v>149585.13869965725</v>
      </c>
      <c r="R57" s="37">
        <v>0</v>
      </c>
      <c r="S57" s="37">
        <v>0</v>
      </c>
      <c r="T57" s="37">
        <v>0</v>
      </c>
      <c r="U57" s="37">
        <v>0</v>
      </c>
      <c r="V57" s="37">
        <v>983961.69259171153</v>
      </c>
      <c r="W57" s="37">
        <v>0</v>
      </c>
      <c r="X57" s="37">
        <v>2479663.1588112181</v>
      </c>
      <c r="Y57" s="37">
        <v>0</v>
      </c>
      <c r="Z57" s="37">
        <f>SUM(P57:Y57)</f>
        <v>6931241.8774006963</v>
      </c>
      <c r="AA57" s="60"/>
      <c r="AB57" s="37">
        <v>3738940.1506159245</v>
      </c>
      <c r="AC57" s="37">
        <v>96881.510538726143</v>
      </c>
      <c r="AD57" s="37">
        <v>0</v>
      </c>
      <c r="AE57" s="37">
        <v>0</v>
      </c>
      <c r="AF57" s="37">
        <v>0</v>
      </c>
      <c r="AG57" s="37">
        <v>0</v>
      </c>
      <c r="AH57" s="37">
        <v>268054.35835133481</v>
      </c>
      <c r="AI57" s="37">
        <v>0</v>
      </c>
      <c r="AJ57" s="37">
        <v>2609991.8783629565</v>
      </c>
      <c r="AK57" s="37">
        <v>0</v>
      </c>
      <c r="AL57" s="37">
        <f>SUM(AB57:AK57)</f>
        <v>6713867.8978689425</v>
      </c>
      <c r="AM57" s="61"/>
      <c r="AN57" s="37">
        <v>2122161.1275599413</v>
      </c>
      <c r="AO57" s="37">
        <v>59727.950392464583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83247.575400000002</v>
      </c>
      <c r="AV57" s="37">
        <v>0</v>
      </c>
      <c r="AW57" s="37">
        <v>1242419.1154780583</v>
      </c>
      <c r="AX57" s="37">
        <v>0</v>
      </c>
      <c r="AY57" s="37">
        <f>SUM(AN57:AX57)</f>
        <v>3507555.7688304642</v>
      </c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</row>
    <row r="58" spans="1:171" ht="15" customHeight="1" x14ac:dyDescent="0.35">
      <c r="A58" s="14" t="s">
        <v>99</v>
      </c>
      <c r="B58" s="23"/>
      <c r="C58" s="24" t="s">
        <v>100</v>
      </c>
      <c r="D58" s="37">
        <v>1863749.6499999112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1507686.3500000888</v>
      </c>
      <c r="M58" s="37">
        <v>0</v>
      </c>
      <c r="N58" s="37">
        <f>SUM(D58:M58)</f>
        <v>3371436</v>
      </c>
      <c r="O58" s="59"/>
      <c r="P58" s="37">
        <v>2046249.286132388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1325186.713867612</v>
      </c>
      <c r="Y58" s="37">
        <v>0</v>
      </c>
      <c r="Z58" s="37">
        <f>SUM(P58:Y58)</f>
        <v>3371436</v>
      </c>
      <c r="AA58" s="60"/>
      <c r="AB58" s="37">
        <v>2039139.6124647532</v>
      </c>
      <c r="AC58" s="37">
        <v>55414.435410558217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1430006.6493048442</v>
      </c>
      <c r="AK58" s="37">
        <v>0</v>
      </c>
      <c r="AL58" s="37">
        <f>SUM(AB58:AK58)</f>
        <v>3524560.6971801557</v>
      </c>
      <c r="AM58" s="61"/>
      <c r="AN58" s="37">
        <v>1013744.8915503542</v>
      </c>
      <c r="AO58" s="37">
        <v>62162.972401243664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641945.53139314568</v>
      </c>
      <c r="AX58" s="37">
        <v>0</v>
      </c>
      <c r="AY58" s="37">
        <f>SUM(AN58:AX58)</f>
        <v>1717853.3953447435</v>
      </c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</row>
    <row r="59" spans="1:171" ht="15" customHeight="1" x14ac:dyDescent="0.35">
      <c r="A59" s="20">
        <v>60599</v>
      </c>
      <c r="B59" s="23"/>
      <c r="C59" s="26" t="s">
        <v>101</v>
      </c>
      <c r="D59" s="40">
        <f t="shared" ref="D59:M59" si="35">SUM(D56:D58)</f>
        <v>8236760.0446751118</v>
      </c>
      <c r="E59" s="40">
        <f t="shared" si="35"/>
        <v>134201.20664119249</v>
      </c>
      <c r="F59" s="40">
        <f t="shared" si="35"/>
        <v>244366.94999999774</v>
      </c>
      <c r="G59" s="40">
        <f t="shared" si="35"/>
        <v>0</v>
      </c>
      <c r="H59" s="40">
        <f t="shared" si="35"/>
        <v>0</v>
      </c>
      <c r="I59" s="40">
        <f t="shared" si="35"/>
        <v>0</v>
      </c>
      <c r="J59" s="40">
        <f t="shared" si="35"/>
        <v>0</v>
      </c>
      <c r="K59" s="40">
        <f t="shared" si="35"/>
        <v>0</v>
      </c>
      <c r="L59" s="40">
        <f t="shared" si="35"/>
        <v>8745575.6833588071</v>
      </c>
      <c r="M59" s="40">
        <f t="shared" si="35"/>
        <v>0</v>
      </c>
      <c r="N59" s="40">
        <f t="shared" ref="N59" si="36">SUM(N56:N58)</f>
        <v>17360903.884675112</v>
      </c>
      <c r="O59" s="59"/>
      <c r="P59" s="40">
        <f t="shared" ref="P59:Y59" si="37">SUM(P56:P58)</f>
        <v>8233362.029339999</v>
      </c>
      <c r="Q59" s="40">
        <f t="shared" si="37"/>
        <v>149585.13869965725</v>
      </c>
      <c r="R59" s="40">
        <f t="shared" si="37"/>
        <v>0</v>
      </c>
      <c r="S59" s="40">
        <f t="shared" si="37"/>
        <v>0</v>
      </c>
      <c r="T59" s="40">
        <f t="shared" si="37"/>
        <v>0</v>
      </c>
      <c r="U59" s="40">
        <f t="shared" si="37"/>
        <v>0</v>
      </c>
      <c r="V59" s="40">
        <f t="shared" si="37"/>
        <v>1026638.05</v>
      </c>
      <c r="W59" s="40">
        <f t="shared" si="37"/>
        <v>0</v>
      </c>
      <c r="X59" s="40">
        <f t="shared" si="37"/>
        <v>7013576.1719603417</v>
      </c>
      <c r="Y59" s="40">
        <f t="shared" si="37"/>
        <v>0</v>
      </c>
      <c r="Z59" s="40">
        <f>SUM(Z56:Z58)</f>
        <v>16423161.389999999</v>
      </c>
      <c r="AA59" s="60"/>
      <c r="AB59" s="40">
        <f t="shared" ref="AB59:AK59" si="38">SUM(AB56:AB58)</f>
        <v>8304891.5799999991</v>
      </c>
      <c r="AC59" s="40">
        <f t="shared" si="38"/>
        <v>152295.94594928436</v>
      </c>
      <c r="AD59" s="40">
        <f t="shared" si="38"/>
        <v>0</v>
      </c>
      <c r="AE59" s="40">
        <f t="shared" si="38"/>
        <v>0</v>
      </c>
      <c r="AF59" s="40">
        <f t="shared" si="38"/>
        <v>0</v>
      </c>
      <c r="AG59" s="40">
        <f t="shared" si="38"/>
        <v>0</v>
      </c>
      <c r="AH59" s="40">
        <f t="shared" si="38"/>
        <v>273770.15999999997</v>
      </c>
      <c r="AI59" s="40">
        <f t="shared" si="38"/>
        <v>0</v>
      </c>
      <c r="AJ59" s="40">
        <f t="shared" si="38"/>
        <v>6071143.4591242056</v>
      </c>
      <c r="AK59" s="40">
        <f t="shared" si="38"/>
        <v>0</v>
      </c>
      <c r="AL59" s="40">
        <f>SUM(AL56:AL58)</f>
        <v>14802101.14507349</v>
      </c>
      <c r="AM59" s="61"/>
      <c r="AN59" s="40">
        <f t="shared" ref="AN59:AX59" si="39">SUM(AN56:AN58)</f>
        <v>4121400.03</v>
      </c>
      <c r="AO59" s="40">
        <f t="shared" si="39"/>
        <v>122355.71592157969</v>
      </c>
      <c r="AP59" s="40">
        <f t="shared" si="39"/>
        <v>0</v>
      </c>
      <c r="AQ59" s="40">
        <f t="shared" si="39"/>
        <v>0</v>
      </c>
      <c r="AR59" s="40">
        <f t="shared" si="39"/>
        <v>0</v>
      </c>
      <c r="AS59" s="40">
        <f t="shared" si="39"/>
        <v>0</v>
      </c>
      <c r="AT59" s="40">
        <f>SUM(AT56:AT58)</f>
        <v>0</v>
      </c>
      <c r="AU59" s="40">
        <f t="shared" si="39"/>
        <v>89034.84</v>
      </c>
      <c r="AV59" s="40">
        <f t="shared" si="39"/>
        <v>0</v>
      </c>
      <c r="AW59" s="40">
        <f t="shared" si="39"/>
        <v>2422034.7350781695</v>
      </c>
      <c r="AX59" s="40">
        <f t="shared" si="39"/>
        <v>0</v>
      </c>
      <c r="AY59" s="40">
        <f>SUM(AY56:AY58)</f>
        <v>6754825.320999749</v>
      </c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</row>
    <row r="60" spans="1:171" ht="15" customHeight="1" x14ac:dyDescent="0.35">
      <c r="A60" s="14"/>
      <c r="B60" s="24"/>
      <c r="C60" s="26" t="s">
        <v>102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5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60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61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</row>
    <row r="61" spans="1:171" ht="15" customHeight="1" x14ac:dyDescent="0.35">
      <c r="A61" s="14" t="s">
        <v>103</v>
      </c>
      <c r="B61" s="23"/>
      <c r="C61" s="24" t="s">
        <v>104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5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60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61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</row>
    <row r="62" spans="1:171" ht="15" customHeight="1" x14ac:dyDescent="0.35">
      <c r="A62" s="14"/>
      <c r="B62" s="23" t="s">
        <v>43</v>
      </c>
      <c r="C62" s="25" t="s">
        <v>105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12256673.526004005</v>
      </c>
      <c r="M62" s="37">
        <v>0</v>
      </c>
      <c r="N62" s="37">
        <f t="shared" ref="N62:N70" si="40">SUM(D62:M62)</f>
        <v>12256673.526004005</v>
      </c>
      <c r="O62" s="59"/>
      <c r="P62" s="37">
        <v>0</v>
      </c>
      <c r="Q62" s="37">
        <v>35.670491375029087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17363638.695963185</v>
      </c>
      <c r="Y62" s="37">
        <v>0</v>
      </c>
      <c r="Z62" s="37">
        <f>SUM(P62:Y62)</f>
        <v>17363674.36645456</v>
      </c>
      <c r="AA62" s="60"/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16482297.808918893</v>
      </c>
      <c r="AK62" s="37">
        <v>0</v>
      </c>
      <c r="AL62" s="37">
        <f>SUM(AB62:AK62)</f>
        <v>16482297.808918893</v>
      </c>
      <c r="AM62" s="61"/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12240116.037360588</v>
      </c>
      <c r="AX62" s="37">
        <v>0</v>
      </c>
      <c r="AY62" s="37">
        <f>SUM(AN62:AX62)</f>
        <v>12240116.037360588</v>
      </c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</row>
    <row r="63" spans="1:171" ht="15" customHeight="1" x14ac:dyDescent="0.35">
      <c r="A63" s="14"/>
      <c r="B63" s="23" t="s">
        <v>45</v>
      </c>
      <c r="C63" s="25" t="s">
        <v>106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3635.5079525922588</v>
      </c>
      <c r="M63" s="37">
        <v>0</v>
      </c>
      <c r="N63" s="37">
        <f t="shared" si="40"/>
        <v>3635.5079525922588</v>
      </c>
      <c r="O63" s="59"/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2258.0181744813249</v>
      </c>
      <c r="Y63" s="37">
        <v>0</v>
      </c>
      <c r="Z63" s="37">
        <f>SUM(P63:Y63)</f>
        <v>2258.0181744813249</v>
      </c>
      <c r="AA63" s="60"/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5549.316395177234</v>
      </c>
      <c r="AK63" s="37">
        <v>0</v>
      </c>
      <c r="AL63" s="37">
        <f>SUM(AB63:AK63)</f>
        <v>5549.316395177234</v>
      </c>
      <c r="AM63" s="61"/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f>SUM(AN63:AX63)</f>
        <v>0</v>
      </c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</row>
    <row r="64" spans="1:171" ht="15" customHeight="1" x14ac:dyDescent="0.35">
      <c r="A64" s="14" t="s">
        <v>107</v>
      </c>
      <c r="B64" s="23"/>
      <c r="C64" s="24" t="s">
        <v>108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59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60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61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</row>
    <row r="65" spans="1:171" ht="15" customHeight="1" x14ac:dyDescent="0.35">
      <c r="A65" s="14"/>
      <c r="B65" s="23" t="s">
        <v>43</v>
      </c>
      <c r="C65" s="25" t="s">
        <v>109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f t="shared" si="40"/>
        <v>0</v>
      </c>
      <c r="O65" s="59"/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f>SUM(P65:Y65)</f>
        <v>0</v>
      </c>
      <c r="AA65" s="60"/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f>SUM(AB65:AK65)</f>
        <v>0</v>
      </c>
      <c r="AM65" s="61"/>
      <c r="AN65" s="37">
        <v>0</v>
      </c>
      <c r="AO65" s="37">
        <v>244828.96561585861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628991.07479811879</v>
      </c>
      <c r="AX65" s="37">
        <v>0</v>
      </c>
      <c r="AY65" s="37">
        <f>SUM(AN65:AX65)</f>
        <v>873820.04041397735</v>
      </c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</row>
    <row r="66" spans="1:171" ht="15" customHeight="1" x14ac:dyDescent="0.35">
      <c r="A66" s="14"/>
      <c r="B66" s="23" t="s">
        <v>45</v>
      </c>
      <c r="C66" s="25" t="s">
        <v>110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f t="shared" si="40"/>
        <v>0</v>
      </c>
      <c r="O66" s="59"/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f>SUM(P66:Y66)</f>
        <v>0</v>
      </c>
      <c r="AA66" s="60"/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f>SUM(AB66:AK66)</f>
        <v>0</v>
      </c>
      <c r="AM66" s="61"/>
      <c r="AN66" s="37">
        <v>0</v>
      </c>
      <c r="AO66" s="37">
        <v>3010.0777370152023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126895.87016038175</v>
      </c>
      <c r="AX66" s="37">
        <v>0</v>
      </c>
      <c r="AY66" s="37">
        <f>SUM(AN66:AX66)</f>
        <v>129905.94789739695</v>
      </c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</row>
    <row r="67" spans="1:171" ht="15" customHeight="1" x14ac:dyDescent="0.35">
      <c r="A67" s="14" t="s">
        <v>111</v>
      </c>
      <c r="B67" s="23"/>
      <c r="C67" s="24" t="s">
        <v>112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59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60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61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</row>
    <row r="68" spans="1:171" ht="15" customHeight="1" x14ac:dyDescent="0.35">
      <c r="A68" s="14"/>
      <c r="B68" s="23" t="s">
        <v>43</v>
      </c>
      <c r="C68" s="25" t="s">
        <v>113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f t="shared" si="40"/>
        <v>0</v>
      </c>
      <c r="O68" s="59"/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f>SUM(P68:Y68)</f>
        <v>0</v>
      </c>
      <c r="AA68" s="60"/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f>SUM(AB68:AK68)</f>
        <v>0</v>
      </c>
      <c r="AM68" s="61"/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f>SUM(AN68:AX68)</f>
        <v>0</v>
      </c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</row>
    <row r="69" spans="1:171" ht="15" customHeight="1" x14ac:dyDescent="0.35">
      <c r="A69" s="14"/>
      <c r="B69" s="23" t="s">
        <v>45</v>
      </c>
      <c r="C69" s="25" t="s">
        <v>114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f t="shared" si="40"/>
        <v>0</v>
      </c>
      <c r="O69" s="59"/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f>SUM(P69:Y69)</f>
        <v>0</v>
      </c>
      <c r="AA69" s="60"/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f>SUM(AB69:AK69)</f>
        <v>0</v>
      </c>
      <c r="AM69" s="61"/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f>SUM(AN69:AX69)</f>
        <v>0</v>
      </c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</row>
    <row r="70" spans="1:171" ht="15" customHeight="1" x14ac:dyDescent="0.35">
      <c r="A70" s="14" t="s">
        <v>115</v>
      </c>
      <c r="B70" s="23"/>
      <c r="C70" s="24" t="s">
        <v>116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f t="shared" si="40"/>
        <v>0</v>
      </c>
      <c r="O70" s="59"/>
      <c r="P70" s="37">
        <v>0</v>
      </c>
      <c r="Q70" s="37">
        <v>478.54241618828291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f>SUM(P70:Y70)</f>
        <v>478.54241618828291</v>
      </c>
      <c r="AA70" s="60"/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196337.70494296594</v>
      </c>
      <c r="AH70" s="37">
        <v>0</v>
      </c>
      <c r="AI70" s="37">
        <v>0</v>
      </c>
      <c r="AJ70" s="37">
        <v>0</v>
      </c>
      <c r="AK70" s="37">
        <v>0</v>
      </c>
      <c r="AL70" s="37">
        <f>SUM(AB70:AK70)</f>
        <v>196337.70494296594</v>
      </c>
      <c r="AM70" s="61"/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f>SUM(AN70:AX70)</f>
        <v>0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</row>
    <row r="71" spans="1:171" ht="15" customHeight="1" x14ac:dyDescent="0.35">
      <c r="A71" s="20">
        <v>60699</v>
      </c>
      <c r="B71" s="23"/>
      <c r="C71" s="26" t="s">
        <v>117</v>
      </c>
      <c r="D71" s="40">
        <f t="shared" ref="D71:M71" si="41">SUM(D62+D63+D65+D66+D68+D69+D70)</f>
        <v>0</v>
      </c>
      <c r="E71" s="40">
        <f t="shared" si="41"/>
        <v>0</v>
      </c>
      <c r="F71" s="40">
        <f t="shared" si="41"/>
        <v>0</v>
      </c>
      <c r="G71" s="40">
        <f t="shared" si="41"/>
        <v>0</v>
      </c>
      <c r="H71" s="40">
        <f t="shared" si="41"/>
        <v>0</v>
      </c>
      <c r="I71" s="40">
        <f t="shared" si="41"/>
        <v>0</v>
      </c>
      <c r="J71" s="40">
        <f t="shared" si="41"/>
        <v>0</v>
      </c>
      <c r="K71" s="40">
        <f t="shared" si="41"/>
        <v>0</v>
      </c>
      <c r="L71" s="40">
        <f t="shared" si="41"/>
        <v>12260309.033956597</v>
      </c>
      <c r="M71" s="40">
        <f t="shared" si="41"/>
        <v>0</v>
      </c>
      <c r="N71" s="40">
        <f t="shared" ref="N71" si="42">SUM(N61:N70)</f>
        <v>12260309.033956597</v>
      </c>
      <c r="O71" s="59"/>
      <c r="P71" s="40">
        <f t="shared" ref="P71:Y71" si="43">SUM(P62+P63+P65+P66+P68+P69+P70)</f>
        <v>0</v>
      </c>
      <c r="Q71" s="40">
        <f t="shared" si="43"/>
        <v>514.212907563312</v>
      </c>
      <c r="R71" s="40">
        <f t="shared" si="43"/>
        <v>0</v>
      </c>
      <c r="S71" s="40">
        <f t="shared" si="43"/>
        <v>0</v>
      </c>
      <c r="T71" s="40">
        <f t="shared" si="43"/>
        <v>0</v>
      </c>
      <c r="U71" s="40">
        <f t="shared" si="43"/>
        <v>0</v>
      </c>
      <c r="V71" s="40">
        <f t="shared" si="43"/>
        <v>0</v>
      </c>
      <c r="W71" s="40">
        <f t="shared" si="43"/>
        <v>0</v>
      </c>
      <c r="X71" s="40">
        <f t="shared" si="43"/>
        <v>17365896.714137666</v>
      </c>
      <c r="Y71" s="40">
        <f t="shared" si="43"/>
        <v>0</v>
      </c>
      <c r="Z71" s="40">
        <f t="shared" ref="Z71" si="44">SUM(Z61:Z70)</f>
        <v>17366410.92704523</v>
      </c>
      <c r="AA71" s="60"/>
      <c r="AB71" s="40">
        <f t="shared" ref="AB71:AK71" si="45">SUM(AB62+AB63+AB65+AB66+AB68+AB69+AB70)</f>
        <v>0</v>
      </c>
      <c r="AC71" s="40">
        <f t="shared" si="45"/>
        <v>0</v>
      </c>
      <c r="AD71" s="40">
        <f t="shared" si="45"/>
        <v>0</v>
      </c>
      <c r="AE71" s="40">
        <f t="shared" si="45"/>
        <v>0</v>
      </c>
      <c r="AF71" s="40">
        <f t="shared" si="45"/>
        <v>0</v>
      </c>
      <c r="AG71" s="40">
        <f t="shared" si="45"/>
        <v>196337.70494296594</v>
      </c>
      <c r="AH71" s="40">
        <f t="shared" si="45"/>
        <v>0</v>
      </c>
      <c r="AI71" s="40">
        <f t="shared" si="45"/>
        <v>0</v>
      </c>
      <c r="AJ71" s="40">
        <f t="shared" si="45"/>
        <v>16487847.12531407</v>
      </c>
      <c r="AK71" s="40">
        <f t="shared" si="45"/>
        <v>0</v>
      </c>
      <c r="AL71" s="40">
        <f>SUM(AL61:AL70)</f>
        <v>16684184.830257036</v>
      </c>
      <c r="AM71" s="61"/>
      <c r="AN71" s="40">
        <f t="shared" ref="AN71:AX71" si="46">SUM(AN62+AN63+AN65+AN66+AN68+AN69+AN70)</f>
        <v>0</v>
      </c>
      <c r="AO71" s="40">
        <f t="shared" si="46"/>
        <v>247839.04335287382</v>
      </c>
      <c r="AP71" s="40">
        <f t="shared" si="46"/>
        <v>0</v>
      </c>
      <c r="AQ71" s="40">
        <f t="shared" si="46"/>
        <v>0</v>
      </c>
      <c r="AR71" s="40">
        <f t="shared" si="46"/>
        <v>0</v>
      </c>
      <c r="AS71" s="40">
        <f t="shared" si="46"/>
        <v>0</v>
      </c>
      <c r="AT71" s="40">
        <f>SUM(AT62+AT63+AT65+AT66+AT68+AT69+AT70)</f>
        <v>0</v>
      </c>
      <c r="AU71" s="40">
        <f t="shared" si="46"/>
        <v>0</v>
      </c>
      <c r="AV71" s="40">
        <f t="shared" si="46"/>
        <v>0</v>
      </c>
      <c r="AW71" s="40">
        <f t="shared" si="46"/>
        <v>12996002.982319089</v>
      </c>
      <c r="AX71" s="40">
        <f t="shared" si="46"/>
        <v>0</v>
      </c>
      <c r="AY71" s="40">
        <f>SUM(AY61:AY70)</f>
        <v>13243842.025671963</v>
      </c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</row>
    <row r="72" spans="1:171" ht="15" customHeight="1" x14ac:dyDescent="0.35">
      <c r="A72" s="14"/>
      <c r="B72" s="23"/>
      <c r="C72" s="26" t="s">
        <v>118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59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60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61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</row>
    <row r="73" spans="1:171" ht="15" customHeight="1" x14ac:dyDescent="0.35">
      <c r="A73" s="14" t="s">
        <v>119</v>
      </c>
      <c r="B73" s="23"/>
      <c r="C73" s="25" t="s">
        <v>120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3603870.0379592222</v>
      </c>
      <c r="K73" s="37">
        <v>0</v>
      </c>
      <c r="L73" s="37">
        <v>487755.29192212876</v>
      </c>
      <c r="M73" s="37">
        <v>0</v>
      </c>
      <c r="N73" s="37">
        <f>SUM(D73:M73)</f>
        <v>4091625.329881351</v>
      </c>
      <c r="O73" s="59"/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2550563.4492696789</v>
      </c>
      <c r="W73" s="37">
        <v>0</v>
      </c>
      <c r="X73" s="37">
        <v>390965.24858672544</v>
      </c>
      <c r="Y73" s="37">
        <v>0</v>
      </c>
      <c r="Z73" s="37">
        <f>SUM(P73:Y73)</f>
        <v>2941528.6978564044</v>
      </c>
      <c r="AA73" s="60"/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2157875.1709065544</v>
      </c>
      <c r="AI73" s="37">
        <v>0</v>
      </c>
      <c r="AJ73" s="37">
        <v>149682.56437077653</v>
      </c>
      <c r="AK73" s="37">
        <v>0</v>
      </c>
      <c r="AL73" s="37">
        <f>SUM(AB73:AK73)</f>
        <v>2307557.735277331</v>
      </c>
      <c r="AM73" s="61"/>
      <c r="AN73" s="37">
        <v>0</v>
      </c>
      <c r="AO73" s="37">
        <v>106452.88115967183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2262273.9677229975</v>
      </c>
      <c r="AV73" s="37">
        <v>0</v>
      </c>
      <c r="AW73" s="37">
        <v>153356.33995368335</v>
      </c>
      <c r="AX73" s="37">
        <v>0</v>
      </c>
      <c r="AY73" s="37">
        <f>SUM(AN73:AX73)</f>
        <v>2522083.1888363529</v>
      </c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</row>
    <row r="74" spans="1:171" ht="15" customHeight="1" x14ac:dyDescent="0.35">
      <c r="A74" s="14" t="s">
        <v>121</v>
      </c>
      <c r="B74" s="23"/>
      <c r="C74" s="25" t="s">
        <v>90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59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60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61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</row>
    <row r="75" spans="1:171" ht="15" customHeight="1" x14ac:dyDescent="0.35">
      <c r="A75" s="14" t="s">
        <v>122</v>
      </c>
      <c r="B75" s="23"/>
      <c r="C75" s="24" t="s">
        <v>123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8824480.1535787061</v>
      </c>
      <c r="M75" s="37">
        <v>0</v>
      </c>
      <c r="N75" s="37">
        <f>SUM(D75:M75)</f>
        <v>8824480.1535787061</v>
      </c>
      <c r="O75" s="59"/>
      <c r="P75" s="37">
        <v>0</v>
      </c>
      <c r="Q75" s="37">
        <v>4018801.6299999985</v>
      </c>
      <c r="R75" s="37">
        <v>0</v>
      </c>
      <c r="S75" s="37">
        <v>0</v>
      </c>
      <c r="T75" s="37">
        <v>0</v>
      </c>
      <c r="U75" s="37">
        <v>0</v>
      </c>
      <c r="V75" s="37">
        <v>1462527.9048313387</v>
      </c>
      <c r="W75" s="37">
        <v>0</v>
      </c>
      <c r="X75" s="37">
        <v>-1.7500403337180614E-3</v>
      </c>
      <c r="Y75" s="37">
        <v>0</v>
      </c>
      <c r="Z75" s="37">
        <f>SUM(P75:Y75)</f>
        <v>5481329.5330812968</v>
      </c>
      <c r="AA75" s="60"/>
      <c r="AB75" s="37">
        <v>0</v>
      </c>
      <c r="AC75" s="37">
        <v>4244304.823599143</v>
      </c>
      <c r="AD75" s="37">
        <v>0</v>
      </c>
      <c r="AE75" s="37">
        <v>0</v>
      </c>
      <c r="AF75" s="37">
        <v>0</v>
      </c>
      <c r="AG75" s="37">
        <v>0</v>
      </c>
      <c r="AH75" s="37">
        <v>1473059.547824838</v>
      </c>
      <c r="AI75" s="37">
        <v>0</v>
      </c>
      <c r="AJ75" s="37">
        <v>0</v>
      </c>
      <c r="AK75" s="37">
        <v>0</v>
      </c>
      <c r="AL75" s="37">
        <f>SUM(AB75:AK75)</f>
        <v>5717364.3714239812</v>
      </c>
      <c r="AM75" s="61"/>
      <c r="AN75" s="37">
        <v>0</v>
      </c>
      <c r="AO75" s="37">
        <v>897790.98868703842</v>
      </c>
      <c r="AP75" s="37">
        <v>0</v>
      </c>
      <c r="AQ75" s="37">
        <v>0</v>
      </c>
      <c r="AR75" s="37">
        <v>3515.0910755233981</v>
      </c>
      <c r="AS75" s="37">
        <v>0</v>
      </c>
      <c r="AT75" s="37">
        <v>0</v>
      </c>
      <c r="AU75" s="37">
        <v>1344738.8339882717</v>
      </c>
      <c r="AV75" s="37">
        <v>0</v>
      </c>
      <c r="AW75" s="37">
        <v>0</v>
      </c>
      <c r="AX75" s="37">
        <v>0</v>
      </c>
      <c r="AY75" s="37">
        <f>SUM(AN75:AX75)</f>
        <v>2246044.9137508334</v>
      </c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</row>
    <row r="76" spans="1:171" ht="15" customHeight="1" x14ac:dyDescent="0.35">
      <c r="A76" s="20">
        <v>60799</v>
      </c>
      <c r="B76" s="23"/>
      <c r="C76" s="26" t="s">
        <v>124</v>
      </c>
      <c r="D76" s="40">
        <f t="shared" ref="D76:M76" si="47">SUM(D73:D75)</f>
        <v>0</v>
      </c>
      <c r="E76" s="40">
        <f t="shared" si="47"/>
        <v>0</v>
      </c>
      <c r="F76" s="40">
        <f t="shared" si="47"/>
        <v>0</v>
      </c>
      <c r="G76" s="40">
        <f t="shared" si="47"/>
        <v>0</v>
      </c>
      <c r="H76" s="40">
        <f t="shared" si="47"/>
        <v>0</v>
      </c>
      <c r="I76" s="40">
        <f t="shared" si="47"/>
        <v>0</v>
      </c>
      <c r="J76" s="40">
        <f t="shared" si="47"/>
        <v>3603870.0379592222</v>
      </c>
      <c r="K76" s="40">
        <f t="shared" si="47"/>
        <v>0</v>
      </c>
      <c r="L76" s="40">
        <f t="shared" si="47"/>
        <v>9312235.4455008358</v>
      </c>
      <c r="M76" s="40">
        <f t="shared" si="47"/>
        <v>0</v>
      </c>
      <c r="N76" s="40">
        <f t="shared" ref="N76" si="48">SUM(N73:N75)</f>
        <v>12916105.483460058</v>
      </c>
      <c r="O76" s="59"/>
      <c r="P76" s="40">
        <f t="shared" ref="P76:Y76" si="49">SUM(P73:P75)</f>
        <v>0</v>
      </c>
      <c r="Q76" s="40">
        <f t="shared" si="49"/>
        <v>4018801.6299999985</v>
      </c>
      <c r="R76" s="40">
        <f t="shared" si="49"/>
        <v>0</v>
      </c>
      <c r="S76" s="40">
        <f t="shared" si="49"/>
        <v>0</v>
      </c>
      <c r="T76" s="40">
        <f t="shared" si="49"/>
        <v>0</v>
      </c>
      <c r="U76" s="40">
        <f t="shared" si="49"/>
        <v>0</v>
      </c>
      <c r="V76" s="40">
        <f t="shared" si="49"/>
        <v>4013091.3541010176</v>
      </c>
      <c r="W76" s="40">
        <f t="shared" si="49"/>
        <v>0</v>
      </c>
      <c r="X76" s="40">
        <f t="shared" si="49"/>
        <v>390965.24683668511</v>
      </c>
      <c r="Y76" s="40">
        <f t="shared" si="49"/>
        <v>0</v>
      </c>
      <c r="Z76" s="40">
        <f t="shared" ref="Z76" si="50">SUM(Z73:Z75)</f>
        <v>8422858.2309377007</v>
      </c>
      <c r="AA76" s="60"/>
      <c r="AB76" s="40">
        <f t="shared" ref="AB76:AK76" si="51">SUM(AB73:AB75)</f>
        <v>0</v>
      </c>
      <c r="AC76" s="40">
        <f t="shared" si="51"/>
        <v>4244304.823599143</v>
      </c>
      <c r="AD76" s="40">
        <f t="shared" si="51"/>
        <v>0</v>
      </c>
      <c r="AE76" s="40">
        <f t="shared" si="51"/>
        <v>0</v>
      </c>
      <c r="AF76" s="40">
        <f t="shared" si="51"/>
        <v>0</v>
      </c>
      <c r="AG76" s="40">
        <f t="shared" si="51"/>
        <v>0</v>
      </c>
      <c r="AH76" s="40">
        <f t="shared" si="51"/>
        <v>3630934.7187313922</v>
      </c>
      <c r="AI76" s="40">
        <f t="shared" si="51"/>
        <v>0</v>
      </c>
      <c r="AJ76" s="40">
        <f t="shared" si="51"/>
        <v>149682.56437077653</v>
      </c>
      <c r="AK76" s="40">
        <f t="shared" si="51"/>
        <v>0</v>
      </c>
      <c r="AL76" s="40">
        <f>SUM(AL73:AL75)</f>
        <v>8024922.1067013126</v>
      </c>
      <c r="AM76" s="61"/>
      <c r="AN76" s="40">
        <f t="shared" ref="AN76:AX76" si="52">SUM(AN73:AN75)</f>
        <v>0</v>
      </c>
      <c r="AO76" s="40">
        <f t="shared" si="52"/>
        <v>1004243.8698467102</v>
      </c>
      <c r="AP76" s="40">
        <f t="shared" si="52"/>
        <v>0</v>
      </c>
      <c r="AQ76" s="40">
        <f t="shared" si="52"/>
        <v>0</v>
      </c>
      <c r="AR76" s="40">
        <f t="shared" si="52"/>
        <v>3515.0910755233981</v>
      </c>
      <c r="AS76" s="40">
        <f t="shared" si="52"/>
        <v>0</v>
      </c>
      <c r="AT76" s="40">
        <f>SUM(AT73:AT75)</f>
        <v>0</v>
      </c>
      <c r="AU76" s="40">
        <f t="shared" si="52"/>
        <v>3607012.8017112692</v>
      </c>
      <c r="AV76" s="40">
        <f t="shared" si="52"/>
        <v>0</v>
      </c>
      <c r="AW76" s="40">
        <f t="shared" si="52"/>
        <v>153356.33995368335</v>
      </c>
      <c r="AX76" s="40">
        <f t="shared" si="52"/>
        <v>0</v>
      </c>
      <c r="AY76" s="40">
        <f>SUM(AY73:AY75)</f>
        <v>4768128.1025871858</v>
      </c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</row>
    <row r="77" spans="1:171" ht="15" customHeight="1" x14ac:dyDescent="0.35">
      <c r="A77" s="14"/>
      <c r="B77" s="23"/>
      <c r="C77" s="26" t="s">
        <v>125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59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60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61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</row>
    <row r="78" spans="1:171" ht="15" customHeight="1" x14ac:dyDescent="0.35">
      <c r="A78" s="14" t="s">
        <v>126</v>
      </c>
      <c r="B78" s="23"/>
      <c r="C78" s="24" t="s">
        <v>127</v>
      </c>
      <c r="D78" s="37">
        <v>0</v>
      </c>
      <c r="E78" s="37">
        <v>253417.61775245843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265876.11012178165</v>
      </c>
      <c r="M78" s="37">
        <v>0</v>
      </c>
      <c r="N78" s="37">
        <f>SUM(D78:M78)</f>
        <v>519293.72787424008</v>
      </c>
      <c r="O78" s="59"/>
      <c r="P78" s="37">
        <v>0</v>
      </c>
      <c r="Q78" s="37">
        <v>105701.9653630442</v>
      </c>
      <c r="R78" s="37">
        <v>31121.728337284851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234551.52532819033</v>
      </c>
      <c r="Y78" s="37">
        <v>0</v>
      </c>
      <c r="Z78" s="37">
        <f>SUM(P78:Y78)</f>
        <v>371375.21902851935</v>
      </c>
      <c r="AA78" s="60"/>
      <c r="AB78" s="37">
        <v>0</v>
      </c>
      <c r="AC78" s="37">
        <v>93453.481206770171</v>
      </c>
      <c r="AD78" s="37">
        <v>31882.892455412577</v>
      </c>
      <c r="AE78" s="37">
        <v>0</v>
      </c>
      <c r="AF78" s="37">
        <v>0</v>
      </c>
      <c r="AG78" s="37">
        <v>165.38717123653728</v>
      </c>
      <c r="AH78" s="37">
        <v>0</v>
      </c>
      <c r="AI78" s="37">
        <v>0</v>
      </c>
      <c r="AJ78" s="37">
        <v>246166.94543965263</v>
      </c>
      <c r="AK78" s="37">
        <v>0</v>
      </c>
      <c r="AL78" s="37">
        <f>SUM(AB78:AK78)</f>
        <v>371668.70627307193</v>
      </c>
      <c r="AM78" s="61"/>
      <c r="AN78" s="37">
        <v>0</v>
      </c>
      <c r="AO78" s="37">
        <v>21068.260475129577</v>
      </c>
      <c r="AP78" s="37">
        <v>8262.1334347701613</v>
      </c>
      <c r="AQ78" s="37">
        <v>0</v>
      </c>
      <c r="AR78" s="37">
        <v>212.04458165361231</v>
      </c>
      <c r="AS78" s="37">
        <v>0</v>
      </c>
      <c r="AT78" s="37">
        <v>0</v>
      </c>
      <c r="AU78" s="37">
        <v>0</v>
      </c>
      <c r="AV78" s="37">
        <v>0</v>
      </c>
      <c r="AW78" s="37">
        <v>31356.678637499055</v>
      </c>
      <c r="AX78" s="37">
        <v>0</v>
      </c>
      <c r="AY78" s="37">
        <f>SUM(AN78:AX78)</f>
        <v>60899.117129052407</v>
      </c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</row>
    <row r="79" spans="1:171" ht="15" customHeight="1" x14ac:dyDescent="0.35">
      <c r="A79" s="14" t="s">
        <v>128</v>
      </c>
      <c r="B79" s="23"/>
      <c r="C79" s="24" t="s">
        <v>129</v>
      </c>
      <c r="D79" s="37">
        <v>0</v>
      </c>
      <c r="E79" s="37">
        <v>66278.011072625741</v>
      </c>
      <c r="F79" s="37">
        <v>0</v>
      </c>
      <c r="G79" s="37">
        <v>0</v>
      </c>
      <c r="H79" s="37">
        <v>0</v>
      </c>
      <c r="I79" s="37">
        <v>256466.56730094363</v>
      </c>
      <c r="J79" s="37">
        <v>67902.227521882014</v>
      </c>
      <c r="K79" s="37">
        <v>0</v>
      </c>
      <c r="L79" s="37">
        <v>69553.119463928393</v>
      </c>
      <c r="M79" s="37">
        <v>0</v>
      </c>
      <c r="N79" s="37">
        <f>SUM(D79:M79)</f>
        <v>460199.92535937973</v>
      </c>
      <c r="O79" s="59"/>
      <c r="P79" s="37">
        <v>0</v>
      </c>
      <c r="Q79" s="37">
        <v>13798.290609635456</v>
      </c>
      <c r="R79" s="37">
        <v>0</v>
      </c>
      <c r="S79" s="37">
        <v>0</v>
      </c>
      <c r="T79" s="37">
        <v>0</v>
      </c>
      <c r="U79" s="37">
        <v>72960.633503851612</v>
      </c>
      <c r="V79" s="37">
        <v>91719.651430438855</v>
      </c>
      <c r="W79" s="37">
        <v>0</v>
      </c>
      <c r="X79" s="37">
        <v>29721.900937243787</v>
      </c>
      <c r="Y79" s="37">
        <v>0</v>
      </c>
      <c r="Z79" s="37">
        <f>SUM(P79:Y79)</f>
        <v>208200.4764811697</v>
      </c>
      <c r="AA79" s="60"/>
      <c r="AB79" s="37">
        <v>0</v>
      </c>
      <c r="AC79" s="37">
        <v>1023.366523366882</v>
      </c>
      <c r="AD79" s="37">
        <v>0</v>
      </c>
      <c r="AE79" s="37">
        <v>0</v>
      </c>
      <c r="AF79" s="37">
        <v>0</v>
      </c>
      <c r="AG79" s="37">
        <v>9863.6181385869986</v>
      </c>
      <c r="AH79" s="37">
        <v>107962.26590038236</v>
      </c>
      <c r="AI79" s="37">
        <v>0</v>
      </c>
      <c r="AJ79" s="37">
        <v>2695.6621398087868</v>
      </c>
      <c r="AK79" s="37">
        <v>0</v>
      </c>
      <c r="AL79" s="37">
        <f>SUM(AB79:AK79)</f>
        <v>121544.91270214503</v>
      </c>
      <c r="AM79" s="61"/>
      <c r="AN79" s="37">
        <v>0</v>
      </c>
      <c r="AO79" s="37">
        <v>9335.0479298535083</v>
      </c>
      <c r="AP79" s="37">
        <v>0</v>
      </c>
      <c r="AQ79" s="37">
        <v>0</v>
      </c>
      <c r="AR79" s="37">
        <v>0</v>
      </c>
      <c r="AS79" s="37">
        <v>311.07938559759049</v>
      </c>
      <c r="AT79" s="37">
        <v>0</v>
      </c>
      <c r="AU79" s="37">
        <v>2972.8598610811059</v>
      </c>
      <c r="AV79" s="37">
        <v>0</v>
      </c>
      <c r="AW79" s="37">
        <v>16579.272418556884</v>
      </c>
      <c r="AX79" s="37">
        <v>0</v>
      </c>
      <c r="AY79" s="37">
        <f>SUM(AN79:AX79)</f>
        <v>29198.25959508909</v>
      </c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</row>
    <row r="80" spans="1:171" ht="15" customHeight="1" x14ac:dyDescent="0.35">
      <c r="A80" s="14" t="s">
        <v>130</v>
      </c>
      <c r="B80" s="23"/>
      <c r="C80" s="24" t="s">
        <v>131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f>SUM(D80:M80)</f>
        <v>0</v>
      </c>
      <c r="O80" s="59"/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f>SUM(P80:Y80)</f>
        <v>0</v>
      </c>
      <c r="AA80" s="60"/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f>SUM(AB80:AK80)</f>
        <v>0</v>
      </c>
      <c r="AM80" s="61"/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f>SUM(AN80:AX80)</f>
        <v>0</v>
      </c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</row>
    <row r="81" spans="1:171" ht="15" customHeight="1" x14ac:dyDescent="0.35">
      <c r="A81" s="20">
        <v>60899</v>
      </c>
      <c r="B81" s="23"/>
      <c r="C81" s="27" t="s">
        <v>132</v>
      </c>
      <c r="D81" s="40">
        <f t="shared" ref="D81:M81" si="53">SUM(D78:D80)</f>
        <v>0</v>
      </c>
      <c r="E81" s="40">
        <f t="shared" si="53"/>
        <v>319695.62882508419</v>
      </c>
      <c r="F81" s="40">
        <f t="shared" si="53"/>
        <v>0</v>
      </c>
      <c r="G81" s="40">
        <f t="shared" si="53"/>
        <v>0</v>
      </c>
      <c r="H81" s="40">
        <f t="shared" si="53"/>
        <v>0</v>
      </c>
      <c r="I81" s="40">
        <f t="shared" si="53"/>
        <v>256466.56730094363</v>
      </c>
      <c r="J81" s="40">
        <f t="shared" si="53"/>
        <v>67902.227521882014</v>
      </c>
      <c r="K81" s="40">
        <f t="shared" si="53"/>
        <v>0</v>
      </c>
      <c r="L81" s="40">
        <f t="shared" si="53"/>
        <v>335429.22958571004</v>
      </c>
      <c r="M81" s="40">
        <f t="shared" si="53"/>
        <v>0</v>
      </c>
      <c r="N81" s="40">
        <f t="shared" ref="N81" si="54">SUM(N78:N80)</f>
        <v>979493.65323361987</v>
      </c>
      <c r="O81" s="59"/>
      <c r="P81" s="40">
        <f t="shared" ref="P81:Y81" si="55">SUM(P78:P80)</f>
        <v>0</v>
      </c>
      <c r="Q81" s="40">
        <f t="shared" si="55"/>
        <v>119500.25597267966</v>
      </c>
      <c r="R81" s="40">
        <f t="shared" si="55"/>
        <v>31121.728337284851</v>
      </c>
      <c r="S81" s="40">
        <f t="shared" si="55"/>
        <v>0</v>
      </c>
      <c r="T81" s="40">
        <f t="shared" si="55"/>
        <v>0</v>
      </c>
      <c r="U81" s="40">
        <f t="shared" si="55"/>
        <v>72960.633503851612</v>
      </c>
      <c r="V81" s="40">
        <f t="shared" si="55"/>
        <v>91719.651430438855</v>
      </c>
      <c r="W81" s="40">
        <f t="shared" si="55"/>
        <v>0</v>
      </c>
      <c r="X81" s="40">
        <f t="shared" si="55"/>
        <v>264273.42626543413</v>
      </c>
      <c r="Y81" s="40">
        <f t="shared" si="55"/>
        <v>0</v>
      </c>
      <c r="Z81" s="40">
        <f t="shared" ref="Z81" si="56">SUM(Z78:Z80)</f>
        <v>579575.69550968905</v>
      </c>
      <c r="AA81" s="60"/>
      <c r="AB81" s="40">
        <f t="shared" ref="AB81:AK81" si="57">SUM(AB78:AB80)</f>
        <v>0</v>
      </c>
      <c r="AC81" s="40">
        <f t="shared" si="57"/>
        <v>94476.847730137059</v>
      </c>
      <c r="AD81" s="40">
        <f t="shared" si="57"/>
        <v>31882.892455412577</v>
      </c>
      <c r="AE81" s="40">
        <f t="shared" si="57"/>
        <v>0</v>
      </c>
      <c r="AF81" s="40">
        <f t="shared" si="57"/>
        <v>0</v>
      </c>
      <c r="AG81" s="40">
        <f t="shared" si="57"/>
        <v>10029.005309823537</v>
      </c>
      <c r="AH81" s="40">
        <f t="shared" si="57"/>
        <v>107962.26590038236</v>
      </c>
      <c r="AI81" s="40">
        <f t="shared" si="57"/>
        <v>0</v>
      </c>
      <c r="AJ81" s="40">
        <f t="shared" si="57"/>
        <v>248862.60757946142</v>
      </c>
      <c r="AK81" s="40">
        <f t="shared" si="57"/>
        <v>0</v>
      </c>
      <c r="AL81" s="40">
        <f>SUM(AL78:AL80)</f>
        <v>493213.61897521699</v>
      </c>
      <c r="AM81" s="61"/>
      <c r="AN81" s="40">
        <f t="shared" ref="AN81:AX81" si="58">SUM(AN78:AN80)</f>
        <v>0</v>
      </c>
      <c r="AO81" s="40">
        <f t="shared" si="58"/>
        <v>30403.308404983087</v>
      </c>
      <c r="AP81" s="40">
        <f t="shared" si="58"/>
        <v>8262.1334347701613</v>
      </c>
      <c r="AQ81" s="40">
        <f t="shared" si="58"/>
        <v>0</v>
      </c>
      <c r="AR81" s="40">
        <f t="shared" si="58"/>
        <v>212.04458165361231</v>
      </c>
      <c r="AS81" s="40">
        <f t="shared" si="58"/>
        <v>311.07938559759049</v>
      </c>
      <c r="AT81" s="40">
        <f>SUM(AT78:AT80)</f>
        <v>0</v>
      </c>
      <c r="AU81" s="40">
        <f t="shared" si="58"/>
        <v>2972.8598610811059</v>
      </c>
      <c r="AV81" s="40">
        <f t="shared" si="58"/>
        <v>0</v>
      </c>
      <c r="AW81" s="40">
        <f t="shared" si="58"/>
        <v>47935.951056055943</v>
      </c>
      <c r="AX81" s="40">
        <f t="shared" si="58"/>
        <v>0</v>
      </c>
      <c r="AY81" s="40">
        <f>SUM(AY78:AY80)</f>
        <v>90097.376724141504</v>
      </c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</row>
    <row r="82" spans="1:171" ht="15" customHeight="1" x14ac:dyDescent="0.35">
      <c r="A82" s="14"/>
      <c r="B82" s="23"/>
      <c r="C82" s="26" t="s">
        <v>133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59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60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61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</row>
    <row r="83" spans="1:171" ht="15" customHeight="1" x14ac:dyDescent="0.35">
      <c r="A83" s="14" t="s">
        <v>134</v>
      </c>
      <c r="B83" s="23"/>
      <c r="C83" s="24" t="s">
        <v>135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845444.84</v>
      </c>
      <c r="K83" s="37">
        <v>0</v>
      </c>
      <c r="L83" s="37">
        <v>0</v>
      </c>
      <c r="M83" s="37">
        <v>0</v>
      </c>
      <c r="N83" s="37">
        <f>SUM(D83:M83)</f>
        <v>845444.84</v>
      </c>
      <c r="O83" s="59"/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1038267.23</v>
      </c>
      <c r="W83" s="37">
        <v>0</v>
      </c>
      <c r="X83" s="37">
        <v>0</v>
      </c>
      <c r="Y83" s="37">
        <v>0</v>
      </c>
      <c r="Z83" s="37">
        <f>SUM(P83:Y83)</f>
        <v>1038267.23</v>
      </c>
      <c r="AA83" s="60"/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763853.96</v>
      </c>
      <c r="AI83" s="37">
        <v>0</v>
      </c>
      <c r="AJ83" s="37">
        <v>0</v>
      </c>
      <c r="AK83" s="37">
        <v>0</v>
      </c>
      <c r="AL83" s="37">
        <f>SUM(AB83:AK83)</f>
        <v>763853.96</v>
      </c>
      <c r="AM83" s="61"/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368704.03</v>
      </c>
      <c r="AV83" s="37">
        <v>0</v>
      </c>
      <c r="AW83" s="37">
        <v>0</v>
      </c>
      <c r="AX83" s="37">
        <v>0</v>
      </c>
      <c r="AY83" s="37">
        <f>SUM(AN83:AX83)</f>
        <v>368704.03</v>
      </c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</row>
    <row r="84" spans="1:171" ht="15" customHeight="1" x14ac:dyDescent="0.35">
      <c r="A84" s="14" t="s">
        <v>136</v>
      </c>
      <c r="B84" s="23"/>
      <c r="C84" s="24" t="s">
        <v>137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1027204.5866666667</v>
      </c>
      <c r="K84" s="37">
        <v>0</v>
      </c>
      <c r="L84" s="37">
        <v>0</v>
      </c>
      <c r="M84" s="37">
        <v>0</v>
      </c>
      <c r="N84" s="37">
        <f>SUM(D84:M84)</f>
        <v>1027204.5866666667</v>
      </c>
      <c r="O84" s="59"/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821079.52</v>
      </c>
      <c r="W84" s="37">
        <v>0</v>
      </c>
      <c r="X84" s="37">
        <v>0</v>
      </c>
      <c r="Y84" s="37">
        <v>0</v>
      </c>
      <c r="Z84" s="37">
        <f>SUM(P84:Y84)</f>
        <v>821079.52</v>
      </c>
      <c r="AA84" s="60"/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821079.48</v>
      </c>
      <c r="AI84" s="37">
        <v>0</v>
      </c>
      <c r="AJ84" s="37">
        <v>0</v>
      </c>
      <c r="AK84" s="37">
        <v>0</v>
      </c>
      <c r="AL84" s="37">
        <f>SUM(AB84:AK84)</f>
        <v>821079.48</v>
      </c>
      <c r="AM84" s="61"/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410539.74</v>
      </c>
      <c r="AV84" s="37">
        <v>0</v>
      </c>
      <c r="AW84" s="37">
        <v>0</v>
      </c>
      <c r="AX84" s="37">
        <v>0</v>
      </c>
      <c r="AY84" s="37">
        <f>SUM(AN84:AX84)</f>
        <v>410539.74</v>
      </c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</row>
    <row r="85" spans="1:171" ht="15" customHeight="1" x14ac:dyDescent="0.35">
      <c r="A85" s="20">
        <v>60999</v>
      </c>
      <c r="B85" s="23"/>
      <c r="C85" s="26" t="s">
        <v>138</v>
      </c>
      <c r="D85" s="40">
        <f t="shared" ref="D85:M85" si="59">SUM(D83:D84)</f>
        <v>0</v>
      </c>
      <c r="E85" s="40">
        <f t="shared" si="59"/>
        <v>0</v>
      </c>
      <c r="F85" s="40">
        <f t="shared" si="59"/>
        <v>0</v>
      </c>
      <c r="G85" s="40">
        <f t="shared" si="59"/>
        <v>0</v>
      </c>
      <c r="H85" s="40">
        <f t="shared" si="59"/>
        <v>0</v>
      </c>
      <c r="I85" s="40">
        <f t="shared" si="59"/>
        <v>0</v>
      </c>
      <c r="J85" s="40">
        <f t="shared" si="59"/>
        <v>1872649.4266666668</v>
      </c>
      <c r="K85" s="40">
        <f t="shared" si="59"/>
        <v>0</v>
      </c>
      <c r="L85" s="40">
        <f t="shared" si="59"/>
        <v>0</v>
      </c>
      <c r="M85" s="40">
        <f t="shared" si="59"/>
        <v>0</v>
      </c>
      <c r="N85" s="40">
        <f t="shared" ref="N85" si="60">SUM(N83:N84)</f>
        <v>1872649.4266666668</v>
      </c>
      <c r="O85" s="59"/>
      <c r="P85" s="40">
        <f t="shared" ref="P85:Y85" si="61">SUM(P83:P84)</f>
        <v>0</v>
      </c>
      <c r="Q85" s="40">
        <f t="shared" si="61"/>
        <v>0</v>
      </c>
      <c r="R85" s="40">
        <f t="shared" si="61"/>
        <v>0</v>
      </c>
      <c r="S85" s="40">
        <f t="shared" si="61"/>
        <v>0</v>
      </c>
      <c r="T85" s="40">
        <f t="shared" si="61"/>
        <v>0</v>
      </c>
      <c r="U85" s="40">
        <f t="shared" si="61"/>
        <v>0</v>
      </c>
      <c r="V85" s="40">
        <f t="shared" si="61"/>
        <v>1859346.75</v>
      </c>
      <c r="W85" s="40">
        <f t="shared" si="61"/>
        <v>0</v>
      </c>
      <c r="X85" s="40">
        <f t="shared" si="61"/>
        <v>0</v>
      </c>
      <c r="Y85" s="40">
        <f t="shared" si="61"/>
        <v>0</v>
      </c>
      <c r="Z85" s="40">
        <f t="shared" ref="Z85" si="62">SUM(Z83:Z84)</f>
        <v>1859346.75</v>
      </c>
      <c r="AA85" s="60"/>
      <c r="AB85" s="40">
        <f t="shared" ref="AB85:AK85" si="63">SUM(AB83:AB84)</f>
        <v>0</v>
      </c>
      <c r="AC85" s="40">
        <f t="shared" si="63"/>
        <v>0</v>
      </c>
      <c r="AD85" s="40">
        <f t="shared" si="63"/>
        <v>0</v>
      </c>
      <c r="AE85" s="40">
        <f t="shared" si="63"/>
        <v>0</v>
      </c>
      <c r="AF85" s="40">
        <f t="shared" si="63"/>
        <v>0</v>
      </c>
      <c r="AG85" s="40">
        <f t="shared" si="63"/>
        <v>0</v>
      </c>
      <c r="AH85" s="40">
        <f t="shared" si="63"/>
        <v>1584933.44</v>
      </c>
      <c r="AI85" s="40">
        <f t="shared" si="63"/>
        <v>0</v>
      </c>
      <c r="AJ85" s="40">
        <f t="shared" si="63"/>
        <v>0</v>
      </c>
      <c r="AK85" s="40">
        <f t="shared" si="63"/>
        <v>0</v>
      </c>
      <c r="AL85" s="40">
        <f>SUM(AL83:AL84)</f>
        <v>1584933.44</v>
      </c>
      <c r="AM85" s="61"/>
      <c r="AN85" s="40">
        <f t="shared" ref="AN85:AX85" si="64">SUM(AN83:AN84)</f>
        <v>0</v>
      </c>
      <c r="AO85" s="40">
        <f t="shared" si="64"/>
        <v>0</v>
      </c>
      <c r="AP85" s="40">
        <f t="shared" si="64"/>
        <v>0</v>
      </c>
      <c r="AQ85" s="40">
        <f t="shared" si="64"/>
        <v>0</v>
      </c>
      <c r="AR85" s="40">
        <f t="shared" si="64"/>
        <v>0</v>
      </c>
      <c r="AS85" s="40">
        <f t="shared" si="64"/>
        <v>0</v>
      </c>
      <c r="AT85" s="40">
        <f>SUM(AT83:AT84)</f>
        <v>0</v>
      </c>
      <c r="AU85" s="40">
        <f t="shared" si="64"/>
        <v>779243.77</v>
      </c>
      <c r="AV85" s="40">
        <f t="shared" si="64"/>
        <v>0</v>
      </c>
      <c r="AW85" s="40">
        <f t="shared" si="64"/>
        <v>0</v>
      </c>
      <c r="AX85" s="40">
        <f t="shared" si="64"/>
        <v>0</v>
      </c>
      <c r="AY85" s="40">
        <f>SUM(AY83:AY84)</f>
        <v>779243.77</v>
      </c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</row>
    <row r="86" spans="1:171" ht="15" customHeight="1" x14ac:dyDescent="0.35">
      <c r="A86" s="14"/>
      <c r="B86" s="24"/>
      <c r="C86" s="26" t="s">
        <v>139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59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60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61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</row>
    <row r="87" spans="1:171" ht="15" customHeight="1" x14ac:dyDescent="0.35">
      <c r="A87" s="14" t="s">
        <v>140</v>
      </c>
      <c r="B87" s="24"/>
      <c r="C87" s="24" t="s">
        <v>141</v>
      </c>
      <c r="D87" s="37">
        <v>0</v>
      </c>
      <c r="E87" s="37">
        <v>13544671.979068451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f t="shared" ref="N87:N95" si="65">SUM(D87:M87)</f>
        <v>13544671.979068451</v>
      </c>
      <c r="O87" s="59"/>
      <c r="P87" s="37">
        <v>0</v>
      </c>
      <c r="Q87" s="37">
        <v>10933754.154808179</v>
      </c>
      <c r="R87" s="37">
        <v>3662.6418422488377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f>SUM(P87:Y87)</f>
        <v>10937416.796650426</v>
      </c>
      <c r="AA87" s="60"/>
      <c r="AB87" s="37">
        <v>0</v>
      </c>
      <c r="AC87" s="37">
        <v>11593113.545173137</v>
      </c>
      <c r="AD87" s="37">
        <v>3752.2214284999359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f t="shared" ref="AL87:AL93" si="66">SUM(AB87:AK87)</f>
        <v>11596865.766601637</v>
      </c>
      <c r="AM87" s="61"/>
      <c r="AN87" s="37">
        <v>0</v>
      </c>
      <c r="AO87" s="37">
        <v>5143046.0999999996</v>
      </c>
      <c r="AP87" s="37">
        <v>972.35074146503462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f>SUM(AN87:AX87)</f>
        <v>5144018.4507414643</v>
      </c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</row>
    <row r="88" spans="1:171" ht="15" customHeight="1" x14ac:dyDescent="0.35">
      <c r="A88" s="28" t="s">
        <v>142</v>
      </c>
      <c r="B88" s="29"/>
      <c r="C88" s="29" t="s">
        <v>143</v>
      </c>
      <c r="D88" s="37">
        <v>0</v>
      </c>
      <c r="E88" s="37">
        <v>29164.85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f t="shared" si="65"/>
        <v>29164.85</v>
      </c>
      <c r="O88" s="59"/>
      <c r="P88" s="37">
        <v>0</v>
      </c>
      <c r="Q88" s="37">
        <v>-125435.79000000001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f>SUM(P88:Y88)</f>
        <v>-125435.79000000001</v>
      </c>
      <c r="AA88" s="60"/>
      <c r="AB88" s="37">
        <v>0</v>
      </c>
      <c r="AC88" s="37">
        <v>-19312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f t="shared" si="66"/>
        <v>-19312</v>
      </c>
      <c r="AM88" s="61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</row>
    <row r="89" spans="1:171" ht="15" customHeight="1" x14ac:dyDescent="0.35">
      <c r="A89" s="28" t="s">
        <v>144</v>
      </c>
      <c r="B89" s="29"/>
      <c r="C89" s="29" t="s">
        <v>145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5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60"/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37">
        <f t="shared" si="66"/>
        <v>0</v>
      </c>
      <c r="AM89" s="61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</row>
    <row r="90" spans="1:171" ht="15" customHeight="1" x14ac:dyDescent="0.35">
      <c r="A90" s="20">
        <v>61099</v>
      </c>
      <c r="B90" s="24"/>
      <c r="C90" s="26" t="s">
        <v>146</v>
      </c>
      <c r="D90" s="40">
        <f>SUM(D87:D89)</f>
        <v>0</v>
      </c>
      <c r="E90" s="40">
        <f>SUM(E86:E89)</f>
        <v>13573836.82906845</v>
      </c>
      <c r="F90" s="40">
        <f t="shared" ref="F90:M90" si="67">SUM(F86:F89)</f>
        <v>0</v>
      </c>
      <c r="G90" s="40">
        <f t="shared" si="67"/>
        <v>0</v>
      </c>
      <c r="H90" s="40">
        <f t="shared" si="67"/>
        <v>0</v>
      </c>
      <c r="I90" s="40">
        <f t="shared" si="67"/>
        <v>0</v>
      </c>
      <c r="J90" s="40">
        <f t="shared" si="67"/>
        <v>0</v>
      </c>
      <c r="K90" s="40">
        <f t="shared" si="67"/>
        <v>0</v>
      </c>
      <c r="L90" s="40">
        <f t="shared" si="67"/>
        <v>0</v>
      </c>
      <c r="M90" s="40">
        <f t="shared" si="67"/>
        <v>0</v>
      </c>
      <c r="N90" s="40">
        <f t="shared" si="65"/>
        <v>13573836.82906845</v>
      </c>
      <c r="O90" s="59"/>
      <c r="P90" s="40">
        <f t="shared" ref="P90:Y90" si="68">SUM(P86:P89)</f>
        <v>0</v>
      </c>
      <c r="Q90" s="40">
        <f t="shared" si="68"/>
        <v>10808318.364808179</v>
      </c>
      <c r="R90" s="40">
        <f t="shared" si="68"/>
        <v>3662.6418422488377</v>
      </c>
      <c r="S90" s="40">
        <f t="shared" si="68"/>
        <v>0</v>
      </c>
      <c r="T90" s="40">
        <f t="shared" si="68"/>
        <v>0</v>
      </c>
      <c r="U90" s="40">
        <f t="shared" si="68"/>
        <v>0</v>
      </c>
      <c r="V90" s="40">
        <f t="shared" si="68"/>
        <v>0</v>
      </c>
      <c r="W90" s="40">
        <f t="shared" si="68"/>
        <v>0</v>
      </c>
      <c r="X90" s="40">
        <f t="shared" si="68"/>
        <v>0</v>
      </c>
      <c r="Y90" s="40">
        <f t="shared" si="68"/>
        <v>0</v>
      </c>
      <c r="Z90" s="40">
        <f>SUM(P90:Y90)</f>
        <v>10811981.006650427</v>
      </c>
      <c r="AA90" s="60"/>
      <c r="AB90" s="40">
        <f t="shared" ref="AB90:AK90" si="69">SUM(AB87:AB89)</f>
        <v>0</v>
      </c>
      <c r="AC90" s="40">
        <f t="shared" si="69"/>
        <v>11573801.545173137</v>
      </c>
      <c r="AD90" s="40">
        <f t="shared" si="69"/>
        <v>3752.2214284999359</v>
      </c>
      <c r="AE90" s="40">
        <f t="shared" si="69"/>
        <v>0</v>
      </c>
      <c r="AF90" s="40">
        <f t="shared" si="69"/>
        <v>0</v>
      </c>
      <c r="AG90" s="40">
        <f t="shared" si="69"/>
        <v>0</v>
      </c>
      <c r="AH90" s="40">
        <f t="shared" si="69"/>
        <v>0</v>
      </c>
      <c r="AI90" s="40">
        <f t="shared" si="69"/>
        <v>0</v>
      </c>
      <c r="AJ90" s="40">
        <f t="shared" si="69"/>
        <v>0</v>
      </c>
      <c r="AK90" s="40">
        <f t="shared" si="69"/>
        <v>0</v>
      </c>
      <c r="AL90" s="40">
        <f t="shared" si="66"/>
        <v>11577553.766601637</v>
      </c>
      <c r="AM90" s="61"/>
      <c r="AN90" s="40">
        <f>SUM(AN87:AN89)</f>
        <v>0</v>
      </c>
      <c r="AO90" s="40">
        <f>SUM(AO86:AO89)</f>
        <v>5143046.0999999996</v>
      </c>
      <c r="AP90" s="40">
        <f t="shared" ref="AP90:AX90" si="70">SUM(AP86:AP89)</f>
        <v>972.35074146503462</v>
      </c>
      <c r="AQ90" s="40">
        <f t="shared" si="70"/>
        <v>0</v>
      </c>
      <c r="AR90" s="40">
        <f t="shared" si="70"/>
        <v>0</v>
      </c>
      <c r="AS90" s="40">
        <f t="shared" si="70"/>
        <v>0</v>
      </c>
      <c r="AT90" s="40">
        <f t="shared" si="70"/>
        <v>0</v>
      </c>
      <c r="AU90" s="40">
        <f t="shared" si="70"/>
        <v>0</v>
      </c>
      <c r="AV90" s="40">
        <f t="shared" si="70"/>
        <v>0</v>
      </c>
      <c r="AW90" s="40">
        <f t="shared" si="70"/>
        <v>0</v>
      </c>
      <c r="AX90" s="40">
        <f t="shared" si="70"/>
        <v>0</v>
      </c>
      <c r="AY90" s="40">
        <f>SUM(AN90:AX90)</f>
        <v>5144018.4507414643</v>
      </c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</row>
    <row r="91" spans="1:171" ht="15" customHeight="1" x14ac:dyDescent="0.35">
      <c r="A91" s="14" t="s">
        <v>147</v>
      </c>
      <c r="B91" s="24"/>
      <c r="C91" s="24" t="s">
        <v>148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59"/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37">
        <f>SUM(P91:Y91)</f>
        <v>0</v>
      </c>
      <c r="AA91" s="60"/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37">
        <f t="shared" si="66"/>
        <v>0</v>
      </c>
      <c r="AM91" s="61"/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</row>
    <row r="92" spans="1:171" ht="15" customHeight="1" x14ac:dyDescent="0.35">
      <c r="A92" s="14" t="s">
        <v>149</v>
      </c>
      <c r="B92" s="24"/>
      <c r="C92" s="67" t="s">
        <v>307</v>
      </c>
      <c r="D92" s="37">
        <v>0</v>
      </c>
      <c r="E92" s="37">
        <v>0</v>
      </c>
      <c r="F92" s="37">
        <v>340238.97</v>
      </c>
      <c r="G92" s="37">
        <v>0</v>
      </c>
      <c r="H92" s="37">
        <v>0</v>
      </c>
      <c r="I92" s="37">
        <v>321241.33</v>
      </c>
      <c r="J92" s="37">
        <v>0</v>
      </c>
      <c r="K92" s="37">
        <v>1847065.87</v>
      </c>
      <c r="L92" s="37">
        <v>0</v>
      </c>
      <c r="M92" s="37">
        <v>138900</v>
      </c>
      <c r="N92" s="37">
        <f t="shared" si="65"/>
        <v>2647446.17</v>
      </c>
      <c r="O92" s="59"/>
      <c r="P92" s="48">
        <v>0</v>
      </c>
      <c r="Q92" s="48">
        <v>466631.82999999996</v>
      </c>
      <c r="R92" s="48">
        <v>0</v>
      </c>
      <c r="S92" s="48">
        <v>0</v>
      </c>
      <c r="T92" s="48">
        <v>1168016.0599999998</v>
      </c>
      <c r="U92" s="48">
        <v>598012.36</v>
      </c>
      <c r="V92" s="48">
        <v>0</v>
      </c>
      <c r="W92" s="48">
        <v>3979861.2399999998</v>
      </c>
      <c r="X92" s="48">
        <v>0</v>
      </c>
      <c r="Y92" s="48">
        <v>134100</v>
      </c>
      <c r="Z92" s="37">
        <f>SUM(P92:Y92)</f>
        <v>6346621.4899999993</v>
      </c>
      <c r="AA92" s="60"/>
      <c r="AB92" s="37">
        <v>0</v>
      </c>
      <c r="AC92" s="37">
        <v>413170.56</v>
      </c>
      <c r="AD92" s="37">
        <v>0</v>
      </c>
      <c r="AE92" s="37">
        <v>0</v>
      </c>
      <c r="AF92" s="37">
        <v>-630</v>
      </c>
      <c r="AG92" s="37">
        <v>630518.32999999996</v>
      </c>
      <c r="AH92" s="37">
        <v>410792.00000000006</v>
      </c>
      <c r="AI92" s="37">
        <v>7111181.6899999995</v>
      </c>
      <c r="AJ92" s="37">
        <v>0</v>
      </c>
      <c r="AK92" s="37">
        <v>122100</v>
      </c>
      <c r="AL92" s="37">
        <f t="shared" si="66"/>
        <v>8687132.5800000001</v>
      </c>
      <c r="AM92" s="61"/>
      <c r="AN92" s="37">
        <v>0</v>
      </c>
      <c r="AO92" s="37">
        <v>240489.29</v>
      </c>
      <c r="AP92" s="37">
        <v>0</v>
      </c>
      <c r="AQ92" s="37">
        <v>0</v>
      </c>
      <c r="AR92" s="37">
        <v>0</v>
      </c>
      <c r="AS92" s="37">
        <v>0</v>
      </c>
      <c r="AT92" s="37">
        <v>324384.52</v>
      </c>
      <c r="AU92" s="37">
        <v>79392</v>
      </c>
      <c r="AV92" s="37">
        <v>4190965.7999999989</v>
      </c>
      <c r="AW92" s="37">
        <v>0</v>
      </c>
      <c r="AX92" s="37">
        <v>51300</v>
      </c>
      <c r="AY92" s="37">
        <f>SUM(AN92:AX92)</f>
        <v>4886531.6099999994</v>
      </c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</row>
    <row r="93" spans="1:171" ht="15" customHeight="1" x14ac:dyDescent="0.35">
      <c r="A93" s="14" t="s">
        <v>150</v>
      </c>
      <c r="B93" s="24"/>
      <c r="C93" s="24" t="s">
        <v>151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f t="shared" si="65"/>
        <v>0</v>
      </c>
      <c r="O93" s="59"/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37">
        <f>SUM(P93:Y93)</f>
        <v>0</v>
      </c>
      <c r="AA93" s="60"/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f t="shared" si="66"/>
        <v>0</v>
      </c>
      <c r="AM93" s="61"/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f>SUM(AN93:AX93)</f>
        <v>0</v>
      </c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</row>
    <row r="94" spans="1:171" ht="15" customHeight="1" x14ac:dyDescent="0.35">
      <c r="A94" s="20">
        <v>61299</v>
      </c>
      <c r="B94" s="26"/>
      <c r="C94" s="26" t="s">
        <v>152</v>
      </c>
      <c r="D94" s="40">
        <f>D31+D37+D43+D54+D59+D71+D76+D81+D85+D90+D91+D92+D93</f>
        <v>8236760.0418569027</v>
      </c>
      <c r="E94" s="40">
        <f>E31+E37+E43+E54+E59+E71+E76+E81+E85+E90+E91+E92+E93</f>
        <v>42687459.860231988</v>
      </c>
      <c r="F94" s="40">
        <f t="shared" ref="F94:N94" si="71">F31+F37+F43+F54+F59+F71+F76+F81+F85+F90+F91+F92+F93</f>
        <v>1624752.3699999999</v>
      </c>
      <c r="G94" s="40">
        <f t="shared" si="71"/>
        <v>0</v>
      </c>
      <c r="H94" s="40">
        <f t="shared" si="71"/>
        <v>2464168.88</v>
      </c>
      <c r="I94" s="40">
        <f t="shared" si="71"/>
        <v>2920549.6100000003</v>
      </c>
      <c r="J94" s="40">
        <f t="shared" si="71"/>
        <v>17971206.823699009</v>
      </c>
      <c r="K94" s="40">
        <f t="shared" si="71"/>
        <v>1847065.87</v>
      </c>
      <c r="L94" s="40">
        <f t="shared" si="71"/>
        <v>52475815.811867721</v>
      </c>
      <c r="M94" s="40">
        <f t="shared" si="71"/>
        <v>138900</v>
      </c>
      <c r="N94" s="40">
        <f t="shared" si="71"/>
        <v>130366679.26765564</v>
      </c>
      <c r="O94" s="59"/>
      <c r="P94" s="40">
        <f t="shared" ref="P94:Z94" si="72">P31+P37+P43+P54+P59+P71+P76+P81+P85+P90+P91+P92+P93</f>
        <v>8233362.029339999</v>
      </c>
      <c r="Q94" s="40">
        <f t="shared" si="72"/>
        <v>41796412.875508174</v>
      </c>
      <c r="R94" s="40">
        <f t="shared" si="72"/>
        <v>1862935.1600000001</v>
      </c>
      <c r="S94" s="40">
        <f t="shared" si="72"/>
        <v>0</v>
      </c>
      <c r="T94" s="40">
        <f t="shared" si="72"/>
        <v>4966075.4499999993</v>
      </c>
      <c r="U94" s="40">
        <f t="shared" si="72"/>
        <v>2960864.42</v>
      </c>
      <c r="V94" s="40">
        <f t="shared" si="72"/>
        <v>15511262.370000001</v>
      </c>
      <c r="W94" s="40">
        <f t="shared" si="72"/>
        <v>3979861.2399999998</v>
      </c>
      <c r="X94" s="40">
        <f t="shared" si="72"/>
        <v>60784871.979959995</v>
      </c>
      <c r="Y94" s="40">
        <f t="shared" si="72"/>
        <v>134100</v>
      </c>
      <c r="Z94" s="40">
        <f t="shared" si="72"/>
        <v>140229745.5248082</v>
      </c>
      <c r="AA94" s="60"/>
      <c r="AB94" s="40">
        <f t="shared" ref="AB94:AL94" si="73">AB31+AB37+AB43+AB54+AB59+AB71+AB76+AB81+AB85+AB90+AB91+AB92+AB93</f>
        <v>8304891.5799999991</v>
      </c>
      <c r="AC94" s="40">
        <f t="shared" si="73"/>
        <v>25213062.295173127</v>
      </c>
      <c r="AD94" s="40">
        <f t="shared" si="73"/>
        <v>1617654.3</v>
      </c>
      <c r="AE94" s="40">
        <f t="shared" si="73"/>
        <v>0</v>
      </c>
      <c r="AF94" s="40">
        <f t="shared" si="73"/>
        <v>4857291.54</v>
      </c>
      <c r="AG94" s="40">
        <f t="shared" si="73"/>
        <v>3373010.5700000012</v>
      </c>
      <c r="AH94" s="40">
        <f t="shared" si="73"/>
        <v>15115801.709999999</v>
      </c>
      <c r="AI94" s="40">
        <f t="shared" si="73"/>
        <v>7111181.6899999995</v>
      </c>
      <c r="AJ94" s="40">
        <f t="shared" si="73"/>
        <v>53012081.409999996</v>
      </c>
      <c r="AK94" s="40">
        <f t="shared" si="73"/>
        <v>122100</v>
      </c>
      <c r="AL94" s="40">
        <f t="shared" si="73"/>
        <v>118727075.09517312</v>
      </c>
      <c r="AM94" s="61"/>
      <c r="AN94" s="40">
        <f t="shared" ref="AN94:AY94" si="74">AN31+AN37+AN43+AN54+AN59+AN71+AN76+AN81+AN85+AN90+AN91+AN92+AN93</f>
        <v>4121400.03</v>
      </c>
      <c r="AO94" s="40">
        <f t="shared" si="74"/>
        <v>12277482.469999999</v>
      </c>
      <c r="AP94" s="40">
        <f t="shared" si="74"/>
        <v>419198.96999999991</v>
      </c>
      <c r="AQ94" s="40">
        <f t="shared" si="74"/>
        <v>0</v>
      </c>
      <c r="AR94" s="40">
        <f t="shared" si="74"/>
        <v>1685058.5299999996</v>
      </c>
      <c r="AS94" s="40">
        <f t="shared" si="74"/>
        <v>1066537.82</v>
      </c>
      <c r="AT94" s="40">
        <f t="shared" si="74"/>
        <v>324384.52</v>
      </c>
      <c r="AU94" s="40">
        <f t="shared" si="74"/>
        <v>6810845.7100000009</v>
      </c>
      <c r="AV94" s="40">
        <f t="shared" si="74"/>
        <v>4190965.7999999989</v>
      </c>
      <c r="AW94" s="40">
        <f t="shared" si="74"/>
        <v>26182320.140000001</v>
      </c>
      <c r="AX94" s="40">
        <f t="shared" si="74"/>
        <v>51300</v>
      </c>
      <c r="AY94" s="40">
        <f t="shared" si="74"/>
        <v>57129493.990000002</v>
      </c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</row>
    <row r="95" spans="1:171" s="4" customFormat="1" ht="15" customHeight="1" x14ac:dyDescent="0.35">
      <c r="A95" s="14" t="s">
        <v>153</v>
      </c>
      <c r="B95" s="24"/>
      <c r="C95" s="24" t="s">
        <v>154</v>
      </c>
      <c r="D95" s="37">
        <v>0</v>
      </c>
      <c r="E95" s="37">
        <v>0</v>
      </c>
      <c r="F95" s="37">
        <v>1417957.35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f t="shared" si="65"/>
        <v>1417957.35</v>
      </c>
      <c r="O95" s="58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f>SUM(P95:Y95)</f>
        <v>0</v>
      </c>
      <c r="AA95" s="60"/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f>SUM(AB95:AK95)</f>
        <v>0</v>
      </c>
      <c r="AM95" s="64"/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f>SUM(AN95:AX95)</f>
        <v>0</v>
      </c>
      <c r="AZ95" s="16"/>
      <c r="BA95" s="16"/>
      <c r="BB95" s="16"/>
      <c r="BC95" s="16"/>
      <c r="BD95" s="16"/>
      <c r="BE95" s="16"/>
      <c r="BF95" s="16"/>
      <c r="BG95" s="16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</row>
    <row r="96" spans="1:171" s="4" customFormat="1" ht="15" customHeight="1" x14ac:dyDescent="0.35">
      <c r="A96" s="20">
        <v>69998</v>
      </c>
      <c r="B96" s="26"/>
      <c r="C96" s="26" t="s">
        <v>155</v>
      </c>
      <c r="D96" s="40">
        <f>D94+D95</f>
        <v>8236760.0418569027</v>
      </c>
      <c r="E96" s="40">
        <f>E94+E95</f>
        <v>42687459.860231988</v>
      </c>
      <c r="F96" s="40">
        <f t="shared" ref="F96:N96" si="75">F94+F95</f>
        <v>3042709.7199999997</v>
      </c>
      <c r="G96" s="40">
        <f t="shared" si="75"/>
        <v>0</v>
      </c>
      <c r="H96" s="40">
        <f t="shared" si="75"/>
        <v>2464168.88</v>
      </c>
      <c r="I96" s="40">
        <f t="shared" si="75"/>
        <v>2920549.6100000003</v>
      </c>
      <c r="J96" s="40">
        <f t="shared" si="75"/>
        <v>17971206.823699009</v>
      </c>
      <c r="K96" s="40">
        <f t="shared" si="75"/>
        <v>1847065.87</v>
      </c>
      <c r="L96" s="40">
        <f t="shared" si="75"/>
        <v>52475815.811867721</v>
      </c>
      <c r="M96" s="40">
        <f t="shared" si="75"/>
        <v>138900</v>
      </c>
      <c r="N96" s="40">
        <f t="shared" si="75"/>
        <v>131784636.61765563</v>
      </c>
      <c r="O96" s="58"/>
      <c r="P96" s="40">
        <f t="shared" ref="P96:Z96" si="76">P94+P95</f>
        <v>8233362.029339999</v>
      </c>
      <c r="Q96" s="40">
        <f t="shared" si="76"/>
        <v>41796412.875508174</v>
      </c>
      <c r="R96" s="40">
        <f t="shared" si="76"/>
        <v>1862935.1600000001</v>
      </c>
      <c r="S96" s="40">
        <f t="shared" si="76"/>
        <v>0</v>
      </c>
      <c r="T96" s="40">
        <f t="shared" si="76"/>
        <v>4966075.4499999993</v>
      </c>
      <c r="U96" s="40">
        <f t="shared" si="76"/>
        <v>2960864.42</v>
      </c>
      <c r="V96" s="40">
        <f t="shared" si="76"/>
        <v>15511262.370000001</v>
      </c>
      <c r="W96" s="40">
        <f t="shared" si="76"/>
        <v>3979861.2399999998</v>
      </c>
      <c r="X96" s="40">
        <f t="shared" si="76"/>
        <v>60784871.979959995</v>
      </c>
      <c r="Y96" s="40">
        <f t="shared" si="76"/>
        <v>134100</v>
      </c>
      <c r="Z96" s="40">
        <f t="shared" si="76"/>
        <v>140229745.5248082</v>
      </c>
      <c r="AA96" s="60"/>
      <c r="AB96" s="40">
        <f t="shared" ref="AB96:AL96" si="77">AB94+AB95</f>
        <v>8304891.5799999991</v>
      </c>
      <c r="AC96" s="40">
        <f t="shared" si="77"/>
        <v>25213062.295173127</v>
      </c>
      <c r="AD96" s="40">
        <f t="shared" si="77"/>
        <v>1617654.3</v>
      </c>
      <c r="AE96" s="40">
        <f t="shared" si="77"/>
        <v>0</v>
      </c>
      <c r="AF96" s="40">
        <f t="shared" si="77"/>
        <v>4857291.54</v>
      </c>
      <c r="AG96" s="40">
        <f t="shared" si="77"/>
        <v>3373010.5700000012</v>
      </c>
      <c r="AH96" s="40">
        <f t="shared" si="77"/>
        <v>15115801.709999999</v>
      </c>
      <c r="AI96" s="40">
        <f t="shared" si="77"/>
        <v>7111181.6899999995</v>
      </c>
      <c r="AJ96" s="40">
        <f t="shared" si="77"/>
        <v>53012081.409999996</v>
      </c>
      <c r="AK96" s="40">
        <f t="shared" si="77"/>
        <v>122100</v>
      </c>
      <c r="AL96" s="40">
        <f t="shared" si="77"/>
        <v>118727075.09517312</v>
      </c>
      <c r="AM96" s="64"/>
      <c r="AN96" s="40">
        <f t="shared" ref="AN96:AY96" si="78">AN94+AN95</f>
        <v>4121400.03</v>
      </c>
      <c r="AO96" s="40">
        <f t="shared" si="78"/>
        <v>12277482.469999999</v>
      </c>
      <c r="AP96" s="40">
        <f t="shared" si="78"/>
        <v>419198.96999999991</v>
      </c>
      <c r="AQ96" s="40">
        <f t="shared" si="78"/>
        <v>0</v>
      </c>
      <c r="AR96" s="40">
        <f t="shared" si="78"/>
        <v>1685058.5299999996</v>
      </c>
      <c r="AS96" s="40">
        <f t="shared" si="78"/>
        <v>1066537.82</v>
      </c>
      <c r="AT96" s="40">
        <f t="shared" si="78"/>
        <v>324384.52</v>
      </c>
      <c r="AU96" s="40">
        <f t="shared" si="78"/>
        <v>6810845.7100000009</v>
      </c>
      <c r="AV96" s="40">
        <f t="shared" si="78"/>
        <v>4190965.7999999989</v>
      </c>
      <c r="AW96" s="40">
        <f t="shared" si="78"/>
        <v>26182320.140000001</v>
      </c>
      <c r="AX96" s="40">
        <f t="shared" si="78"/>
        <v>51300</v>
      </c>
      <c r="AY96" s="40">
        <f t="shared" si="78"/>
        <v>57129493.990000002</v>
      </c>
      <c r="AZ96" s="16"/>
      <c r="BA96" s="16"/>
      <c r="BB96" s="16"/>
      <c r="BC96" s="16"/>
      <c r="BD96" s="16"/>
      <c r="BE96" s="16"/>
      <c r="BF96" s="16"/>
      <c r="BG96" s="16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</row>
    <row r="97" spans="1:171" s="4" customFormat="1" ht="15" customHeight="1" x14ac:dyDescent="0.35">
      <c r="A97" s="20">
        <v>59999</v>
      </c>
      <c r="B97" s="24"/>
      <c r="C97" s="26" t="s">
        <v>156</v>
      </c>
      <c r="D97" s="40">
        <f>D136</f>
        <v>0</v>
      </c>
      <c r="E97" s="40">
        <f>E136</f>
        <v>0</v>
      </c>
      <c r="F97" s="40">
        <f t="shared" ref="F97:N97" si="79">F136</f>
        <v>0</v>
      </c>
      <c r="G97" s="40">
        <f t="shared" si="79"/>
        <v>0</v>
      </c>
      <c r="H97" s="40">
        <f t="shared" si="79"/>
        <v>0</v>
      </c>
      <c r="I97" s="40">
        <f t="shared" si="79"/>
        <v>0</v>
      </c>
      <c r="J97" s="40">
        <f t="shared" si="79"/>
        <v>0</v>
      </c>
      <c r="K97" s="40">
        <f t="shared" si="79"/>
        <v>0</v>
      </c>
      <c r="L97" s="40">
        <f t="shared" si="79"/>
        <v>0</v>
      </c>
      <c r="M97" s="40">
        <f t="shared" si="79"/>
        <v>0</v>
      </c>
      <c r="N97" s="40">
        <f t="shared" si="79"/>
        <v>0</v>
      </c>
      <c r="O97" s="58"/>
      <c r="P97" s="40">
        <f>P136</f>
        <v>0</v>
      </c>
      <c r="Q97" s="40">
        <f>Q136</f>
        <v>0</v>
      </c>
      <c r="R97" s="40">
        <f t="shared" ref="R97:Z97" si="80">R136</f>
        <v>0</v>
      </c>
      <c r="S97" s="40">
        <f t="shared" si="80"/>
        <v>0</v>
      </c>
      <c r="T97" s="40">
        <f t="shared" si="80"/>
        <v>0</v>
      </c>
      <c r="U97" s="40">
        <f t="shared" si="80"/>
        <v>0</v>
      </c>
      <c r="V97" s="40">
        <f t="shared" si="80"/>
        <v>0</v>
      </c>
      <c r="W97" s="40">
        <f t="shared" si="80"/>
        <v>0</v>
      </c>
      <c r="X97" s="40">
        <f t="shared" si="80"/>
        <v>0</v>
      </c>
      <c r="Y97" s="40">
        <f t="shared" si="80"/>
        <v>0</v>
      </c>
      <c r="Z97" s="40">
        <f t="shared" si="80"/>
        <v>0</v>
      </c>
      <c r="AA97" s="60"/>
      <c r="AB97" s="40">
        <f>AB136</f>
        <v>0</v>
      </c>
      <c r="AC97" s="40">
        <f>AC136</f>
        <v>0</v>
      </c>
      <c r="AD97" s="40">
        <f t="shared" ref="AD97:AL97" si="81">AD136</f>
        <v>0</v>
      </c>
      <c r="AE97" s="40">
        <f t="shared" si="81"/>
        <v>0</v>
      </c>
      <c r="AF97" s="40">
        <f t="shared" si="81"/>
        <v>0</v>
      </c>
      <c r="AG97" s="40">
        <f t="shared" si="81"/>
        <v>0</v>
      </c>
      <c r="AH97" s="40">
        <f t="shared" si="81"/>
        <v>0</v>
      </c>
      <c r="AI97" s="40">
        <f t="shared" si="81"/>
        <v>0</v>
      </c>
      <c r="AJ97" s="40">
        <f t="shared" si="81"/>
        <v>0</v>
      </c>
      <c r="AK97" s="40">
        <f t="shared" si="81"/>
        <v>0</v>
      </c>
      <c r="AL97" s="40">
        <f t="shared" si="81"/>
        <v>0</v>
      </c>
      <c r="AM97" s="64"/>
      <c r="AN97" s="40">
        <f>AN136</f>
        <v>0</v>
      </c>
      <c r="AO97" s="40">
        <f>AO136</f>
        <v>0</v>
      </c>
      <c r="AP97" s="40">
        <f t="shared" ref="AP97:AY97" si="82">AP136</f>
        <v>0</v>
      </c>
      <c r="AQ97" s="40">
        <f t="shared" si="82"/>
        <v>0</v>
      </c>
      <c r="AR97" s="40">
        <f t="shared" si="82"/>
        <v>0</v>
      </c>
      <c r="AS97" s="40">
        <f t="shared" si="82"/>
        <v>0</v>
      </c>
      <c r="AT97" s="40">
        <f>AT136</f>
        <v>0</v>
      </c>
      <c r="AU97" s="40">
        <f t="shared" si="82"/>
        <v>0</v>
      </c>
      <c r="AV97" s="40">
        <f t="shared" si="82"/>
        <v>0</v>
      </c>
      <c r="AW97" s="40">
        <f t="shared" si="82"/>
        <v>0</v>
      </c>
      <c r="AX97" s="40">
        <f t="shared" si="82"/>
        <v>0</v>
      </c>
      <c r="AY97" s="40">
        <f t="shared" si="82"/>
        <v>0</v>
      </c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</row>
    <row r="98" spans="1:171" s="4" customFormat="1" ht="15" customHeight="1" x14ac:dyDescent="0.35">
      <c r="A98" s="20">
        <v>69999</v>
      </c>
      <c r="B98" s="24"/>
      <c r="C98" s="26" t="s">
        <v>157</v>
      </c>
      <c r="D98" s="40">
        <f>D96+D97</f>
        <v>8236760.0418569027</v>
      </c>
      <c r="E98" s="40">
        <f>E96+E97</f>
        <v>42687459.860231988</v>
      </c>
      <c r="F98" s="40">
        <f t="shared" ref="F98:N98" si="83">F96+F97</f>
        <v>3042709.7199999997</v>
      </c>
      <c r="G98" s="40">
        <f t="shared" si="83"/>
        <v>0</v>
      </c>
      <c r="H98" s="40">
        <f t="shared" si="83"/>
        <v>2464168.88</v>
      </c>
      <c r="I98" s="40">
        <f t="shared" si="83"/>
        <v>2920549.6100000003</v>
      </c>
      <c r="J98" s="40">
        <f t="shared" si="83"/>
        <v>17971206.823699009</v>
      </c>
      <c r="K98" s="40">
        <f t="shared" si="83"/>
        <v>1847065.87</v>
      </c>
      <c r="L98" s="40">
        <f t="shared" si="83"/>
        <v>52475815.811867721</v>
      </c>
      <c r="M98" s="40">
        <f t="shared" si="83"/>
        <v>138900</v>
      </c>
      <c r="N98" s="40">
        <f t="shared" si="83"/>
        <v>131784636.61765563</v>
      </c>
      <c r="O98" s="58"/>
      <c r="P98" s="40">
        <f t="shared" ref="P98:Z98" si="84">P96+P97</f>
        <v>8233362.029339999</v>
      </c>
      <c r="Q98" s="40">
        <f t="shared" si="84"/>
        <v>41796412.875508174</v>
      </c>
      <c r="R98" s="40">
        <f t="shared" si="84"/>
        <v>1862935.1600000001</v>
      </c>
      <c r="S98" s="40">
        <f t="shared" si="84"/>
        <v>0</v>
      </c>
      <c r="T98" s="40">
        <f t="shared" si="84"/>
        <v>4966075.4499999993</v>
      </c>
      <c r="U98" s="40">
        <f t="shared" si="84"/>
        <v>2960864.42</v>
      </c>
      <c r="V98" s="40">
        <f t="shared" si="84"/>
        <v>15511262.370000001</v>
      </c>
      <c r="W98" s="40">
        <f t="shared" si="84"/>
        <v>3979861.2399999998</v>
      </c>
      <c r="X98" s="40">
        <f t="shared" si="84"/>
        <v>60784871.979959995</v>
      </c>
      <c r="Y98" s="40">
        <f t="shared" si="84"/>
        <v>134100</v>
      </c>
      <c r="Z98" s="40">
        <f t="shared" si="84"/>
        <v>140229745.5248082</v>
      </c>
      <c r="AA98" s="60"/>
      <c r="AB98" s="40">
        <f t="shared" ref="AB98:AL98" si="85">AB96+AB97</f>
        <v>8304891.5799999991</v>
      </c>
      <c r="AC98" s="40">
        <f t="shared" si="85"/>
        <v>25213062.295173127</v>
      </c>
      <c r="AD98" s="40">
        <f t="shared" si="85"/>
        <v>1617654.3</v>
      </c>
      <c r="AE98" s="40">
        <f t="shared" si="85"/>
        <v>0</v>
      </c>
      <c r="AF98" s="40">
        <f t="shared" si="85"/>
        <v>4857291.54</v>
      </c>
      <c r="AG98" s="40">
        <f t="shared" si="85"/>
        <v>3373010.5700000012</v>
      </c>
      <c r="AH98" s="40">
        <f t="shared" si="85"/>
        <v>15115801.709999999</v>
      </c>
      <c r="AI98" s="40">
        <f t="shared" si="85"/>
        <v>7111181.6899999995</v>
      </c>
      <c r="AJ98" s="40">
        <f t="shared" si="85"/>
        <v>53012081.409999996</v>
      </c>
      <c r="AK98" s="40">
        <f t="shared" si="85"/>
        <v>122100</v>
      </c>
      <c r="AL98" s="40">
        <f t="shared" si="85"/>
        <v>118727075.09517312</v>
      </c>
      <c r="AM98" s="64"/>
      <c r="AN98" s="40">
        <f t="shared" ref="AN98:AY98" si="86">AN96+AN97</f>
        <v>4121400.03</v>
      </c>
      <c r="AO98" s="40">
        <f t="shared" si="86"/>
        <v>12277482.469999999</v>
      </c>
      <c r="AP98" s="40">
        <f t="shared" si="86"/>
        <v>419198.96999999991</v>
      </c>
      <c r="AQ98" s="40">
        <f t="shared" si="86"/>
        <v>0</v>
      </c>
      <c r="AR98" s="40">
        <f t="shared" si="86"/>
        <v>1685058.5299999996</v>
      </c>
      <c r="AS98" s="40">
        <f t="shared" si="86"/>
        <v>1066537.82</v>
      </c>
      <c r="AT98" s="40">
        <f t="shared" si="86"/>
        <v>324384.52</v>
      </c>
      <c r="AU98" s="40">
        <f t="shared" si="86"/>
        <v>6810845.7100000009</v>
      </c>
      <c r="AV98" s="40">
        <f t="shared" si="86"/>
        <v>4190965.7999999989</v>
      </c>
      <c r="AW98" s="40">
        <f t="shared" si="86"/>
        <v>26182320.140000001</v>
      </c>
      <c r="AX98" s="40">
        <f t="shared" si="86"/>
        <v>51300</v>
      </c>
      <c r="AY98" s="40">
        <f t="shared" si="86"/>
        <v>57129493.990000002</v>
      </c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</row>
    <row r="99" spans="1:171" s="4" customFormat="1" ht="15" customHeight="1" x14ac:dyDescent="0.35">
      <c r="A99" s="14" t="s">
        <v>158</v>
      </c>
      <c r="B99" s="24"/>
      <c r="C99" s="24" t="s">
        <v>159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f t="shared" ref="N99:N100" si="87">SUM(D99:M99)</f>
        <v>0</v>
      </c>
      <c r="O99" s="59"/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65"/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64"/>
      <c r="AN99" s="37">
        <v>0</v>
      </c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0</v>
      </c>
      <c r="AW99" s="37">
        <v>0</v>
      </c>
      <c r="AX99" s="37">
        <v>0</v>
      </c>
      <c r="AY99" s="37">
        <f>SUM(AN99:AX99)</f>
        <v>0</v>
      </c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</row>
    <row r="100" spans="1:171" s="4" customFormat="1" ht="15" customHeight="1" x14ac:dyDescent="0.35">
      <c r="A100" s="14" t="s">
        <v>160</v>
      </c>
      <c r="B100" s="24"/>
      <c r="C100" s="24" t="s">
        <v>161</v>
      </c>
      <c r="D100" s="37">
        <v>0</v>
      </c>
      <c r="E100" s="37">
        <v>-125.95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f t="shared" si="87"/>
        <v>-125.95</v>
      </c>
      <c r="O100" s="58"/>
      <c r="P100" s="37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65"/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64"/>
      <c r="AN100" s="37">
        <v>0</v>
      </c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7">
        <v>0</v>
      </c>
      <c r="AX100" s="37">
        <v>0</v>
      </c>
      <c r="AY100" s="37">
        <f>SUM(AN100:AX100)</f>
        <v>0</v>
      </c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</row>
    <row r="101" spans="1:171" s="4" customFormat="1" ht="15" customHeight="1" x14ac:dyDescent="0.35">
      <c r="A101" s="14" t="s">
        <v>162</v>
      </c>
      <c r="B101" s="24"/>
      <c r="C101" s="24" t="s">
        <v>163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58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65"/>
      <c r="AB101" s="37">
        <v>0</v>
      </c>
      <c r="AC101" s="37">
        <v>0</v>
      </c>
      <c r="AD101" s="37">
        <v>0</v>
      </c>
      <c r="AE101" s="46"/>
      <c r="AF101" s="46"/>
      <c r="AG101" s="46"/>
      <c r="AH101" s="46"/>
      <c r="AI101" s="46"/>
      <c r="AJ101" s="46"/>
      <c r="AK101" s="46"/>
      <c r="AL101" s="46"/>
      <c r="AM101" s="64"/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f>SUM(AN101:AX101)</f>
        <v>0</v>
      </c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</row>
    <row r="102" spans="1:171" s="4" customFormat="1" ht="15" customHeight="1" x14ac:dyDescent="0.35">
      <c r="A102" s="14" t="s">
        <v>164</v>
      </c>
      <c r="B102" s="24"/>
      <c r="C102" s="24" t="s">
        <v>165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58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65"/>
      <c r="AB102" s="39"/>
      <c r="AC102" s="39"/>
      <c r="AD102" s="39"/>
      <c r="AE102" s="41"/>
      <c r="AF102" s="41"/>
      <c r="AG102" s="41"/>
      <c r="AH102" s="41"/>
      <c r="AI102" s="41"/>
      <c r="AJ102" s="41"/>
      <c r="AK102" s="41"/>
      <c r="AL102" s="41"/>
      <c r="AM102" s="64"/>
      <c r="AN102" s="46">
        <v>0</v>
      </c>
      <c r="AO102" s="46">
        <v>-42795.65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37">
        <v>0</v>
      </c>
      <c r="AW102" s="37">
        <v>0</v>
      </c>
      <c r="AX102" s="37">
        <v>0</v>
      </c>
      <c r="AY102" s="37">
        <f>SUM(AN102:AX102)</f>
        <v>-42795.65</v>
      </c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</row>
    <row r="103" spans="1:171" s="4" customFormat="1" ht="15" customHeight="1" x14ac:dyDescent="0.35">
      <c r="A103" s="14" t="s">
        <v>166</v>
      </c>
      <c r="B103" s="24"/>
      <c r="C103" s="24" t="s">
        <v>167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58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65"/>
      <c r="AB103" s="39"/>
      <c r="AC103" s="39"/>
      <c r="AD103" s="39"/>
      <c r="AE103" s="41"/>
      <c r="AF103" s="41"/>
      <c r="AG103" s="41"/>
      <c r="AH103" s="41"/>
      <c r="AI103" s="41"/>
      <c r="AJ103" s="41"/>
      <c r="AK103" s="41"/>
      <c r="AL103" s="41"/>
      <c r="AM103" s="64"/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37">
        <v>0</v>
      </c>
      <c r="AW103" s="37">
        <v>0</v>
      </c>
      <c r="AX103" s="37">
        <v>0</v>
      </c>
      <c r="AY103" s="37">
        <f>SUM(AN103:AX103)</f>
        <v>0</v>
      </c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</row>
    <row r="104" spans="1:171" ht="15" customHeight="1" x14ac:dyDescent="0.35">
      <c r="A104" s="20">
        <v>85999</v>
      </c>
      <c r="B104" s="24"/>
      <c r="C104" s="26" t="s">
        <v>168</v>
      </c>
      <c r="D104" s="40">
        <f>D98+D99+D100+D101+D102+D103</f>
        <v>8236760.0418569027</v>
      </c>
      <c r="E104" s="40">
        <f>E98+E99+E100+E101+E102+E103</f>
        <v>42687333.910231985</v>
      </c>
      <c r="F104" s="40">
        <f t="shared" ref="F104:N104" si="88">F98+F99+F100+F101+F102+F103</f>
        <v>3042709.7199999997</v>
      </c>
      <c r="G104" s="40">
        <f t="shared" si="88"/>
        <v>0</v>
      </c>
      <c r="H104" s="40">
        <f t="shared" si="88"/>
        <v>2464168.88</v>
      </c>
      <c r="I104" s="40">
        <f t="shared" si="88"/>
        <v>2920549.6100000003</v>
      </c>
      <c r="J104" s="40">
        <f t="shared" si="88"/>
        <v>17971206.823699009</v>
      </c>
      <c r="K104" s="40">
        <f t="shared" si="88"/>
        <v>1847065.87</v>
      </c>
      <c r="L104" s="40">
        <f t="shared" si="88"/>
        <v>52475815.811867721</v>
      </c>
      <c r="M104" s="40">
        <f t="shared" si="88"/>
        <v>138900</v>
      </c>
      <c r="N104" s="40">
        <f t="shared" si="88"/>
        <v>131784510.66765563</v>
      </c>
      <c r="O104" s="59"/>
      <c r="P104" s="40">
        <f t="shared" ref="P104:Z104" si="89">P98+P99+P100+P101+P102+P103</f>
        <v>8233362.029339999</v>
      </c>
      <c r="Q104" s="40">
        <f t="shared" si="89"/>
        <v>41796412.875508174</v>
      </c>
      <c r="R104" s="40">
        <f t="shared" si="89"/>
        <v>1862935.1600000001</v>
      </c>
      <c r="S104" s="40">
        <f t="shared" si="89"/>
        <v>0</v>
      </c>
      <c r="T104" s="40">
        <f t="shared" si="89"/>
        <v>4966075.4499999993</v>
      </c>
      <c r="U104" s="40">
        <f t="shared" si="89"/>
        <v>2960864.42</v>
      </c>
      <c r="V104" s="40">
        <f t="shared" si="89"/>
        <v>15511262.370000001</v>
      </c>
      <c r="W104" s="40">
        <f t="shared" si="89"/>
        <v>3979861.2399999998</v>
      </c>
      <c r="X104" s="40">
        <f t="shared" si="89"/>
        <v>60784871.979959995</v>
      </c>
      <c r="Y104" s="40">
        <f t="shared" si="89"/>
        <v>134100</v>
      </c>
      <c r="Z104" s="40">
        <f t="shared" si="89"/>
        <v>140229745.5248082</v>
      </c>
      <c r="AA104" s="60"/>
      <c r="AB104" s="40">
        <f t="shared" ref="AB104:AL104" si="90">AB98+AB99+AB100+AB101+AB102+AB103</f>
        <v>8304891.5799999991</v>
      </c>
      <c r="AC104" s="40">
        <f t="shared" si="90"/>
        <v>25213062.295173127</v>
      </c>
      <c r="AD104" s="40">
        <f t="shared" si="90"/>
        <v>1617654.3</v>
      </c>
      <c r="AE104" s="40">
        <f t="shared" si="90"/>
        <v>0</v>
      </c>
      <c r="AF104" s="40">
        <f t="shared" si="90"/>
        <v>4857291.54</v>
      </c>
      <c r="AG104" s="40">
        <f t="shared" si="90"/>
        <v>3373010.5700000012</v>
      </c>
      <c r="AH104" s="40">
        <f t="shared" si="90"/>
        <v>15115801.709999999</v>
      </c>
      <c r="AI104" s="40">
        <f t="shared" si="90"/>
        <v>7111181.6899999995</v>
      </c>
      <c r="AJ104" s="40">
        <f t="shared" si="90"/>
        <v>53012081.409999996</v>
      </c>
      <c r="AK104" s="40">
        <f t="shared" si="90"/>
        <v>122100</v>
      </c>
      <c r="AL104" s="40">
        <f t="shared" si="90"/>
        <v>118727075.09517312</v>
      </c>
      <c r="AM104" s="61"/>
      <c r="AN104" s="40">
        <f t="shared" ref="AN104:AY104" si="91">AN98+AN99+AN100+AN101+AN102+AN103</f>
        <v>4121400.03</v>
      </c>
      <c r="AO104" s="40">
        <f t="shared" si="91"/>
        <v>12234686.819999998</v>
      </c>
      <c r="AP104" s="40">
        <f t="shared" si="91"/>
        <v>419198.96999999991</v>
      </c>
      <c r="AQ104" s="40">
        <f t="shared" si="91"/>
        <v>0</v>
      </c>
      <c r="AR104" s="40">
        <f t="shared" si="91"/>
        <v>1685058.5299999996</v>
      </c>
      <c r="AS104" s="40">
        <f t="shared" si="91"/>
        <v>1066537.82</v>
      </c>
      <c r="AT104" s="40">
        <f t="shared" si="91"/>
        <v>324384.52</v>
      </c>
      <c r="AU104" s="40">
        <f t="shared" si="91"/>
        <v>6810845.7100000009</v>
      </c>
      <c r="AV104" s="40">
        <f t="shared" si="91"/>
        <v>4190965.7999999989</v>
      </c>
      <c r="AW104" s="40">
        <f t="shared" si="91"/>
        <v>26182320.140000001</v>
      </c>
      <c r="AX104" s="40">
        <f t="shared" si="91"/>
        <v>51300</v>
      </c>
      <c r="AY104" s="40">
        <f t="shared" si="91"/>
        <v>57086698.340000004</v>
      </c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</row>
    <row r="105" spans="1:171" ht="15" customHeight="1" x14ac:dyDescent="0.35">
      <c r="A105" s="10"/>
      <c r="B105" s="24"/>
      <c r="C105" s="30" t="s">
        <v>169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59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60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61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</row>
    <row r="106" spans="1:171" ht="15" customHeight="1" x14ac:dyDescent="0.35">
      <c r="A106" s="14"/>
      <c r="B106" s="24"/>
      <c r="C106" s="26" t="s">
        <v>170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59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60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61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</row>
    <row r="107" spans="1:171" ht="15" customHeight="1" x14ac:dyDescent="0.35">
      <c r="A107" s="14" t="s">
        <v>171</v>
      </c>
      <c r="B107" s="24"/>
      <c r="C107" s="24" t="s">
        <v>172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f>SUM(D107:M107)</f>
        <v>0</v>
      </c>
      <c r="O107" s="59"/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f>SUM(P107:Y107)</f>
        <v>0</v>
      </c>
      <c r="AA107" s="60"/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f>SUM(AB107:AK107)</f>
        <v>0</v>
      </c>
      <c r="AM107" s="61"/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f>SUM(AN107:AX107)</f>
        <v>0</v>
      </c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</row>
    <row r="108" spans="1:171" ht="15" customHeight="1" x14ac:dyDescent="0.35">
      <c r="A108" s="14" t="s">
        <v>173</v>
      </c>
      <c r="B108" s="24"/>
      <c r="C108" s="24" t="s">
        <v>174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f>SUM(D108:M108)</f>
        <v>0</v>
      </c>
      <c r="O108" s="59"/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f>SUM(P108:Y108)</f>
        <v>0</v>
      </c>
      <c r="AA108" s="60"/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f>SUM(AB108:AK108)</f>
        <v>0</v>
      </c>
      <c r="AM108" s="61"/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0</v>
      </c>
      <c r="AX108" s="37">
        <v>0</v>
      </c>
      <c r="AY108" s="37">
        <f>SUM(AN108:AX108)</f>
        <v>0</v>
      </c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</row>
    <row r="109" spans="1:171" ht="15" customHeight="1" x14ac:dyDescent="0.35">
      <c r="A109" s="17">
        <v>50115</v>
      </c>
      <c r="B109" s="31"/>
      <c r="C109" s="31" t="s">
        <v>175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f>SUM(D109:M109)</f>
        <v>0</v>
      </c>
      <c r="O109" s="59"/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f>SUM(P109:Y109)</f>
        <v>0</v>
      </c>
      <c r="AA109" s="60"/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f>SUM(AB109:AK109)</f>
        <v>0</v>
      </c>
      <c r="AM109" s="61"/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f>SUM(AN109:AX109)</f>
        <v>0</v>
      </c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</row>
    <row r="110" spans="1:171" ht="15" customHeight="1" x14ac:dyDescent="0.35">
      <c r="A110" s="20">
        <v>50199</v>
      </c>
      <c r="B110" s="24"/>
      <c r="C110" s="26" t="s">
        <v>176</v>
      </c>
      <c r="D110" s="40">
        <f>SUM(D107:D109)</f>
        <v>0</v>
      </c>
      <c r="E110" s="40">
        <f>SUM(E107:E109)</f>
        <v>0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59"/>
      <c r="P110" s="40">
        <f>SUM(P107:P109)</f>
        <v>0</v>
      </c>
      <c r="Q110" s="40">
        <f>SUM(Q107:Q109)</f>
        <v>0</v>
      </c>
      <c r="R110" s="40"/>
      <c r="S110" s="40"/>
      <c r="T110" s="40"/>
      <c r="U110" s="40"/>
      <c r="V110" s="40"/>
      <c r="W110" s="40"/>
      <c r="X110" s="40"/>
      <c r="Y110" s="40"/>
      <c r="Z110" s="40"/>
      <c r="AA110" s="60"/>
      <c r="AB110" s="40">
        <f>SUM(AB107:AB109)</f>
        <v>0</v>
      </c>
      <c r="AC110" s="40">
        <f>SUM(AC107:AC109)</f>
        <v>0</v>
      </c>
      <c r="AD110" s="40"/>
      <c r="AE110" s="40"/>
      <c r="AF110" s="40"/>
      <c r="AG110" s="40"/>
      <c r="AH110" s="40"/>
      <c r="AI110" s="40"/>
      <c r="AJ110" s="40"/>
      <c r="AK110" s="40"/>
      <c r="AL110" s="40"/>
      <c r="AM110" s="61"/>
      <c r="AN110" s="40">
        <f>SUM(AN107:AN109)</f>
        <v>0</v>
      </c>
      <c r="AO110" s="40">
        <f>SUM(AO107:AO109)</f>
        <v>0</v>
      </c>
      <c r="AP110" s="40">
        <f t="shared" ref="AP110:AY110" si="92">SUM(AP107:AP109)</f>
        <v>0</v>
      </c>
      <c r="AQ110" s="40">
        <f t="shared" si="92"/>
        <v>0</v>
      </c>
      <c r="AR110" s="40">
        <f t="shared" si="92"/>
        <v>0</v>
      </c>
      <c r="AS110" s="40">
        <f t="shared" si="92"/>
        <v>0</v>
      </c>
      <c r="AT110" s="40">
        <f t="shared" si="92"/>
        <v>0</v>
      </c>
      <c r="AU110" s="40">
        <f t="shared" si="92"/>
        <v>0</v>
      </c>
      <c r="AV110" s="40">
        <f t="shared" si="92"/>
        <v>0</v>
      </c>
      <c r="AW110" s="40">
        <f t="shared" si="92"/>
        <v>0</v>
      </c>
      <c r="AX110" s="40">
        <f t="shared" si="92"/>
        <v>0</v>
      </c>
      <c r="AY110" s="40">
        <f t="shared" si="92"/>
        <v>0</v>
      </c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</row>
    <row r="111" spans="1:171" ht="15" customHeight="1" x14ac:dyDescent="0.35">
      <c r="A111" s="14"/>
      <c r="B111" s="24"/>
      <c r="C111" s="26" t="s">
        <v>177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59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60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61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</row>
    <row r="112" spans="1:171" ht="15" customHeight="1" x14ac:dyDescent="0.35">
      <c r="A112" s="14" t="s">
        <v>178</v>
      </c>
      <c r="B112" s="24"/>
      <c r="C112" s="24" t="s">
        <v>179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f>SUM(D112:M112)</f>
        <v>0</v>
      </c>
      <c r="O112" s="59"/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f>SUM(P112:Y112)</f>
        <v>0</v>
      </c>
      <c r="AA112" s="60"/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f>SUM(AB112:AK112)</f>
        <v>0</v>
      </c>
      <c r="AM112" s="61"/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f>SUM(AN112:AX112)</f>
        <v>0</v>
      </c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</row>
    <row r="113" spans="1:171" ht="15" customHeight="1" x14ac:dyDescent="0.35">
      <c r="A113" s="14" t="s">
        <v>180</v>
      </c>
      <c r="B113" s="24"/>
      <c r="C113" s="24" t="s">
        <v>181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f t="shared" ref="N113:N118" si="93">SUM(D113:M113)</f>
        <v>0</v>
      </c>
      <c r="O113" s="59"/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f t="shared" ref="Z113:Z118" si="94">SUM(P113:Y113)</f>
        <v>0</v>
      </c>
      <c r="AA113" s="60"/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f t="shared" ref="AL113:AL118" si="95">SUM(AB113:AK113)</f>
        <v>0</v>
      </c>
      <c r="AM113" s="61"/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37">
        <v>0</v>
      </c>
      <c r="AY113" s="37">
        <f t="shared" ref="AY113:AY118" si="96">SUM(AN113:AX113)</f>
        <v>0</v>
      </c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</row>
    <row r="114" spans="1:171" ht="15" customHeight="1" x14ac:dyDescent="0.35">
      <c r="A114" s="14" t="s">
        <v>182</v>
      </c>
      <c r="B114" s="24"/>
      <c r="C114" s="24" t="s">
        <v>183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f t="shared" si="93"/>
        <v>0</v>
      </c>
      <c r="O114" s="59"/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f t="shared" si="94"/>
        <v>0</v>
      </c>
      <c r="AA114" s="60"/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f t="shared" si="95"/>
        <v>0</v>
      </c>
      <c r="AM114" s="61"/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f t="shared" si="96"/>
        <v>0</v>
      </c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</row>
    <row r="115" spans="1:171" ht="15" customHeight="1" x14ac:dyDescent="0.35">
      <c r="A115" s="14" t="s">
        <v>184</v>
      </c>
      <c r="B115" s="24"/>
      <c r="C115" s="24" t="s">
        <v>185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f t="shared" si="93"/>
        <v>0</v>
      </c>
      <c r="O115" s="59"/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f t="shared" si="94"/>
        <v>0</v>
      </c>
      <c r="AA115" s="60"/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f t="shared" si="95"/>
        <v>0</v>
      </c>
      <c r="AM115" s="61"/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7">
        <v>0</v>
      </c>
      <c r="AY115" s="37">
        <f t="shared" si="96"/>
        <v>0</v>
      </c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</row>
    <row r="116" spans="1:171" ht="15" customHeight="1" x14ac:dyDescent="0.35">
      <c r="A116" s="14" t="s">
        <v>186</v>
      </c>
      <c r="B116" s="24"/>
      <c r="C116" s="24" t="s">
        <v>187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f t="shared" si="93"/>
        <v>0</v>
      </c>
      <c r="O116" s="59"/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f t="shared" si="94"/>
        <v>0</v>
      </c>
      <c r="AA116" s="60"/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f t="shared" si="95"/>
        <v>0</v>
      </c>
      <c r="AM116" s="61"/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f t="shared" si="96"/>
        <v>0</v>
      </c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</row>
    <row r="117" spans="1:171" ht="15" customHeight="1" x14ac:dyDescent="0.35">
      <c r="A117" s="17" t="s">
        <v>188</v>
      </c>
      <c r="B117" s="31"/>
      <c r="C117" s="31" t="s">
        <v>189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f t="shared" si="93"/>
        <v>0</v>
      </c>
      <c r="O117" s="59"/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f t="shared" si="94"/>
        <v>0</v>
      </c>
      <c r="AA117" s="60"/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f t="shared" si="95"/>
        <v>0</v>
      </c>
      <c r="AM117" s="61"/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f t="shared" si="96"/>
        <v>0</v>
      </c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</row>
    <row r="118" spans="1:171" ht="15" customHeight="1" x14ac:dyDescent="0.35">
      <c r="A118" s="17" t="s">
        <v>190</v>
      </c>
      <c r="B118" s="31"/>
      <c r="C118" s="31" t="s">
        <v>23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f t="shared" si="93"/>
        <v>0</v>
      </c>
      <c r="O118" s="59"/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f t="shared" si="94"/>
        <v>0</v>
      </c>
      <c r="AA118" s="60"/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f t="shared" si="95"/>
        <v>0</v>
      </c>
      <c r="AM118" s="61"/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f t="shared" si="96"/>
        <v>0</v>
      </c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</row>
    <row r="119" spans="1:171" ht="15" customHeight="1" x14ac:dyDescent="0.35">
      <c r="A119" s="20">
        <v>50299</v>
      </c>
      <c r="B119" s="24"/>
      <c r="C119" s="26" t="s">
        <v>191</v>
      </c>
      <c r="D119" s="40">
        <f>SUM(D112:D118)</f>
        <v>0</v>
      </c>
      <c r="E119" s="40">
        <f>SUM(E112:E118)</f>
        <v>0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59"/>
      <c r="P119" s="40">
        <f>SUM(P112:P118)</f>
        <v>0</v>
      </c>
      <c r="Q119" s="40">
        <f>SUM(Q112:Q118)</f>
        <v>0</v>
      </c>
      <c r="R119" s="40"/>
      <c r="S119" s="40"/>
      <c r="T119" s="40"/>
      <c r="U119" s="40"/>
      <c r="V119" s="40"/>
      <c r="W119" s="40"/>
      <c r="X119" s="40"/>
      <c r="Y119" s="40"/>
      <c r="Z119" s="40"/>
      <c r="AA119" s="60"/>
      <c r="AB119" s="40">
        <f>SUM(AB112:AB118)</f>
        <v>0</v>
      </c>
      <c r="AC119" s="40">
        <f>SUM(AC112:AC118)</f>
        <v>0</v>
      </c>
      <c r="AD119" s="40"/>
      <c r="AE119" s="40"/>
      <c r="AF119" s="40"/>
      <c r="AG119" s="40"/>
      <c r="AH119" s="40"/>
      <c r="AI119" s="40"/>
      <c r="AJ119" s="40"/>
      <c r="AK119" s="40"/>
      <c r="AL119" s="40"/>
      <c r="AM119" s="61"/>
      <c r="AN119" s="40">
        <f>SUM(AN112:AN118)</f>
        <v>0</v>
      </c>
      <c r="AO119" s="40">
        <f>SUM(AO112:AO118)</f>
        <v>0</v>
      </c>
      <c r="AP119" s="40">
        <f t="shared" ref="AP119:AY119" si="97">SUM(AP112:AP118)</f>
        <v>0</v>
      </c>
      <c r="AQ119" s="40">
        <f t="shared" si="97"/>
        <v>0</v>
      </c>
      <c r="AR119" s="40">
        <f t="shared" si="97"/>
        <v>0</v>
      </c>
      <c r="AS119" s="40">
        <f t="shared" si="97"/>
        <v>0</v>
      </c>
      <c r="AT119" s="40">
        <f t="shared" si="97"/>
        <v>0</v>
      </c>
      <c r="AU119" s="40">
        <f t="shared" si="97"/>
        <v>0</v>
      </c>
      <c r="AV119" s="40">
        <f t="shared" si="97"/>
        <v>0</v>
      </c>
      <c r="AW119" s="40">
        <f t="shared" si="97"/>
        <v>0</v>
      </c>
      <c r="AX119" s="40">
        <f t="shared" si="97"/>
        <v>0</v>
      </c>
      <c r="AY119" s="40">
        <f t="shared" si="97"/>
        <v>0</v>
      </c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</row>
    <row r="120" spans="1:171" ht="15" customHeight="1" x14ac:dyDescent="0.35">
      <c r="A120" s="20"/>
      <c r="B120" s="24"/>
      <c r="C120" s="26" t="s">
        <v>192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59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60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61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</row>
    <row r="121" spans="1:171" ht="15" customHeight="1" x14ac:dyDescent="0.35">
      <c r="A121" s="14" t="s">
        <v>193</v>
      </c>
      <c r="B121" s="24"/>
      <c r="C121" s="24" t="s">
        <v>194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f>SUM(D121:M121)</f>
        <v>0</v>
      </c>
      <c r="O121" s="59"/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f>SUM(P121:Y121)</f>
        <v>0</v>
      </c>
      <c r="AA121" s="60"/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f>SUM(AB121:AK121)</f>
        <v>0</v>
      </c>
      <c r="AM121" s="61"/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f>SUM(AN121:AX121)</f>
        <v>0</v>
      </c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</row>
    <row r="122" spans="1:171" ht="15" customHeight="1" x14ac:dyDescent="0.35">
      <c r="A122" s="14" t="s">
        <v>195</v>
      </c>
      <c r="B122" s="24"/>
      <c r="C122" s="24" t="s">
        <v>196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f>SUM(D122:M122)</f>
        <v>0</v>
      </c>
      <c r="O122" s="59"/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f>SUM(P122:Y122)</f>
        <v>0</v>
      </c>
      <c r="AA122" s="60"/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f>SUM(AB122:AK122)</f>
        <v>0</v>
      </c>
      <c r="AM122" s="61"/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f>SUM(AN122:AX122)</f>
        <v>0</v>
      </c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</row>
    <row r="123" spans="1:171" ht="15" customHeight="1" x14ac:dyDescent="0.35">
      <c r="A123" s="28" t="s">
        <v>197</v>
      </c>
      <c r="B123" s="29"/>
      <c r="C123" s="29" t="s">
        <v>198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f>SUM(D123:M123)</f>
        <v>0</v>
      </c>
      <c r="O123" s="59"/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f>SUM(P123:Y123)</f>
        <v>0</v>
      </c>
      <c r="AA123" s="60"/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f>SUM(AB123:AK123)</f>
        <v>0</v>
      </c>
      <c r="AM123" s="61"/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0</v>
      </c>
      <c r="AY123" s="37">
        <f>SUM(AN123:AX123)</f>
        <v>0</v>
      </c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</row>
    <row r="124" spans="1:171" ht="15" customHeight="1" x14ac:dyDescent="0.35">
      <c r="A124" s="28" t="s">
        <v>199</v>
      </c>
      <c r="B124" s="29"/>
      <c r="C124" s="29" t="s">
        <v>200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5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60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61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</row>
    <row r="125" spans="1:171" ht="15" customHeight="1" x14ac:dyDescent="0.35">
      <c r="A125" s="14" t="s">
        <v>201</v>
      </c>
      <c r="B125" s="24"/>
      <c r="C125" s="24" t="s">
        <v>202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f>SUM(D125:M125)</f>
        <v>0</v>
      </c>
      <c r="O125" s="59"/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f>SUM(P125:Y125)</f>
        <v>0</v>
      </c>
      <c r="AA125" s="60"/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f>SUM(AB125:AK125)</f>
        <v>0</v>
      </c>
      <c r="AM125" s="61"/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7">
        <v>0</v>
      </c>
      <c r="AY125" s="37">
        <f>SUM(AN125:AX125)</f>
        <v>0</v>
      </c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</row>
    <row r="126" spans="1:171" ht="16.5" customHeight="1" x14ac:dyDescent="0.35">
      <c r="A126" s="14" t="s">
        <v>203</v>
      </c>
      <c r="B126" s="24"/>
      <c r="C126" s="24" t="s">
        <v>204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f t="shared" ref="N126:N134" si="98">SUM(D126:M126)</f>
        <v>0</v>
      </c>
      <c r="O126" s="59"/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f t="shared" ref="Z126:Z134" si="99">SUM(P126:Y126)</f>
        <v>0</v>
      </c>
      <c r="AA126" s="60"/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f t="shared" ref="AL126:AL134" si="100">SUM(AB126:AK126)</f>
        <v>0</v>
      </c>
      <c r="AM126" s="61"/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f t="shared" ref="AY126:AY134" si="101">SUM(AN126:AX126)</f>
        <v>0</v>
      </c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</row>
    <row r="127" spans="1:171" ht="15" customHeight="1" x14ac:dyDescent="0.35">
      <c r="A127" s="14" t="s">
        <v>205</v>
      </c>
      <c r="B127" s="24"/>
      <c r="C127" s="24" t="s">
        <v>206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f t="shared" si="98"/>
        <v>0</v>
      </c>
      <c r="O127" s="59"/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f t="shared" si="99"/>
        <v>0</v>
      </c>
      <c r="AA127" s="60"/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f t="shared" si="100"/>
        <v>0</v>
      </c>
      <c r="AM127" s="61"/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f t="shared" si="101"/>
        <v>0</v>
      </c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</row>
    <row r="128" spans="1:171" ht="15" customHeight="1" x14ac:dyDescent="0.35">
      <c r="A128" s="14" t="s">
        <v>207</v>
      </c>
      <c r="B128" s="24"/>
      <c r="C128" s="24" t="s">
        <v>208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f t="shared" si="98"/>
        <v>0</v>
      </c>
      <c r="O128" s="59"/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f t="shared" si="99"/>
        <v>0</v>
      </c>
      <c r="AA128" s="60"/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f t="shared" si="100"/>
        <v>0</v>
      </c>
      <c r="AM128" s="61"/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f t="shared" si="101"/>
        <v>0</v>
      </c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</row>
    <row r="129" spans="1:171" ht="15" customHeight="1" x14ac:dyDescent="0.35">
      <c r="A129" s="14" t="s">
        <v>209</v>
      </c>
      <c r="B129" s="24"/>
      <c r="C129" s="24" t="s">
        <v>92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f t="shared" si="98"/>
        <v>0</v>
      </c>
      <c r="O129" s="59"/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f t="shared" si="99"/>
        <v>0</v>
      </c>
      <c r="AA129" s="60"/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f t="shared" si="100"/>
        <v>0</v>
      </c>
      <c r="AM129" s="61"/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f t="shared" si="101"/>
        <v>0</v>
      </c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</row>
    <row r="130" spans="1:171" ht="15" customHeight="1" x14ac:dyDescent="0.35">
      <c r="A130" s="14" t="s">
        <v>210</v>
      </c>
      <c r="B130" s="24"/>
      <c r="C130" s="24" t="s">
        <v>211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f t="shared" si="98"/>
        <v>0</v>
      </c>
      <c r="O130" s="59"/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f t="shared" si="99"/>
        <v>0</v>
      </c>
      <c r="AA130" s="60"/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f t="shared" si="100"/>
        <v>0</v>
      </c>
      <c r="AM130" s="61"/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f t="shared" si="101"/>
        <v>0</v>
      </c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</row>
    <row r="131" spans="1:171" ht="15" customHeight="1" x14ac:dyDescent="0.35">
      <c r="A131" s="14" t="s">
        <v>212</v>
      </c>
      <c r="B131" s="24"/>
      <c r="C131" s="24" t="s">
        <v>213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f t="shared" si="98"/>
        <v>0</v>
      </c>
      <c r="O131" s="59"/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f t="shared" si="99"/>
        <v>0</v>
      </c>
      <c r="AA131" s="60"/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f t="shared" si="100"/>
        <v>0</v>
      </c>
      <c r="AM131" s="61"/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f t="shared" si="101"/>
        <v>0</v>
      </c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</row>
    <row r="132" spans="1:171" ht="15" customHeight="1" x14ac:dyDescent="0.35">
      <c r="A132" s="32" t="s">
        <v>214</v>
      </c>
      <c r="B132" s="24"/>
      <c r="C132" s="25" t="s">
        <v>215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f t="shared" si="98"/>
        <v>0</v>
      </c>
      <c r="O132" s="59"/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f t="shared" si="99"/>
        <v>0</v>
      </c>
      <c r="AA132" s="60"/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f t="shared" si="100"/>
        <v>0</v>
      </c>
      <c r="AM132" s="61"/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f t="shared" si="101"/>
        <v>0</v>
      </c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</row>
    <row r="133" spans="1:171" ht="15" customHeight="1" x14ac:dyDescent="0.35">
      <c r="A133" s="17" t="s">
        <v>216</v>
      </c>
      <c r="B133" s="31"/>
      <c r="C133" s="31" t="s">
        <v>217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f t="shared" si="98"/>
        <v>0</v>
      </c>
      <c r="O133" s="59"/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f t="shared" si="99"/>
        <v>0</v>
      </c>
      <c r="AA133" s="60"/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f t="shared" si="100"/>
        <v>0</v>
      </c>
      <c r="AM133" s="61"/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f t="shared" si="101"/>
        <v>0</v>
      </c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</row>
    <row r="134" spans="1:171" ht="15" customHeight="1" x14ac:dyDescent="0.35">
      <c r="A134" s="14" t="s">
        <v>218</v>
      </c>
      <c r="B134" s="24"/>
      <c r="C134" s="24" t="s">
        <v>192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f t="shared" si="98"/>
        <v>0</v>
      </c>
      <c r="O134" s="59"/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f t="shared" si="99"/>
        <v>0</v>
      </c>
      <c r="AA134" s="60"/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f t="shared" si="100"/>
        <v>0</v>
      </c>
      <c r="AM134" s="61"/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f t="shared" si="101"/>
        <v>0</v>
      </c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</row>
    <row r="135" spans="1:171" ht="15" customHeight="1" x14ac:dyDescent="0.35">
      <c r="A135" s="20">
        <v>50399</v>
      </c>
      <c r="B135" s="24"/>
      <c r="C135" s="26" t="s">
        <v>219</v>
      </c>
      <c r="D135" s="40">
        <f>SUM(D121:D134)</f>
        <v>0</v>
      </c>
      <c r="E135" s="40">
        <f>SUM(E121:E134)</f>
        <v>0</v>
      </c>
      <c r="F135" s="40">
        <f t="shared" ref="F135:N135" si="102">SUM(F121:F134)</f>
        <v>0</v>
      </c>
      <c r="G135" s="40">
        <f t="shared" si="102"/>
        <v>0</v>
      </c>
      <c r="H135" s="40">
        <f t="shared" si="102"/>
        <v>0</v>
      </c>
      <c r="I135" s="40">
        <f t="shared" si="102"/>
        <v>0</v>
      </c>
      <c r="J135" s="40">
        <f t="shared" si="102"/>
        <v>0</v>
      </c>
      <c r="K135" s="40">
        <f t="shared" si="102"/>
        <v>0</v>
      </c>
      <c r="L135" s="40">
        <f t="shared" si="102"/>
        <v>0</v>
      </c>
      <c r="M135" s="40">
        <f t="shared" si="102"/>
        <v>0</v>
      </c>
      <c r="N135" s="40">
        <f t="shared" si="102"/>
        <v>0</v>
      </c>
      <c r="O135" s="59"/>
      <c r="P135" s="40">
        <f t="shared" ref="P135:Z135" si="103">SUM(P121:P134)</f>
        <v>0</v>
      </c>
      <c r="Q135" s="40">
        <f t="shared" si="103"/>
        <v>0</v>
      </c>
      <c r="R135" s="40">
        <f t="shared" si="103"/>
        <v>0</v>
      </c>
      <c r="S135" s="40">
        <f t="shared" si="103"/>
        <v>0</v>
      </c>
      <c r="T135" s="40">
        <f t="shared" si="103"/>
        <v>0</v>
      </c>
      <c r="U135" s="40">
        <f t="shared" si="103"/>
        <v>0</v>
      </c>
      <c r="V135" s="40">
        <f t="shared" si="103"/>
        <v>0</v>
      </c>
      <c r="W135" s="40">
        <f t="shared" si="103"/>
        <v>0</v>
      </c>
      <c r="X135" s="40">
        <f t="shared" si="103"/>
        <v>0</v>
      </c>
      <c r="Y135" s="40">
        <f t="shared" si="103"/>
        <v>0</v>
      </c>
      <c r="Z135" s="40">
        <f t="shared" si="103"/>
        <v>0</v>
      </c>
      <c r="AA135" s="60"/>
      <c r="AB135" s="40">
        <f t="shared" ref="AB135:AL135" si="104">SUM(AB121:AB134)</f>
        <v>0</v>
      </c>
      <c r="AC135" s="40">
        <f t="shared" si="104"/>
        <v>0</v>
      </c>
      <c r="AD135" s="40">
        <f t="shared" si="104"/>
        <v>0</v>
      </c>
      <c r="AE135" s="40">
        <f t="shared" si="104"/>
        <v>0</v>
      </c>
      <c r="AF135" s="40">
        <f t="shared" si="104"/>
        <v>0</v>
      </c>
      <c r="AG135" s="40">
        <f t="shared" si="104"/>
        <v>0</v>
      </c>
      <c r="AH135" s="40">
        <f t="shared" si="104"/>
        <v>0</v>
      </c>
      <c r="AI135" s="40">
        <f t="shared" si="104"/>
        <v>0</v>
      </c>
      <c r="AJ135" s="40">
        <f t="shared" si="104"/>
        <v>0</v>
      </c>
      <c r="AK135" s="40">
        <f t="shared" si="104"/>
        <v>0</v>
      </c>
      <c r="AL135" s="40">
        <f t="shared" si="104"/>
        <v>0</v>
      </c>
      <c r="AM135" s="61"/>
      <c r="AN135" s="40">
        <f t="shared" ref="AN135:AY135" si="105">SUM(AN121:AN134)</f>
        <v>0</v>
      </c>
      <c r="AO135" s="40">
        <f t="shared" si="105"/>
        <v>0</v>
      </c>
      <c r="AP135" s="40">
        <f t="shared" si="105"/>
        <v>0</v>
      </c>
      <c r="AQ135" s="40">
        <f t="shared" si="105"/>
        <v>0</v>
      </c>
      <c r="AR135" s="40">
        <f t="shared" si="105"/>
        <v>0</v>
      </c>
      <c r="AS135" s="40">
        <f t="shared" si="105"/>
        <v>0</v>
      </c>
      <c r="AT135" s="40">
        <f t="shared" si="105"/>
        <v>0</v>
      </c>
      <c r="AU135" s="40">
        <f t="shared" si="105"/>
        <v>0</v>
      </c>
      <c r="AV135" s="40">
        <f t="shared" si="105"/>
        <v>0</v>
      </c>
      <c r="AW135" s="40">
        <f t="shared" si="105"/>
        <v>0</v>
      </c>
      <c r="AX135" s="40">
        <f t="shared" si="105"/>
        <v>0</v>
      </c>
      <c r="AY135" s="40">
        <f t="shared" si="105"/>
        <v>0</v>
      </c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</row>
    <row r="136" spans="1:171" ht="15" customHeight="1" x14ac:dyDescent="0.35">
      <c r="A136" s="20">
        <v>59999</v>
      </c>
      <c r="B136" s="24"/>
      <c r="C136" s="26" t="s">
        <v>220</v>
      </c>
      <c r="D136" s="40">
        <f>D110+D119+D135</f>
        <v>0</v>
      </c>
      <c r="E136" s="40">
        <f>E110+E119+E135</f>
        <v>0</v>
      </c>
      <c r="F136" s="40">
        <f t="shared" ref="F136:N136" si="106">F110+F119+F135</f>
        <v>0</v>
      </c>
      <c r="G136" s="40">
        <f t="shared" si="106"/>
        <v>0</v>
      </c>
      <c r="H136" s="40">
        <f t="shared" si="106"/>
        <v>0</v>
      </c>
      <c r="I136" s="40">
        <f t="shared" si="106"/>
        <v>0</v>
      </c>
      <c r="J136" s="40">
        <f t="shared" si="106"/>
        <v>0</v>
      </c>
      <c r="K136" s="40">
        <f t="shared" si="106"/>
        <v>0</v>
      </c>
      <c r="L136" s="40">
        <f t="shared" si="106"/>
        <v>0</v>
      </c>
      <c r="M136" s="40">
        <f t="shared" si="106"/>
        <v>0</v>
      </c>
      <c r="N136" s="40">
        <f t="shared" si="106"/>
        <v>0</v>
      </c>
      <c r="O136" s="59"/>
      <c r="P136" s="40">
        <f t="shared" ref="P136:Z136" si="107">P110+P119+P135</f>
        <v>0</v>
      </c>
      <c r="Q136" s="40">
        <f t="shared" si="107"/>
        <v>0</v>
      </c>
      <c r="R136" s="40">
        <f t="shared" si="107"/>
        <v>0</v>
      </c>
      <c r="S136" s="40">
        <f t="shared" si="107"/>
        <v>0</v>
      </c>
      <c r="T136" s="40">
        <f t="shared" si="107"/>
        <v>0</v>
      </c>
      <c r="U136" s="40">
        <f t="shared" si="107"/>
        <v>0</v>
      </c>
      <c r="V136" s="40">
        <f t="shared" si="107"/>
        <v>0</v>
      </c>
      <c r="W136" s="40">
        <f t="shared" si="107"/>
        <v>0</v>
      </c>
      <c r="X136" s="40">
        <f t="shared" si="107"/>
        <v>0</v>
      </c>
      <c r="Y136" s="40">
        <f t="shared" si="107"/>
        <v>0</v>
      </c>
      <c r="Z136" s="40">
        <f t="shared" si="107"/>
        <v>0</v>
      </c>
      <c r="AA136" s="60"/>
      <c r="AB136" s="40">
        <f t="shared" ref="AB136:AL136" si="108">AB110+AB119+AB135</f>
        <v>0</v>
      </c>
      <c r="AC136" s="40">
        <f t="shared" si="108"/>
        <v>0</v>
      </c>
      <c r="AD136" s="40">
        <f t="shared" si="108"/>
        <v>0</v>
      </c>
      <c r="AE136" s="40">
        <f t="shared" si="108"/>
        <v>0</v>
      </c>
      <c r="AF136" s="40">
        <f t="shared" si="108"/>
        <v>0</v>
      </c>
      <c r="AG136" s="40">
        <f t="shared" si="108"/>
        <v>0</v>
      </c>
      <c r="AH136" s="40">
        <f t="shared" si="108"/>
        <v>0</v>
      </c>
      <c r="AI136" s="40">
        <f t="shared" si="108"/>
        <v>0</v>
      </c>
      <c r="AJ136" s="40">
        <f t="shared" si="108"/>
        <v>0</v>
      </c>
      <c r="AK136" s="40">
        <f t="shared" si="108"/>
        <v>0</v>
      </c>
      <c r="AL136" s="40">
        <f t="shared" si="108"/>
        <v>0</v>
      </c>
      <c r="AM136" s="61"/>
      <c r="AN136" s="40">
        <f t="shared" ref="AN136:AY136" si="109">AN110+AN119+AN135</f>
        <v>0</v>
      </c>
      <c r="AO136" s="40">
        <f t="shared" si="109"/>
        <v>0</v>
      </c>
      <c r="AP136" s="40">
        <f t="shared" si="109"/>
        <v>0</v>
      </c>
      <c r="AQ136" s="40">
        <f t="shared" si="109"/>
        <v>0</v>
      </c>
      <c r="AR136" s="40">
        <f t="shared" si="109"/>
        <v>0</v>
      </c>
      <c r="AS136" s="40">
        <f t="shared" si="109"/>
        <v>0</v>
      </c>
      <c r="AT136" s="40">
        <f t="shared" si="109"/>
        <v>0</v>
      </c>
      <c r="AU136" s="40">
        <f t="shared" si="109"/>
        <v>0</v>
      </c>
      <c r="AV136" s="40">
        <f t="shared" si="109"/>
        <v>0</v>
      </c>
      <c r="AW136" s="40">
        <f t="shared" si="109"/>
        <v>0</v>
      </c>
      <c r="AX136" s="40">
        <f t="shared" si="109"/>
        <v>0</v>
      </c>
      <c r="AY136" s="40">
        <f t="shared" si="109"/>
        <v>0</v>
      </c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</row>
    <row r="137" spans="1:171" ht="15" customHeight="1" x14ac:dyDescent="0.35">
      <c r="A137" s="10"/>
      <c r="B137" s="26"/>
      <c r="C137" s="26" t="s">
        <v>221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59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60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61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</row>
    <row r="138" spans="1:171" ht="15" customHeight="1" x14ac:dyDescent="0.35">
      <c r="A138" s="14" t="s">
        <v>222</v>
      </c>
      <c r="B138" s="24"/>
      <c r="C138" s="24" t="s">
        <v>223</v>
      </c>
      <c r="D138" s="37">
        <v>490562.34974458604</v>
      </c>
      <c r="E138" s="37">
        <v>2548282.4774380433</v>
      </c>
      <c r="F138" s="37">
        <v>86768.778228549054</v>
      </c>
      <c r="G138" s="37">
        <v>32.835038496114528</v>
      </c>
      <c r="H138" s="37">
        <v>153283.96759068093</v>
      </c>
      <c r="I138" s="37">
        <v>180452.05758333349</v>
      </c>
      <c r="J138" s="37">
        <v>1110792.0978327368</v>
      </c>
      <c r="K138" s="37">
        <v>0</v>
      </c>
      <c r="L138" s="37">
        <v>3041785.8093594234</v>
      </c>
      <c r="M138" s="37">
        <v>0</v>
      </c>
      <c r="N138" s="37">
        <f>SUM(D138:M138)</f>
        <v>7611960.3728158493</v>
      </c>
      <c r="O138" s="59"/>
      <c r="P138" s="37">
        <v>405559.84769096074</v>
      </c>
      <c r="Q138" s="37">
        <v>2087290.7073414975</v>
      </c>
      <c r="R138" s="37">
        <v>87497.898103710177</v>
      </c>
      <c r="S138" s="37">
        <v>0</v>
      </c>
      <c r="T138" s="37">
        <v>252340.55723781558</v>
      </c>
      <c r="U138" s="37">
        <v>150588.0441137384</v>
      </c>
      <c r="V138" s="37">
        <v>794639.57392876153</v>
      </c>
      <c r="W138" s="37">
        <v>178739.64430890547</v>
      </c>
      <c r="X138" s="37">
        <v>2640483.0038780705</v>
      </c>
      <c r="Y138" s="37">
        <v>0</v>
      </c>
      <c r="Z138" s="37">
        <f>SUM(P138:Y138)</f>
        <v>6597139.2766034603</v>
      </c>
      <c r="AA138" s="60"/>
      <c r="AB138" s="37">
        <v>152712.44311163516</v>
      </c>
      <c r="AC138" s="37">
        <v>459171.21451662807</v>
      </c>
      <c r="AD138" s="37">
        <v>29631.492250600666</v>
      </c>
      <c r="AE138" s="37">
        <v>0</v>
      </c>
      <c r="AF138" s="37">
        <v>94851.064603945633</v>
      </c>
      <c r="AG138" s="37">
        <v>71274.817935950254</v>
      </c>
      <c r="AH138" s="37">
        <v>293549.84028508572</v>
      </c>
      <c r="AI138" s="37">
        <v>123229.16402490233</v>
      </c>
      <c r="AJ138" s="37">
        <v>1036566.2480432075</v>
      </c>
      <c r="AK138" s="37">
        <v>0</v>
      </c>
      <c r="AL138" s="37">
        <f>SUM(AB138:AK138)</f>
        <v>2260986.2847719556</v>
      </c>
      <c r="AM138" s="61"/>
      <c r="AN138" s="37">
        <v>74708.441120700722</v>
      </c>
      <c r="AO138" s="37">
        <v>239806.80552656582</v>
      </c>
      <c r="AP138" s="37">
        <v>7160.7917672089934</v>
      </c>
      <c r="AQ138" s="37">
        <v>0</v>
      </c>
      <c r="AR138" s="37">
        <v>49885.527164039886</v>
      </c>
      <c r="AS138" s="37">
        <v>37827.332632763129</v>
      </c>
      <c r="AT138" s="37">
        <v>5654.6832183999813</v>
      </c>
      <c r="AU138" s="37">
        <v>145097.33413440495</v>
      </c>
      <c r="AV138" s="37">
        <v>81846.727642706581</v>
      </c>
      <c r="AW138" s="37">
        <v>536542.55963075208</v>
      </c>
      <c r="AX138" s="37">
        <v>0</v>
      </c>
      <c r="AY138" s="37">
        <f>SUM(AN138:AX138)</f>
        <v>1178530.2028375422</v>
      </c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</row>
    <row r="139" spans="1:171" ht="15" customHeight="1" x14ac:dyDescent="0.35">
      <c r="A139" s="14" t="s">
        <v>224</v>
      </c>
      <c r="B139" s="24"/>
      <c r="C139" s="24" t="s">
        <v>225</v>
      </c>
      <c r="D139" s="37">
        <v>199.05378096357427</v>
      </c>
      <c r="E139" s="37">
        <v>1034.0077308447474</v>
      </c>
      <c r="F139" s="37">
        <v>35.207865799271254</v>
      </c>
      <c r="G139" s="37">
        <v>1.3323359536538184E-2</v>
      </c>
      <c r="H139" s="37">
        <v>62.197503183660814</v>
      </c>
      <c r="I139" s="37">
        <v>73.221404706906114</v>
      </c>
      <c r="J139" s="37">
        <v>450.72225182627147</v>
      </c>
      <c r="K139" s="37">
        <v>0</v>
      </c>
      <c r="L139" s="37">
        <v>1234.2548639323525</v>
      </c>
      <c r="M139" s="37">
        <v>0</v>
      </c>
      <c r="N139" s="37">
        <f t="shared" ref="N139:N156" si="110">SUM(D139:M139)</f>
        <v>3088.6787246163203</v>
      </c>
      <c r="O139" s="59"/>
      <c r="P139" s="37">
        <v>329.88154293494114</v>
      </c>
      <c r="Q139" s="37">
        <v>1705.8011161749621</v>
      </c>
      <c r="R139" s="37">
        <v>74.490714382769511</v>
      </c>
      <c r="S139" s="37">
        <v>0</v>
      </c>
      <c r="T139" s="37">
        <v>206.33891872384089</v>
      </c>
      <c r="U139" s="37">
        <v>122.9917587403867</v>
      </c>
      <c r="V139" s="37">
        <v>649.38901660197052</v>
      </c>
      <c r="W139" s="37">
        <v>153.42465869970505</v>
      </c>
      <c r="X139" s="37">
        <v>2150.3064762892682</v>
      </c>
      <c r="Y139" s="37">
        <v>0</v>
      </c>
      <c r="Z139" s="37">
        <f t="shared" ref="Z139:Z154" si="111">SUM(P139:Y139)</f>
        <v>5392.6242025478441</v>
      </c>
      <c r="AA139" s="60"/>
      <c r="AB139" s="37">
        <v>16132.132122808942</v>
      </c>
      <c r="AC139" s="37">
        <v>48505.613220777035</v>
      </c>
      <c r="AD139" s="37">
        <v>3130.1912158738751</v>
      </c>
      <c r="AE139" s="37">
        <v>0</v>
      </c>
      <c r="AF139" s="37">
        <v>10019.811581832755</v>
      </c>
      <c r="AG139" s="37">
        <v>7529.2802377038115</v>
      </c>
      <c r="AH139" s="37">
        <v>31009.81630322475</v>
      </c>
      <c r="AI139" s="37">
        <v>13017.597747288984</v>
      </c>
      <c r="AJ139" s="37">
        <v>109500.07299178174</v>
      </c>
      <c r="AK139" s="37">
        <v>0</v>
      </c>
      <c r="AL139" s="37">
        <f t="shared" ref="AL139:AL154" si="112">SUM(AB139:AK139)</f>
        <v>238844.51542129187</v>
      </c>
      <c r="AM139" s="61"/>
      <c r="AN139" s="37">
        <v>6631.0498450491859</v>
      </c>
      <c r="AO139" s="37">
        <v>21285.022907378792</v>
      </c>
      <c r="AP139" s="37">
        <v>635.58503465043668</v>
      </c>
      <c r="AQ139" s="37">
        <v>0</v>
      </c>
      <c r="AR139" s="37">
        <v>4427.7917221812459</v>
      </c>
      <c r="AS139" s="37">
        <v>3357.5178979822795</v>
      </c>
      <c r="AT139" s="37">
        <v>501.90427904382614</v>
      </c>
      <c r="AU139" s="37">
        <v>12878.700727733394</v>
      </c>
      <c r="AV139" s="37">
        <v>7264.637335640633</v>
      </c>
      <c r="AW139" s="37">
        <v>47623.004891156292</v>
      </c>
      <c r="AX139" s="37">
        <v>0</v>
      </c>
      <c r="AY139" s="37">
        <f t="shared" ref="AY139:AY155" si="113">SUM(AN139:AX139)</f>
        <v>104605.21464081609</v>
      </c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</row>
    <row r="140" spans="1:171" ht="15" customHeight="1" x14ac:dyDescent="0.35">
      <c r="A140" s="14" t="s">
        <v>226</v>
      </c>
      <c r="B140" s="24"/>
      <c r="C140" s="24" t="s">
        <v>227</v>
      </c>
      <c r="D140" s="37">
        <v>4849.5569607118778</v>
      </c>
      <c r="E140" s="37">
        <v>25127.358946010416</v>
      </c>
      <c r="F140" s="37">
        <v>1655.030745907238</v>
      </c>
      <c r="G140" s="37">
        <v>0</v>
      </c>
      <c r="H140" s="37">
        <v>1453.6702191312359</v>
      </c>
      <c r="I140" s="37">
        <v>1722.8997679543561</v>
      </c>
      <c r="J140" s="37">
        <v>10576.133384061584</v>
      </c>
      <c r="K140" s="37">
        <v>0</v>
      </c>
      <c r="L140" s="37">
        <v>30961.451679679045</v>
      </c>
      <c r="M140" s="37">
        <v>0</v>
      </c>
      <c r="N140" s="37">
        <f t="shared" si="110"/>
        <v>76346.101703455744</v>
      </c>
      <c r="O140" s="59"/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f t="shared" si="111"/>
        <v>0</v>
      </c>
      <c r="AA140" s="60"/>
      <c r="AB140" s="37">
        <v>0.52633409376470874</v>
      </c>
      <c r="AC140" s="37">
        <v>1.582565638733054</v>
      </c>
      <c r="AD140" s="37">
        <v>0.10212700617470263</v>
      </c>
      <c r="AE140" s="37">
        <v>0</v>
      </c>
      <c r="AF140" s="37">
        <v>0.32691081429717433</v>
      </c>
      <c r="AG140" s="37">
        <v>0.24565363464940052</v>
      </c>
      <c r="AH140" s="37">
        <v>1.0117400128834284</v>
      </c>
      <c r="AI140" s="37">
        <v>0.42471791460382941</v>
      </c>
      <c r="AJ140" s="37">
        <v>3.5725979211273455</v>
      </c>
      <c r="AK140" s="37">
        <v>0</v>
      </c>
      <c r="AL140" s="37">
        <f t="shared" si="112"/>
        <v>7.7926470362336442</v>
      </c>
      <c r="AM140" s="61"/>
      <c r="AN140" s="37">
        <v>0.2160477961148774</v>
      </c>
      <c r="AO140" s="37">
        <v>0.69349234236675517</v>
      </c>
      <c r="AP140" s="37">
        <v>2.0708145646401228E-2</v>
      </c>
      <c r="AQ140" s="37">
        <v>0</v>
      </c>
      <c r="AR140" s="37">
        <v>0.14426292451219844</v>
      </c>
      <c r="AS140" s="37">
        <v>0.10939208107701184</v>
      </c>
      <c r="AT140" s="37">
        <v>1.6352661476222212E-2</v>
      </c>
      <c r="AU140" s="37">
        <v>0.41960398037533214</v>
      </c>
      <c r="AV140" s="37">
        <v>0.23669085930802139</v>
      </c>
      <c r="AW140" s="37">
        <v>1.5516163339933431</v>
      </c>
      <c r="AX140" s="37">
        <v>0</v>
      </c>
      <c r="AY140" s="37">
        <f t="shared" si="113"/>
        <v>3.4081671248701628</v>
      </c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</row>
    <row r="141" spans="1:171" ht="15" customHeight="1" x14ac:dyDescent="0.35">
      <c r="A141" s="14" t="s">
        <v>228</v>
      </c>
      <c r="B141" s="24"/>
      <c r="C141" s="24" t="s">
        <v>229</v>
      </c>
      <c r="D141" s="37">
        <v>96005.785400000008</v>
      </c>
      <c r="E141" s="37">
        <v>498713.08060000004</v>
      </c>
      <c r="F141" s="37">
        <v>16981.133400000002</v>
      </c>
      <c r="G141" s="37">
        <v>6.4260000000000002</v>
      </c>
      <c r="H141" s="37">
        <v>29998.526600000005</v>
      </c>
      <c r="I141" s="37">
        <v>35315.473200000008</v>
      </c>
      <c r="J141" s="37">
        <v>217388.20320000002</v>
      </c>
      <c r="K141" s="37">
        <v>0</v>
      </c>
      <c r="L141" s="37">
        <v>595294.43260000006</v>
      </c>
      <c r="M141" s="37">
        <v>0</v>
      </c>
      <c r="N141" s="37">
        <f t="shared" si="110"/>
        <v>1489703.0610000002</v>
      </c>
      <c r="O141" s="59"/>
      <c r="P141" s="37">
        <v>94192.517449891195</v>
      </c>
      <c r="Q141" s="37">
        <v>487060.09582147794</v>
      </c>
      <c r="R141" s="37">
        <v>21270.239309036093</v>
      </c>
      <c r="S141" s="37">
        <v>0</v>
      </c>
      <c r="T141" s="37">
        <v>58903.753379260066</v>
      </c>
      <c r="U141" s="37">
        <v>35125.841340072642</v>
      </c>
      <c r="V141" s="37">
        <v>185422.77268543476</v>
      </c>
      <c r="W141" s="37">
        <v>43779.877916204823</v>
      </c>
      <c r="X141" s="37">
        <v>613989.9794986397</v>
      </c>
      <c r="Y141" s="37">
        <v>0</v>
      </c>
      <c r="Z141" s="37">
        <f t="shared" si="111"/>
        <v>1539745.0774000173</v>
      </c>
      <c r="AA141" s="60"/>
      <c r="AB141" s="37">
        <v>91327.969520230326</v>
      </c>
      <c r="AC141" s="37">
        <v>274602.21203642513</v>
      </c>
      <c r="AD141" s="37">
        <v>17720.782707428341</v>
      </c>
      <c r="AE141" s="37">
        <v>0</v>
      </c>
      <c r="AF141" s="37">
        <v>56724.618902063419</v>
      </c>
      <c r="AG141" s="37">
        <v>42625.108127279258</v>
      </c>
      <c r="AH141" s="37">
        <v>175554.20056129133</v>
      </c>
      <c r="AI141" s="37">
        <v>73695.824038665261</v>
      </c>
      <c r="AJ141" s="37">
        <v>619906.85747713526</v>
      </c>
      <c r="AK141" s="37">
        <v>0</v>
      </c>
      <c r="AL141" s="37">
        <f t="shared" si="112"/>
        <v>1352157.5733705182</v>
      </c>
      <c r="AM141" s="61"/>
      <c r="AN141" s="37">
        <v>45487.799637976277</v>
      </c>
      <c r="AO141" s="37">
        <v>146011.39788195939</v>
      </c>
      <c r="AP141" s="37">
        <v>4359.9980975351609</v>
      </c>
      <c r="AQ141" s="37">
        <v>0</v>
      </c>
      <c r="AR141" s="37">
        <v>30373.848395612007</v>
      </c>
      <c r="AS141" s="37">
        <v>23031.964016733218</v>
      </c>
      <c r="AT141" s="37">
        <v>3442.9723522036284</v>
      </c>
      <c r="AU141" s="37">
        <v>88345.551909548434</v>
      </c>
      <c r="AV141" s="37">
        <v>49834.094945448545</v>
      </c>
      <c r="AW141" s="37">
        <v>326685.17885816214</v>
      </c>
      <c r="AX141" s="37">
        <v>0</v>
      </c>
      <c r="AY141" s="37">
        <f t="shared" si="113"/>
        <v>717572.80609517882</v>
      </c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</row>
    <row r="142" spans="1:171" ht="15" customHeight="1" x14ac:dyDescent="0.35">
      <c r="A142" s="14" t="s">
        <v>230</v>
      </c>
      <c r="B142" s="24"/>
      <c r="C142" s="24" t="s">
        <v>231</v>
      </c>
      <c r="D142" s="37">
        <v>26394.276379264658</v>
      </c>
      <c r="E142" s="37">
        <v>137108.10060526719</v>
      </c>
      <c r="F142" s="37">
        <v>4668.5179057215664</v>
      </c>
      <c r="G142" s="37">
        <v>1.7666604080836432</v>
      </c>
      <c r="H142" s="37">
        <v>8247.3092507102447</v>
      </c>
      <c r="I142" s="37">
        <v>9709.0644717054111</v>
      </c>
      <c r="J142" s="37">
        <v>59765.193242745401</v>
      </c>
      <c r="K142" s="37">
        <v>0</v>
      </c>
      <c r="L142" s="37">
        <v>163660.61394756255</v>
      </c>
      <c r="M142" s="37">
        <v>0</v>
      </c>
      <c r="N142" s="37">
        <f t="shared" si="110"/>
        <v>409554.84246338508</v>
      </c>
      <c r="O142" s="59"/>
      <c r="P142" s="37">
        <v>38696.063617370193</v>
      </c>
      <c r="Q142" s="37">
        <v>200092.49581078099</v>
      </c>
      <c r="R142" s="37">
        <v>8738.3358458014045</v>
      </c>
      <c r="S142" s="37">
        <v>0</v>
      </c>
      <c r="T142" s="37">
        <v>24196.061297079526</v>
      </c>
      <c r="U142" s="37">
        <v>14431.904561324331</v>
      </c>
      <c r="V142" s="37">
        <v>76175.151467401956</v>
      </c>
      <c r="W142" s="37">
        <v>17979.774762547826</v>
      </c>
      <c r="X142" s="37">
        <v>252239.41135667462</v>
      </c>
      <c r="Y142" s="37">
        <v>0</v>
      </c>
      <c r="Z142" s="37">
        <f t="shared" si="111"/>
        <v>632549.19871898089</v>
      </c>
      <c r="AA142" s="60"/>
      <c r="AB142" s="37">
        <v>287663.46608691564</v>
      </c>
      <c r="AC142" s="37">
        <v>864937.92125789251</v>
      </c>
      <c r="AD142" s="37">
        <v>55816.655096692193</v>
      </c>
      <c r="AE142" s="37">
        <v>0</v>
      </c>
      <c r="AF142" s="37">
        <v>178670.35226500218</v>
      </c>
      <c r="AG142" s="37">
        <v>134259.92508797193</v>
      </c>
      <c r="AH142" s="37">
        <v>552957.98302394198</v>
      </c>
      <c r="AI142" s="37">
        <v>232125.99919237118</v>
      </c>
      <c r="AJ142" s="37">
        <v>1952573.3048671267</v>
      </c>
      <c r="AK142" s="37">
        <v>0</v>
      </c>
      <c r="AL142" s="37">
        <f t="shared" si="112"/>
        <v>4259005.6068779146</v>
      </c>
      <c r="AM142" s="61"/>
      <c r="AN142" s="37">
        <v>171904.14136282934</v>
      </c>
      <c r="AO142" s="37">
        <v>551795.51839938923</v>
      </c>
      <c r="AP142" s="37">
        <v>16476.983614626566</v>
      </c>
      <c r="AQ142" s="37">
        <v>0</v>
      </c>
      <c r="AR142" s="37">
        <v>114786.61025347257</v>
      </c>
      <c r="AS142" s="37">
        <v>87040.701676205586</v>
      </c>
      <c r="AT142" s="37">
        <v>13011.42747400338</v>
      </c>
      <c r="AU142" s="37">
        <v>333869.00147082715</v>
      </c>
      <c r="AV142" s="37">
        <v>188329.34040271753</v>
      </c>
      <c r="AW142" s="37">
        <v>1234584.561454359</v>
      </c>
      <c r="AX142" s="37">
        <v>0</v>
      </c>
      <c r="AY142" s="37">
        <f t="shared" si="113"/>
        <v>2711798.2861084305</v>
      </c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</row>
    <row r="143" spans="1:171" ht="15" customHeight="1" x14ac:dyDescent="0.35">
      <c r="A143" s="14" t="s">
        <v>232</v>
      </c>
      <c r="B143" s="24"/>
      <c r="C143" s="24" t="s">
        <v>233</v>
      </c>
      <c r="D143" s="37">
        <v>36931.808904273043</v>
      </c>
      <c r="E143" s="37">
        <v>191846.52376981149</v>
      </c>
      <c r="F143" s="37">
        <v>6532.3560563962474</v>
      </c>
      <c r="G143" s="37">
        <v>2.4719739860474967</v>
      </c>
      <c r="H143" s="37">
        <v>11539.928007306858</v>
      </c>
      <c r="I143" s="37">
        <v>13585.267826853027</v>
      </c>
      <c r="J143" s="37">
        <v>83625.580949892188</v>
      </c>
      <c r="K143" s="37">
        <v>0</v>
      </c>
      <c r="L143" s="37">
        <v>228999.74345255291</v>
      </c>
      <c r="M143" s="37">
        <v>0</v>
      </c>
      <c r="N143" s="37">
        <f t="shared" si="110"/>
        <v>573063.68094107183</v>
      </c>
      <c r="O143" s="59"/>
      <c r="P143" s="37">
        <v>37405.912038355556</v>
      </c>
      <c r="Q143" s="37">
        <v>193423.5971684086</v>
      </c>
      <c r="R143" s="37">
        <v>8446.7112009700013</v>
      </c>
      <c r="S143" s="37">
        <v>0</v>
      </c>
      <c r="T143" s="37">
        <v>23395.734945009044</v>
      </c>
      <c r="U143" s="37">
        <v>13947.095230117353</v>
      </c>
      <c r="V143" s="37">
        <v>73635.476158710619</v>
      </c>
      <c r="W143" s="37">
        <v>17394.033353741659</v>
      </c>
      <c r="X143" s="37">
        <v>243827.84158223751</v>
      </c>
      <c r="Y143" s="37">
        <v>0</v>
      </c>
      <c r="Z143" s="37">
        <f t="shared" si="111"/>
        <v>611476.4016775504</v>
      </c>
      <c r="AA143" s="60"/>
      <c r="AB143" s="37">
        <v>23290.435035093593</v>
      </c>
      <c r="AC143" s="37">
        <v>70028.984696858359</v>
      </c>
      <c r="AD143" s="37">
        <v>4519.1493973480474</v>
      </c>
      <c r="AE143" s="37">
        <v>0</v>
      </c>
      <c r="AF143" s="37">
        <v>14465.897559852137</v>
      </c>
      <c r="AG143" s="37">
        <v>10870.243988971297</v>
      </c>
      <c r="AH143" s="37">
        <v>44769.78657020114</v>
      </c>
      <c r="AI143" s="37">
        <v>18793.889880033035</v>
      </c>
      <c r="AJ143" s="37">
        <v>158088.48557267073</v>
      </c>
      <c r="AK143" s="37">
        <v>0</v>
      </c>
      <c r="AL143" s="37">
        <f t="shared" si="112"/>
        <v>344826.87270102836</v>
      </c>
      <c r="AM143" s="61"/>
      <c r="AN143" s="37">
        <v>9398.2596557177294</v>
      </c>
      <c r="AO143" s="37">
        <v>30167.496359690234</v>
      </c>
      <c r="AP143" s="37">
        <v>900.82163888316347</v>
      </c>
      <c r="AQ143" s="37">
        <v>0</v>
      </c>
      <c r="AR143" s="37">
        <v>6275.5577591632873</v>
      </c>
      <c r="AS143" s="37">
        <v>4758.6469324335167</v>
      </c>
      <c r="AT143" s="37">
        <v>711.354438134931</v>
      </c>
      <c r="AU143" s="37">
        <v>18253.123758055772</v>
      </c>
      <c r="AV143" s="37">
        <v>10296.250153502755</v>
      </c>
      <c r="AW143" s="37">
        <v>67496.607024718032</v>
      </c>
      <c r="AX143" s="37">
        <v>0</v>
      </c>
      <c r="AY143" s="37">
        <f t="shared" si="113"/>
        <v>148258.11772029943</v>
      </c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</row>
    <row r="144" spans="1:171" ht="15" customHeight="1" x14ac:dyDescent="0.35">
      <c r="A144" s="14" t="s">
        <v>234</v>
      </c>
      <c r="B144" s="24"/>
      <c r="C144" s="24" t="s">
        <v>235</v>
      </c>
      <c r="D144" s="37">
        <v>2205.921437683774</v>
      </c>
      <c r="E144" s="37">
        <v>11458.912305808353</v>
      </c>
      <c r="F144" s="37">
        <v>390.17488422346634</v>
      </c>
      <c r="G144" s="37">
        <v>0</v>
      </c>
      <c r="H144" s="37">
        <v>689.27505410384299</v>
      </c>
      <c r="I144" s="37">
        <v>811.44234265934972</v>
      </c>
      <c r="J144" s="37">
        <v>4994.9208346191645</v>
      </c>
      <c r="K144" s="37">
        <v>0</v>
      </c>
      <c r="L144" s="37">
        <v>13678.058516316647</v>
      </c>
      <c r="M144" s="37">
        <v>0</v>
      </c>
      <c r="N144" s="37">
        <f t="shared" si="110"/>
        <v>34228.705375414596</v>
      </c>
      <c r="O144" s="59"/>
      <c r="P144" s="37">
        <v>5086.6271218849406</v>
      </c>
      <c r="Q144" s="37">
        <v>26302.602656938019</v>
      </c>
      <c r="R144" s="37">
        <v>1148.6253062242213</v>
      </c>
      <c r="S144" s="37">
        <v>0</v>
      </c>
      <c r="T144" s="37">
        <v>3181.3946231323403</v>
      </c>
      <c r="U144" s="37">
        <v>1896.6266101082997</v>
      </c>
      <c r="V144" s="37">
        <v>10013.288533604416</v>
      </c>
      <c r="W144" s="37">
        <v>2365.181741935678</v>
      </c>
      <c r="X144" s="37">
        <v>33156.8435067725</v>
      </c>
      <c r="Y144" s="37">
        <v>0</v>
      </c>
      <c r="Z144" s="37">
        <f t="shared" si="111"/>
        <v>83151.190100600419</v>
      </c>
      <c r="AA144" s="60"/>
      <c r="AB144" s="37">
        <v>1665.5689343651286</v>
      </c>
      <c r="AC144" s="37">
        <v>5007.9829440914327</v>
      </c>
      <c r="AD144" s="37">
        <v>323.17794127230025</v>
      </c>
      <c r="AE144" s="37">
        <v>0</v>
      </c>
      <c r="AF144" s="37">
        <v>1034.4997655515547</v>
      </c>
      <c r="AG144" s="37">
        <v>777.36378344669731</v>
      </c>
      <c r="AH144" s="37">
        <v>3201.6218502199613</v>
      </c>
      <c r="AI144" s="37">
        <v>1344.0074903236518</v>
      </c>
      <c r="AJ144" s="37">
        <v>11305.382233261153</v>
      </c>
      <c r="AK144" s="37">
        <v>0</v>
      </c>
      <c r="AL144" s="37">
        <f t="shared" si="112"/>
        <v>24659.604942531878</v>
      </c>
      <c r="AM144" s="61"/>
      <c r="AN144" s="37">
        <v>223.66177896239057</v>
      </c>
      <c r="AO144" s="37">
        <v>717.93248429189919</v>
      </c>
      <c r="AP144" s="37">
        <v>21.437944647320755</v>
      </c>
      <c r="AQ144" s="37">
        <v>0</v>
      </c>
      <c r="AR144" s="37">
        <v>149.34705613733158</v>
      </c>
      <c r="AS144" s="37">
        <v>113.24729017403618</v>
      </c>
      <c r="AT144" s="37">
        <v>16.928963971457762</v>
      </c>
      <c r="AU144" s="37">
        <v>434.39171515799688</v>
      </c>
      <c r="AV144" s="37">
        <v>245.03234751267854</v>
      </c>
      <c r="AW144" s="37">
        <v>1606.2985865568676</v>
      </c>
      <c r="AX144" s="37">
        <v>0</v>
      </c>
      <c r="AY144" s="37">
        <f t="shared" si="113"/>
        <v>3528.2781674119788</v>
      </c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</row>
    <row r="145" spans="1:171" ht="15" customHeight="1" x14ac:dyDescent="0.35">
      <c r="A145" s="14" t="s">
        <v>236</v>
      </c>
      <c r="B145" s="24"/>
      <c r="C145" s="24" t="s">
        <v>237</v>
      </c>
      <c r="D145" s="37">
        <v>8.1374695030229311</v>
      </c>
      <c r="E145" s="37">
        <v>42.271020097723373</v>
      </c>
      <c r="F145" s="37">
        <v>1.4393242510702289</v>
      </c>
      <c r="G145" s="37">
        <v>0</v>
      </c>
      <c r="H145" s="37">
        <v>2.5426810928742447</v>
      </c>
      <c r="I145" s="37">
        <v>2.9933465462782793</v>
      </c>
      <c r="J145" s="37">
        <v>18.425867425453632</v>
      </c>
      <c r="K145" s="37">
        <v>0</v>
      </c>
      <c r="L145" s="37">
        <v>50.457274740464129</v>
      </c>
      <c r="M145" s="37">
        <v>0</v>
      </c>
      <c r="N145" s="37">
        <f t="shared" si="110"/>
        <v>126.26698365688682</v>
      </c>
      <c r="O145" s="59"/>
      <c r="P145" s="37">
        <v>106.27972644136489</v>
      </c>
      <c r="Q145" s="37">
        <v>549.59882480028796</v>
      </c>
      <c r="R145" s="37">
        <v>23.995210165034202</v>
      </c>
      <c r="S145" s="37">
        <v>0</v>
      </c>
      <c r="T145" s="37">
        <v>66.564620580142645</v>
      </c>
      <c r="U145" s="37">
        <v>39.575159904060115</v>
      </c>
      <c r="V145" s="37">
        <v>209.21790851093581</v>
      </c>
      <c r="W145" s="37">
        <v>49.617143599281583</v>
      </c>
      <c r="X145" s="37">
        <v>692.75203648099148</v>
      </c>
      <c r="Y145" s="37">
        <v>0</v>
      </c>
      <c r="Z145" s="37">
        <f t="shared" si="111"/>
        <v>1737.6006304820989</v>
      </c>
      <c r="AA145" s="60"/>
      <c r="AB145" s="37">
        <v>46.839341141799331</v>
      </c>
      <c r="AC145" s="37">
        <v>140.83513249484531</v>
      </c>
      <c r="AD145" s="37">
        <v>9.088451116271365</v>
      </c>
      <c r="AE145" s="37">
        <v>0</v>
      </c>
      <c r="AF145" s="37">
        <v>29.09233381460167</v>
      </c>
      <c r="AG145" s="37">
        <v>21.861123063044325</v>
      </c>
      <c r="AH145" s="37">
        <v>90.03641635922628</v>
      </c>
      <c r="AI145" s="37">
        <v>37.796349365989414</v>
      </c>
      <c r="AJ145" s="37">
        <v>317.93139523462702</v>
      </c>
      <c r="AK145" s="37">
        <v>0</v>
      </c>
      <c r="AL145" s="37">
        <f t="shared" si="112"/>
        <v>693.48054259040464</v>
      </c>
      <c r="AM145" s="61"/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f t="shared" si="113"/>
        <v>0</v>
      </c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</row>
    <row r="146" spans="1:171" ht="15" customHeight="1" x14ac:dyDescent="0.35">
      <c r="A146" s="14" t="s">
        <v>238</v>
      </c>
      <c r="B146" s="24"/>
      <c r="C146" s="24" t="s">
        <v>239</v>
      </c>
      <c r="D146" s="37">
        <v>7.8896764826873884</v>
      </c>
      <c r="E146" s="37">
        <v>40.87934930024656</v>
      </c>
      <c r="F146" s="37">
        <v>2.6925464037012028</v>
      </c>
      <c r="G146" s="37">
        <v>0</v>
      </c>
      <c r="H146" s="37">
        <v>2.3649557752135721</v>
      </c>
      <c r="I146" s="37">
        <v>2.8029615677019852</v>
      </c>
      <c r="J146" s="37">
        <v>17.206163679279062</v>
      </c>
      <c r="K146" s="37">
        <v>0</v>
      </c>
      <c r="L146" s="37">
        <v>50.370753280350762</v>
      </c>
      <c r="M146" s="37">
        <v>0</v>
      </c>
      <c r="N146" s="37">
        <f t="shared" si="110"/>
        <v>124.20640648918052</v>
      </c>
      <c r="O146" s="59"/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f t="shared" si="111"/>
        <v>0</v>
      </c>
      <c r="AA146" s="60"/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f t="shared" si="112"/>
        <v>0</v>
      </c>
      <c r="AM146" s="61"/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f t="shared" si="113"/>
        <v>0</v>
      </c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</row>
    <row r="147" spans="1:171" ht="15" customHeight="1" x14ac:dyDescent="0.35">
      <c r="A147" s="14" t="s">
        <v>240</v>
      </c>
      <c r="B147" s="24"/>
      <c r="C147" s="24" t="s">
        <v>241</v>
      </c>
      <c r="D147" s="37">
        <v>7198.2626679283212</v>
      </c>
      <c r="E147" s="37">
        <v>37316.643778729187</v>
      </c>
      <c r="F147" s="37">
        <v>2211.1972501216205</v>
      </c>
      <c r="G147" s="37">
        <v>0</v>
      </c>
      <c r="H147" s="37">
        <v>2176.6775929207188</v>
      </c>
      <c r="I147" s="37">
        <v>2576.0974349853295</v>
      </c>
      <c r="J147" s="37">
        <v>15822.900501416187</v>
      </c>
      <c r="K147" s="37">
        <v>0</v>
      </c>
      <c r="L147" s="37">
        <v>45682.186188245105</v>
      </c>
      <c r="M147" s="37">
        <v>0</v>
      </c>
      <c r="N147" s="37">
        <f t="shared" si="110"/>
        <v>112983.96541434647</v>
      </c>
      <c r="O147" s="59"/>
      <c r="P147" s="37">
        <v>1334.450419631148</v>
      </c>
      <c r="Q147" s="37">
        <v>6900.2891060310585</v>
      </c>
      <c r="R147" s="37">
        <v>301.3436594640674</v>
      </c>
      <c r="S147" s="37">
        <v>0</v>
      </c>
      <c r="T147" s="37">
        <v>834.44806128143659</v>
      </c>
      <c r="U147" s="37">
        <v>497.66965590825242</v>
      </c>
      <c r="V147" s="37">
        <v>2626.9332090038292</v>
      </c>
      <c r="W147" s="37">
        <v>620.11860085804449</v>
      </c>
      <c r="X147" s="37">
        <v>8698.5747654594907</v>
      </c>
      <c r="Y147" s="37">
        <v>0</v>
      </c>
      <c r="Z147" s="37">
        <f t="shared" si="111"/>
        <v>21813.827477637329</v>
      </c>
      <c r="AA147" s="60"/>
      <c r="AB147" s="37">
        <v>641.21190911737881</v>
      </c>
      <c r="AC147" s="37">
        <v>1927.9768241067466</v>
      </c>
      <c r="AD147" s="37">
        <v>124.41727294032698</v>
      </c>
      <c r="AE147" s="37">
        <v>0</v>
      </c>
      <c r="AF147" s="37">
        <v>398.26245312604766</v>
      </c>
      <c r="AG147" s="37">
        <v>299.27006044487939</v>
      </c>
      <c r="AH147" s="37">
        <v>1232.5626496113623</v>
      </c>
      <c r="AI147" s="37">
        <v>517.41695642695151</v>
      </c>
      <c r="AJ147" s="37">
        <v>4352.3540668427895</v>
      </c>
      <c r="AK147" s="37">
        <v>0</v>
      </c>
      <c r="AL147" s="37">
        <f t="shared" si="112"/>
        <v>9493.4721926164821</v>
      </c>
      <c r="AM147" s="61"/>
      <c r="AN147" s="37">
        <v>262.11067001139583</v>
      </c>
      <c r="AO147" s="37">
        <v>841.34967249964632</v>
      </c>
      <c r="AP147" s="37">
        <v>25.123264516828023</v>
      </c>
      <c r="AQ147" s="37">
        <v>0</v>
      </c>
      <c r="AR147" s="37">
        <v>175.02077078161821</v>
      </c>
      <c r="AS147" s="37">
        <v>132.71522404139927</v>
      </c>
      <c r="AT147" s="37">
        <v>19.839161209138524</v>
      </c>
      <c r="AU147" s="37">
        <v>509.06643073158983</v>
      </c>
      <c r="AV147" s="37">
        <v>287.15497604896132</v>
      </c>
      <c r="AW147" s="37">
        <v>1882.4315925322931</v>
      </c>
      <c r="AX147" s="37">
        <v>0</v>
      </c>
      <c r="AY147" s="37">
        <f t="shared" si="113"/>
        <v>4134.8117623728704</v>
      </c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</row>
    <row r="148" spans="1:171" ht="15" customHeight="1" x14ac:dyDescent="0.35">
      <c r="A148" s="14" t="s">
        <v>242</v>
      </c>
      <c r="B148" s="24"/>
      <c r="C148" s="24" t="s">
        <v>243</v>
      </c>
      <c r="D148" s="37">
        <v>3608.5399319057033</v>
      </c>
      <c r="E148" s="37">
        <v>18721.448761346441</v>
      </c>
      <c r="F148" s="37">
        <v>930.32575591472801</v>
      </c>
      <c r="G148" s="37">
        <v>0</v>
      </c>
      <c r="H148" s="37">
        <v>1104.9608646611139</v>
      </c>
      <c r="I148" s="37">
        <v>1305.0467717876718</v>
      </c>
      <c r="J148" s="37">
        <v>8022.5999382411337</v>
      </c>
      <c r="K148" s="37">
        <v>0</v>
      </c>
      <c r="L148" s="37">
        <v>22701.637881975126</v>
      </c>
      <c r="M148" s="37">
        <v>0</v>
      </c>
      <c r="N148" s="37">
        <f t="shared" si="110"/>
        <v>56394.559905831913</v>
      </c>
      <c r="O148" s="59"/>
      <c r="P148" s="37">
        <v>6583.0751435494249</v>
      </c>
      <c r="Q148" s="37">
        <v>34041.733140685959</v>
      </c>
      <c r="R148" s="37">
        <v>1486.4078892373882</v>
      </c>
      <c r="S148" s="37">
        <v>0</v>
      </c>
      <c r="T148" s="37">
        <v>4120.372562617973</v>
      </c>
      <c r="U148" s="37">
        <v>2452.8698320005496</v>
      </c>
      <c r="V148" s="37">
        <v>12959.149086878697</v>
      </c>
      <c r="W148" s="37">
        <v>3067.5198430614628</v>
      </c>
      <c r="X148" s="37">
        <v>42910.511378964118</v>
      </c>
      <c r="Y148" s="37">
        <v>0</v>
      </c>
      <c r="Z148" s="37">
        <f t="shared" si="111"/>
        <v>107621.63887699557</v>
      </c>
      <c r="AA148" s="60"/>
      <c r="AB148" s="37">
        <v>7562.7249022862861</v>
      </c>
      <c r="AC148" s="37">
        <v>22739.375441066237</v>
      </c>
      <c r="AD148" s="37">
        <v>1467.4300258015253</v>
      </c>
      <c r="AE148" s="37">
        <v>0</v>
      </c>
      <c r="AF148" s="37">
        <v>4697.2760940262333</v>
      </c>
      <c r="AG148" s="37">
        <v>3529.7178771221124</v>
      </c>
      <c r="AH148" s="37">
        <v>14537.366058398389</v>
      </c>
      <c r="AI148" s="37">
        <v>6102.634785154878</v>
      </c>
      <c r="AJ148" s="37">
        <v>51333.507716952721</v>
      </c>
      <c r="AK148" s="37">
        <v>0</v>
      </c>
      <c r="AL148" s="37">
        <f t="shared" si="112"/>
        <v>111970.03290080838</v>
      </c>
      <c r="AM148" s="61"/>
      <c r="AN148" s="37">
        <v>6279.4575912041728</v>
      </c>
      <c r="AO148" s="37">
        <v>20156.446082890674</v>
      </c>
      <c r="AP148" s="37">
        <v>601.88497507242721</v>
      </c>
      <c r="AQ148" s="37">
        <v>0</v>
      </c>
      <c r="AR148" s="37">
        <v>4193.0208627342608</v>
      </c>
      <c r="AS148" s="37">
        <v>3179.4952148987077</v>
      </c>
      <c r="AT148" s="37">
        <v>475.29225518530745</v>
      </c>
      <c r="AU148" s="37">
        <v>12195.844841973481</v>
      </c>
      <c r="AV148" s="37">
        <v>6879.4509362182989</v>
      </c>
      <c r="AW148" s="37">
        <v>45097.932690552203</v>
      </c>
      <c r="AX148" s="37">
        <v>0</v>
      </c>
      <c r="AY148" s="37">
        <f t="shared" si="113"/>
        <v>99058.825450729535</v>
      </c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</row>
    <row r="149" spans="1:171" ht="15" customHeight="1" x14ac:dyDescent="0.35">
      <c r="A149" s="14" t="s">
        <v>244</v>
      </c>
      <c r="B149" s="24"/>
      <c r="C149" s="24" t="s">
        <v>245</v>
      </c>
      <c r="D149" s="37">
        <v>0</v>
      </c>
      <c r="E149" s="37">
        <v>3339.59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f t="shared" si="110"/>
        <v>3339.59</v>
      </c>
      <c r="O149" s="59"/>
      <c r="P149" s="37">
        <v>0</v>
      </c>
      <c r="Q149" s="37">
        <v>6381.2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f t="shared" si="111"/>
        <v>6381.2</v>
      </c>
      <c r="AA149" s="60"/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f t="shared" si="112"/>
        <v>0</v>
      </c>
      <c r="AM149" s="61"/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f t="shared" si="113"/>
        <v>0</v>
      </c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</row>
    <row r="150" spans="1:171" ht="15" customHeight="1" x14ac:dyDescent="0.35">
      <c r="A150" s="14" t="s">
        <v>246</v>
      </c>
      <c r="B150" s="24"/>
      <c r="C150" s="24" t="s">
        <v>247</v>
      </c>
      <c r="D150" s="37">
        <v>0</v>
      </c>
      <c r="E150" s="37">
        <v>85488.800931549311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f t="shared" si="110"/>
        <v>85488.800931549311</v>
      </c>
      <c r="O150" s="59"/>
      <c r="P150" s="37">
        <v>0</v>
      </c>
      <c r="Q150" s="37">
        <v>125531.59519182141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f t="shared" si="111"/>
        <v>125531.59519182141</v>
      </c>
      <c r="AA150" s="60"/>
      <c r="AB150" s="37">
        <v>0</v>
      </c>
      <c r="AC150" s="37">
        <v>21676.964826864016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f t="shared" si="112"/>
        <v>21676.964826864016</v>
      </c>
      <c r="AM150" s="61"/>
      <c r="AN150" s="37">
        <v>0</v>
      </c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37">
        <v>0</v>
      </c>
      <c r="AU150" s="37">
        <v>0</v>
      </c>
      <c r="AV150" s="37">
        <v>0</v>
      </c>
      <c r="AW150" s="37">
        <v>0</v>
      </c>
      <c r="AX150" s="37">
        <v>0</v>
      </c>
      <c r="AY150" s="37">
        <f t="shared" si="113"/>
        <v>0</v>
      </c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</row>
    <row r="151" spans="1:171" ht="15" customHeight="1" x14ac:dyDescent="0.35">
      <c r="A151" s="14" t="s">
        <v>248</v>
      </c>
      <c r="B151" s="24"/>
      <c r="C151" s="24" t="s">
        <v>249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59"/>
      <c r="P151" s="48">
        <v>2624.0502836418382</v>
      </c>
      <c r="Q151" s="48">
        <v>13601.427224307348</v>
      </c>
      <c r="R151" s="48">
        <v>588.55219125094118</v>
      </c>
      <c r="S151" s="48">
        <v>0</v>
      </c>
      <c r="T151" s="48">
        <v>1731.2932501825487</v>
      </c>
      <c r="U151" s="48">
        <v>927.05413223284211</v>
      </c>
      <c r="V151" s="48">
        <v>5166.3278372083842</v>
      </c>
      <c r="W151" s="48">
        <v>1413.652084355135</v>
      </c>
      <c r="X151" s="48">
        <v>17080.063616567157</v>
      </c>
      <c r="Y151" s="48">
        <v>0</v>
      </c>
      <c r="Z151" s="37">
        <f t="shared" si="111"/>
        <v>43132.42061974619</v>
      </c>
      <c r="AA151" s="60"/>
      <c r="AB151" s="46">
        <v>0</v>
      </c>
      <c r="AC151" s="46">
        <v>0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6">
        <v>0</v>
      </c>
      <c r="AL151" s="37">
        <f t="shared" si="112"/>
        <v>0</v>
      </c>
      <c r="AM151" s="61"/>
      <c r="AN151" s="46">
        <v>0</v>
      </c>
      <c r="AO151" s="46">
        <v>0</v>
      </c>
      <c r="AP151" s="46">
        <v>0</v>
      </c>
      <c r="AQ151" s="46">
        <v>0</v>
      </c>
      <c r="AR151" s="46">
        <v>0</v>
      </c>
      <c r="AS151" s="46">
        <v>0</v>
      </c>
      <c r="AT151" s="46">
        <v>0</v>
      </c>
      <c r="AU151" s="46">
        <v>0</v>
      </c>
      <c r="AV151" s="46">
        <v>0</v>
      </c>
      <c r="AW151" s="46">
        <v>0</v>
      </c>
      <c r="AX151" s="46">
        <v>0</v>
      </c>
      <c r="AY151" s="37">
        <f t="shared" si="113"/>
        <v>0</v>
      </c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</row>
    <row r="152" spans="1:171" ht="15" customHeight="1" x14ac:dyDescent="0.35">
      <c r="A152" s="14" t="s">
        <v>250</v>
      </c>
      <c r="B152" s="24"/>
      <c r="C152" s="24" t="s">
        <v>251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59"/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37">
        <f t="shared" si="111"/>
        <v>0</v>
      </c>
      <c r="AA152" s="60"/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37">
        <f t="shared" si="112"/>
        <v>0</v>
      </c>
      <c r="AM152" s="61"/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37">
        <f t="shared" si="113"/>
        <v>0</v>
      </c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</row>
    <row r="153" spans="1:171" ht="15" customHeight="1" x14ac:dyDescent="0.35">
      <c r="A153" s="14" t="s">
        <v>252</v>
      </c>
      <c r="B153" s="24"/>
      <c r="C153" s="24" t="s">
        <v>253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59"/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37">
        <f t="shared" si="111"/>
        <v>0</v>
      </c>
      <c r="AA153" s="60"/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37">
        <f t="shared" si="112"/>
        <v>0</v>
      </c>
      <c r="AM153" s="61"/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37">
        <f t="shared" si="113"/>
        <v>0</v>
      </c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</row>
    <row r="154" spans="1:171" ht="15" customHeight="1" x14ac:dyDescent="0.35">
      <c r="A154" s="14" t="s">
        <v>254</v>
      </c>
      <c r="B154" s="24"/>
      <c r="C154" s="24" t="s">
        <v>255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59"/>
      <c r="P154" s="48">
        <v>9654.0643057068737</v>
      </c>
      <c r="Q154" s="48">
        <v>50148.427636564273</v>
      </c>
      <c r="R154" s="48">
        <v>2152.1382399198251</v>
      </c>
      <c r="S154" s="48">
        <v>0</v>
      </c>
      <c r="T154" s="48">
        <v>6667.178163674168</v>
      </c>
      <c r="U154" s="48">
        <v>3241.0275529625851</v>
      </c>
      <c r="V154" s="48">
        <v>19009.755738257692</v>
      </c>
      <c r="W154" s="48">
        <v>5840.1863684675891</v>
      </c>
      <c r="X154" s="48">
        <v>62757.369178864305</v>
      </c>
      <c r="Y154" s="48">
        <v>0</v>
      </c>
      <c r="Z154" s="37">
        <f t="shared" si="111"/>
        <v>159470.14718441729</v>
      </c>
      <c r="AA154" s="60"/>
      <c r="AB154" s="46">
        <v>38532.210569783507</v>
      </c>
      <c r="AC154" s="46">
        <v>115857.50031124953</v>
      </c>
      <c r="AD154" s="46">
        <v>7476.5806612261695</v>
      </c>
      <c r="AE154" s="46">
        <v>0</v>
      </c>
      <c r="AF154" s="46">
        <v>23932.700699547066</v>
      </c>
      <c r="AG154" s="46">
        <v>17983.971948005405</v>
      </c>
      <c r="AH154" s="46">
        <v>74068.124562205019</v>
      </c>
      <c r="AI154" s="46">
        <v>31093.026866676821</v>
      </c>
      <c r="AJ154" s="46">
        <v>261545.08516332018</v>
      </c>
      <c r="AK154" s="46">
        <v>0</v>
      </c>
      <c r="AL154" s="37">
        <f t="shared" si="112"/>
        <v>570489.20078201371</v>
      </c>
      <c r="AM154" s="61"/>
      <c r="AN154" s="46">
        <v>17942.925443026612</v>
      </c>
      <c r="AO154" s="46">
        <v>57595.039700290225</v>
      </c>
      <c r="AP154" s="46">
        <v>1719.8264461774197</v>
      </c>
      <c r="AQ154" s="46">
        <v>0</v>
      </c>
      <c r="AR154" s="46">
        <v>11981.140031342835</v>
      </c>
      <c r="AS154" s="46">
        <v>9085.0913090484573</v>
      </c>
      <c r="AT154" s="46">
        <v>1358.1003414026661</v>
      </c>
      <c r="AU154" s="46">
        <v>34848.41350322542</v>
      </c>
      <c r="AV154" s="46">
        <v>19657.346744474744</v>
      </c>
      <c r="AW154" s="46">
        <v>128862.85672741324</v>
      </c>
      <c r="AX154" s="46">
        <v>0</v>
      </c>
      <c r="AY154" s="37">
        <f t="shared" si="113"/>
        <v>283050.74024640163</v>
      </c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</row>
    <row r="155" spans="1:171" ht="15" customHeight="1" x14ac:dyDescent="0.35">
      <c r="A155" s="14" t="s">
        <v>256</v>
      </c>
      <c r="B155" s="24"/>
      <c r="C155" s="24" t="s">
        <v>257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5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60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61"/>
      <c r="AN155" s="46">
        <v>10017.716846726091</v>
      </c>
      <c r="AO155" s="46">
        <v>32155.893492701933</v>
      </c>
      <c r="AP155" s="46">
        <v>960.19650853603821</v>
      </c>
      <c r="AQ155" s="46">
        <v>0</v>
      </c>
      <c r="AR155" s="46">
        <v>6689.1917216104694</v>
      </c>
      <c r="AS155" s="46">
        <v>5072.2984136385976</v>
      </c>
      <c r="AT155" s="46">
        <v>758.24116378421752</v>
      </c>
      <c r="AU155" s="46">
        <v>19456.221904361424</v>
      </c>
      <c r="AV155" s="46">
        <v>10974.895608262874</v>
      </c>
      <c r="AW155" s="46">
        <v>71945.436927463888</v>
      </c>
      <c r="AX155" s="46">
        <v>0</v>
      </c>
      <c r="AY155" s="37">
        <f t="shared" si="113"/>
        <v>158030.09258708553</v>
      </c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</row>
    <row r="156" spans="1:171" ht="15" customHeight="1" x14ac:dyDescent="0.35">
      <c r="A156" s="14" t="s">
        <v>258</v>
      </c>
      <c r="B156" s="24"/>
      <c r="C156" s="24" t="s">
        <v>259</v>
      </c>
      <c r="D156" s="37">
        <v>30812.117859145379</v>
      </c>
      <c r="E156" s="37">
        <v>160047.96833387046</v>
      </c>
      <c r="F156" s="37">
        <v>5563.1126726142356</v>
      </c>
      <c r="G156" s="37">
        <v>2.0162799376998155</v>
      </c>
      <c r="H156" s="37">
        <v>9618.9814157360142</v>
      </c>
      <c r="I156" s="37">
        <v>11325.49622890663</v>
      </c>
      <c r="J156" s="37">
        <v>69711.144816655782</v>
      </c>
      <c r="K156" s="37">
        <v>0</v>
      </c>
      <c r="L156" s="37">
        <v>191180.45203791169</v>
      </c>
      <c r="M156" s="37">
        <v>0</v>
      </c>
      <c r="N156" s="37">
        <f t="shared" si="110"/>
        <v>478261.28964477789</v>
      </c>
      <c r="O156" s="59"/>
      <c r="P156" s="37">
        <v>85401.231319633065</v>
      </c>
      <c r="Q156" s="37">
        <v>447346.52345233265</v>
      </c>
      <c r="R156" s="37">
        <v>19281.042329837994</v>
      </c>
      <c r="S156" s="37">
        <v>0</v>
      </c>
      <c r="T156" s="37">
        <v>53495.869920643316</v>
      </c>
      <c r="U156" s="37">
        <v>31796.248452890304</v>
      </c>
      <c r="V156" s="37">
        <v>168117.42432962515</v>
      </c>
      <c r="W156" s="37">
        <v>39886.619217623564</v>
      </c>
      <c r="X156" s="37">
        <v>556659.79851497791</v>
      </c>
      <c r="Y156" s="37">
        <v>0</v>
      </c>
      <c r="Z156" s="37">
        <f>SUM(P156:Y156)</f>
        <v>1401984.757537564</v>
      </c>
      <c r="AA156" s="60"/>
      <c r="AB156" s="37">
        <v>71299.322132528483</v>
      </c>
      <c r="AC156" s="37">
        <v>214380.67305277137</v>
      </c>
      <c r="AD156" s="37">
        <v>13834.532852694119</v>
      </c>
      <c r="AE156" s="37">
        <v>0</v>
      </c>
      <c r="AF156" s="37">
        <v>44284.64683042407</v>
      </c>
      <c r="AG156" s="37">
        <v>33277.224176406686</v>
      </c>
      <c r="AH156" s="37">
        <v>137054.34997944819</v>
      </c>
      <c r="AI156" s="37">
        <v>57533.987950876319</v>
      </c>
      <c r="AJ156" s="37">
        <v>483958.40787454561</v>
      </c>
      <c r="AK156" s="37">
        <v>0</v>
      </c>
      <c r="AL156" s="37">
        <f>SUM(AB156:AK156)</f>
        <v>1055623.1448496948</v>
      </c>
      <c r="AM156" s="61"/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f>SUM(AN156:AX156)</f>
        <v>0</v>
      </c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</row>
    <row r="157" spans="1:171" ht="15" customHeight="1" x14ac:dyDescent="0.35">
      <c r="A157" s="20">
        <v>83999</v>
      </c>
      <c r="B157" s="24"/>
      <c r="C157" s="26" t="s">
        <v>260</v>
      </c>
      <c r="D157" s="40">
        <f>SUM(D138:D156)</f>
        <v>698783.70021244814</v>
      </c>
      <c r="E157" s="40">
        <f>SUM(E138:E156)</f>
        <v>3718568.0635706787</v>
      </c>
      <c r="F157" s="40">
        <f t="shared" ref="F157:N157" si="114">SUM(F138:F156)</f>
        <v>125739.96663590222</v>
      </c>
      <c r="G157" s="40">
        <f t="shared" si="114"/>
        <v>45.529276187482019</v>
      </c>
      <c r="H157" s="40">
        <f t="shared" si="114"/>
        <v>218180.40173530267</v>
      </c>
      <c r="I157" s="40">
        <f t="shared" si="114"/>
        <v>256881.86334100616</v>
      </c>
      <c r="J157" s="40">
        <f t="shared" si="114"/>
        <v>1581185.1289832992</v>
      </c>
      <c r="K157" s="40">
        <f t="shared" si="114"/>
        <v>0</v>
      </c>
      <c r="L157" s="40">
        <f t="shared" si="114"/>
        <v>4335279.468555619</v>
      </c>
      <c r="M157" s="40">
        <f t="shared" si="114"/>
        <v>0</v>
      </c>
      <c r="N157" s="40">
        <f t="shared" si="114"/>
        <v>10934664.122310445</v>
      </c>
      <c r="O157" s="59"/>
      <c r="P157" s="40">
        <f t="shared" ref="P157:Z157" si="115">SUM(P138:P156)</f>
        <v>686974.00066000142</v>
      </c>
      <c r="Q157" s="40">
        <f t="shared" si="115"/>
        <v>3680376.0944918217</v>
      </c>
      <c r="R157" s="40">
        <f t="shared" si="115"/>
        <v>151009.77999999994</v>
      </c>
      <c r="S157" s="40">
        <f t="shared" si="115"/>
        <v>0</v>
      </c>
      <c r="T157" s="40">
        <f t="shared" si="115"/>
        <v>429139.56698</v>
      </c>
      <c r="U157" s="40">
        <f t="shared" si="115"/>
        <v>255066.94840000002</v>
      </c>
      <c r="V157" s="40">
        <f t="shared" si="115"/>
        <v>1348624.4598999999</v>
      </c>
      <c r="W157" s="40">
        <f t="shared" si="115"/>
        <v>311289.65000000026</v>
      </c>
      <c r="X157" s="40">
        <f t="shared" si="115"/>
        <v>4474646.4557899982</v>
      </c>
      <c r="Y157" s="40">
        <f t="shared" si="115"/>
        <v>0</v>
      </c>
      <c r="Z157" s="40">
        <f t="shared" si="115"/>
        <v>11337126.956221823</v>
      </c>
      <c r="AA157" s="60"/>
      <c r="AB157" s="40">
        <f t="shared" ref="AB157:AL157" si="116">SUM(AB138:AB156)</f>
        <v>690874.85</v>
      </c>
      <c r="AC157" s="40">
        <f t="shared" si="116"/>
        <v>2098978.8368268642</v>
      </c>
      <c r="AD157" s="40">
        <f t="shared" si="116"/>
        <v>134053.6</v>
      </c>
      <c r="AE157" s="40">
        <f t="shared" si="116"/>
        <v>0</v>
      </c>
      <c r="AF157" s="40">
        <f t="shared" si="116"/>
        <v>429108.54999999993</v>
      </c>
      <c r="AG157" s="40">
        <f t="shared" si="116"/>
        <v>322449.03000000009</v>
      </c>
      <c r="AH157" s="40">
        <f t="shared" si="116"/>
        <v>1328026.7000000002</v>
      </c>
      <c r="AI157" s="40">
        <f t="shared" si="116"/>
        <v>557491.7699999999</v>
      </c>
      <c r="AJ157" s="40">
        <f t="shared" si="116"/>
        <v>4689451.21</v>
      </c>
      <c r="AK157" s="40">
        <f t="shared" si="116"/>
        <v>0</v>
      </c>
      <c r="AL157" s="40">
        <f t="shared" si="116"/>
        <v>10250434.546826866</v>
      </c>
      <c r="AM157" s="61"/>
      <c r="AN157" s="40">
        <f t="shared" ref="AN157:AY157" si="117">SUM(AN138:AN156)</f>
        <v>342855.77999999991</v>
      </c>
      <c r="AO157" s="40">
        <f t="shared" si="117"/>
        <v>1100533.5960000001</v>
      </c>
      <c r="AP157" s="40">
        <f t="shared" si="117"/>
        <v>32862.67</v>
      </c>
      <c r="AQ157" s="40">
        <f t="shared" si="117"/>
        <v>0</v>
      </c>
      <c r="AR157" s="40">
        <f t="shared" si="117"/>
        <v>228937.2</v>
      </c>
      <c r="AS157" s="40">
        <f t="shared" si="117"/>
        <v>173599.12000000002</v>
      </c>
      <c r="AT157" s="40">
        <f t="shared" si="117"/>
        <v>25950.760000000013</v>
      </c>
      <c r="AU157" s="40">
        <f t="shared" si="117"/>
        <v>665888.06999999995</v>
      </c>
      <c r="AV157" s="40">
        <f t="shared" si="117"/>
        <v>375615.16778339283</v>
      </c>
      <c r="AW157" s="40">
        <f t="shared" si="117"/>
        <v>2462328.4200000004</v>
      </c>
      <c r="AX157" s="40">
        <f t="shared" si="117"/>
        <v>0</v>
      </c>
      <c r="AY157" s="40">
        <f t="shared" si="117"/>
        <v>5408570.783783393</v>
      </c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</row>
    <row r="158" spans="1:171" ht="15" customHeight="1" x14ac:dyDescent="0.35">
      <c r="A158" s="14" t="s">
        <v>261</v>
      </c>
      <c r="B158" s="24"/>
      <c r="C158" s="24" t="s">
        <v>262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f>SUM(D158:M158)</f>
        <v>0</v>
      </c>
      <c r="O158" s="59"/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f>SUM(P158:Y158)</f>
        <v>0</v>
      </c>
      <c r="AA158" s="60"/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f>SUM(AB158:AK158)</f>
        <v>0</v>
      </c>
      <c r="AM158" s="61"/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f>SUM(AN158:AX158)</f>
        <v>0</v>
      </c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</row>
    <row r="159" spans="1:171" ht="15" customHeight="1" x14ac:dyDescent="0.35">
      <c r="A159" s="14" t="s">
        <v>263</v>
      </c>
      <c r="B159" s="24"/>
      <c r="C159" s="24" t="s">
        <v>264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f>SUM(D159:M159)</f>
        <v>0</v>
      </c>
      <c r="O159" s="59"/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f>SUM(P159:Y159)</f>
        <v>0</v>
      </c>
      <c r="AA159" s="60"/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f>SUM(AB159:AK159)</f>
        <v>0</v>
      </c>
      <c r="AM159" s="61"/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f>SUM(AN159:AX159)</f>
        <v>0</v>
      </c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</row>
    <row r="160" spans="1:171" ht="15" customHeight="1" x14ac:dyDescent="0.35">
      <c r="A160" s="20">
        <v>84999</v>
      </c>
      <c r="B160" s="24"/>
      <c r="C160" s="26" t="s">
        <v>265</v>
      </c>
      <c r="D160" s="42">
        <f>SUM(D157:D159)</f>
        <v>698783.70021244814</v>
      </c>
      <c r="E160" s="42">
        <f>SUM(E157:E159)</f>
        <v>3718568.0635706787</v>
      </c>
      <c r="F160" s="42">
        <f t="shared" ref="F160:N160" si="118">SUM(F157:F159)</f>
        <v>125739.96663590222</v>
      </c>
      <c r="G160" s="42">
        <f t="shared" si="118"/>
        <v>45.529276187482019</v>
      </c>
      <c r="H160" s="42">
        <f t="shared" si="118"/>
        <v>218180.40173530267</v>
      </c>
      <c r="I160" s="42">
        <f t="shared" si="118"/>
        <v>256881.86334100616</v>
      </c>
      <c r="J160" s="42">
        <f t="shared" si="118"/>
        <v>1581185.1289832992</v>
      </c>
      <c r="K160" s="42">
        <f t="shared" si="118"/>
        <v>0</v>
      </c>
      <c r="L160" s="42">
        <f t="shared" si="118"/>
        <v>4335279.468555619</v>
      </c>
      <c r="M160" s="42">
        <f t="shared" si="118"/>
        <v>0</v>
      </c>
      <c r="N160" s="42">
        <f t="shared" si="118"/>
        <v>10934664.122310445</v>
      </c>
      <c r="O160" s="59"/>
      <c r="P160" s="42">
        <f t="shared" ref="P160:Z160" si="119">SUM(P157:P159)</f>
        <v>686974.00066000142</v>
      </c>
      <c r="Q160" s="42">
        <f t="shared" si="119"/>
        <v>3680376.0944918217</v>
      </c>
      <c r="R160" s="42">
        <f t="shared" si="119"/>
        <v>151009.77999999994</v>
      </c>
      <c r="S160" s="42">
        <f t="shared" si="119"/>
        <v>0</v>
      </c>
      <c r="T160" s="42">
        <f t="shared" si="119"/>
        <v>429139.56698</v>
      </c>
      <c r="U160" s="42">
        <f t="shared" si="119"/>
        <v>255066.94840000002</v>
      </c>
      <c r="V160" s="42">
        <f t="shared" si="119"/>
        <v>1348624.4598999999</v>
      </c>
      <c r="W160" s="42">
        <f t="shared" si="119"/>
        <v>311289.65000000026</v>
      </c>
      <c r="X160" s="42">
        <f t="shared" si="119"/>
        <v>4474646.4557899982</v>
      </c>
      <c r="Y160" s="42">
        <f t="shared" si="119"/>
        <v>0</v>
      </c>
      <c r="Z160" s="42">
        <f t="shared" si="119"/>
        <v>11337126.956221823</v>
      </c>
      <c r="AA160" s="60"/>
      <c r="AB160" s="42">
        <f t="shared" ref="AB160:AL160" si="120">SUM(AB157:AB159)</f>
        <v>690874.85</v>
      </c>
      <c r="AC160" s="42">
        <f t="shared" si="120"/>
        <v>2098978.8368268642</v>
      </c>
      <c r="AD160" s="42">
        <f t="shared" si="120"/>
        <v>134053.6</v>
      </c>
      <c r="AE160" s="42">
        <f t="shared" si="120"/>
        <v>0</v>
      </c>
      <c r="AF160" s="42">
        <f t="shared" si="120"/>
        <v>429108.54999999993</v>
      </c>
      <c r="AG160" s="42">
        <f t="shared" si="120"/>
        <v>322449.03000000009</v>
      </c>
      <c r="AH160" s="42">
        <f t="shared" si="120"/>
        <v>1328026.7000000002</v>
      </c>
      <c r="AI160" s="42">
        <f t="shared" si="120"/>
        <v>557491.7699999999</v>
      </c>
      <c r="AJ160" s="42">
        <f t="shared" si="120"/>
        <v>4689451.21</v>
      </c>
      <c r="AK160" s="42">
        <f t="shared" si="120"/>
        <v>0</v>
      </c>
      <c r="AL160" s="42">
        <f t="shared" si="120"/>
        <v>10250434.546826866</v>
      </c>
      <c r="AM160" s="61"/>
      <c r="AN160" s="42">
        <f t="shared" ref="AN160:AY160" si="121">SUM(AN157:AN159)</f>
        <v>342855.77999999991</v>
      </c>
      <c r="AO160" s="42">
        <f t="shared" si="121"/>
        <v>1100533.5960000001</v>
      </c>
      <c r="AP160" s="42">
        <f t="shared" si="121"/>
        <v>32862.67</v>
      </c>
      <c r="AQ160" s="42">
        <f t="shared" si="121"/>
        <v>0</v>
      </c>
      <c r="AR160" s="42">
        <f t="shared" si="121"/>
        <v>228937.2</v>
      </c>
      <c r="AS160" s="42">
        <f t="shared" si="121"/>
        <v>173599.12000000002</v>
      </c>
      <c r="AT160" s="42">
        <f t="shared" si="121"/>
        <v>25950.760000000013</v>
      </c>
      <c r="AU160" s="42">
        <f t="shared" si="121"/>
        <v>665888.06999999995</v>
      </c>
      <c r="AV160" s="42">
        <f t="shared" si="121"/>
        <v>375615.16778339283</v>
      </c>
      <c r="AW160" s="42">
        <f t="shared" si="121"/>
        <v>2462328.4200000004</v>
      </c>
      <c r="AX160" s="42">
        <f t="shared" si="121"/>
        <v>0</v>
      </c>
      <c r="AY160" s="42">
        <f t="shared" si="121"/>
        <v>5408570.783783393</v>
      </c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</row>
    <row r="161" spans="1:171" ht="15" customHeight="1" x14ac:dyDescent="0.35">
      <c r="A161" s="20">
        <v>86999</v>
      </c>
      <c r="B161" s="24"/>
      <c r="C161" s="26" t="s">
        <v>266</v>
      </c>
      <c r="D161" s="40">
        <f>D104+D160</f>
        <v>8935543.7420693506</v>
      </c>
      <c r="E161" s="40">
        <f>E104+E160</f>
        <v>46405901.973802663</v>
      </c>
      <c r="F161" s="40">
        <f t="shared" ref="F161:N161" si="122">F104+F160</f>
        <v>3168449.6866359022</v>
      </c>
      <c r="G161" s="40">
        <f t="shared" si="122"/>
        <v>45.529276187482019</v>
      </c>
      <c r="H161" s="40">
        <f t="shared" si="122"/>
        <v>2682349.2817353024</v>
      </c>
      <c r="I161" s="40">
        <f t="shared" si="122"/>
        <v>3177431.4733410063</v>
      </c>
      <c r="J161" s="40">
        <f t="shared" si="122"/>
        <v>19552391.952682309</v>
      </c>
      <c r="K161" s="40">
        <f t="shared" si="122"/>
        <v>1847065.87</v>
      </c>
      <c r="L161" s="40">
        <f t="shared" si="122"/>
        <v>56811095.280423343</v>
      </c>
      <c r="M161" s="40">
        <f t="shared" si="122"/>
        <v>138900</v>
      </c>
      <c r="N161" s="40">
        <f t="shared" si="122"/>
        <v>142719174.78996608</v>
      </c>
      <c r="O161" s="59"/>
      <c r="P161" s="40">
        <f t="shared" ref="P161:Z161" si="123">P104+P160</f>
        <v>8920336.0300000012</v>
      </c>
      <c r="Q161" s="40">
        <f t="shared" si="123"/>
        <v>45476788.969999999</v>
      </c>
      <c r="R161" s="40">
        <f t="shared" si="123"/>
        <v>2013944.9400000002</v>
      </c>
      <c r="S161" s="40">
        <f t="shared" si="123"/>
        <v>0</v>
      </c>
      <c r="T161" s="40">
        <f t="shared" si="123"/>
        <v>5395215.0169799989</v>
      </c>
      <c r="U161" s="40">
        <f t="shared" si="123"/>
        <v>3215931.3684</v>
      </c>
      <c r="V161" s="40">
        <f t="shared" si="123"/>
        <v>16859886.8299</v>
      </c>
      <c r="W161" s="40">
        <f t="shared" si="123"/>
        <v>4291150.8899999997</v>
      </c>
      <c r="X161" s="40">
        <f t="shared" si="123"/>
        <v>65259518.435749993</v>
      </c>
      <c r="Y161" s="40">
        <f t="shared" si="123"/>
        <v>134100</v>
      </c>
      <c r="Z161" s="40">
        <f t="shared" si="123"/>
        <v>151566872.48103002</v>
      </c>
      <c r="AA161" s="60"/>
      <c r="AB161" s="40">
        <f t="shared" ref="AB161:AL161" si="124">AB104+AB160</f>
        <v>8995766.4299999997</v>
      </c>
      <c r="AC161" s="40">
        <f t="shared" si="124"/>
        <v>27312041.131999992</v>
      </c>
      <c r="AD161" s="40">
        <f t="shared" si="124"/>
        <v>1751707.9000000001</v>
      </c>
      <c r="AE161" s="40">
        <f t="shared" si="124"/>
        <v>0</v>
      </c>
      <c r="AF161" s="40">
        <f t="shared" si="124"/>
        <v>5286400.09</v>
      </c>
      <c r="AG161" s="40">
        <f t="shared" si="124"/>
        <v>3695459.6000000015</v>
      </c>
      <c r="AH161" s="40">
        <f t="shared" si="124"/>
        <v>16443828.41</v>
      </c>
      <c r="AI161" s="40">
        <f t="shared" si="124"/>
        <v>7668673.459999999</v>
      </c>
      <c r="AJ161" s="40">
        <f t="shared" si="124"/>
        <v>57701532.619999997</v>
      </c>
      <c r="AK161" s="40">
        <f t="shared" si="124"/>
        <v>122100</v>
      </c>
      <c r="AL161" s="40">
        <f t="shared" si="124"/>
        <v>128977509.64199999</v>
      </c>
      <c r="AM161" s="61"/>
      <c r="AN161" s="40">
        <f t="shared" ref="AN161:AY161" si="125">AN104+AN160</f>
        <v>4464255.8099999996</v>
      </c>
      <c r="AO161" s="40">
        <f t="shared" si="125"/>
        <v>13335220.415999999</v>
      </c>
      <c r="AP161" s="40">
        <f t="shared" si="125"/>
        <v>452061.6399999999</v>
      </c>
      <c r="AQ161" s="40">
        <f t="shared" si="125"/>
        <v>0</v>
      </c>
      <c r="AR161" s="40">
        <f t="shared" si="125"/>
        <v>1913995.7299999995</v>
      </c>
      <c r="AS161" s="40">
        <f t="shared" si="125"/>
        <v>1240136.9400000002</v>
      </c>
      <c r="AT161" s="40">
        <f t="shared" si="125"/>
        <v>350335.28</v>
      </c>
      <c r="AU161" s="40">
        <f t="shared" si="125"/>
        <v>7476733.7800000012</v>
      </c>
      <c r="AV161" s="40">
        <f t="shared" si="125"/>
        <v>4566580.9677833915</v>
      </c>
      <c r="AW161" s="40">
        <f t="shared" si="125"/>
        <v>28644648.560000002</v>
      </c>
      <c r="AX161" s="40">
        <f t="shared" si="125"/>
        <v>51300</v>
      </c>
      <c r="AY161" s="40">
        <f t="shared" si="125"/>
        <v>62495269.123783395</v>
      </c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</row>
    <row r="162" spans="1:171" ht="15" customHeight="1" x14ac:dyDescent="0.35">
      <c r="A162" s="20">
        <v>87999</v>
      </c>
      <c r="B162" s="24"/>
      <c r="C162" s="26" t="s">
        <v>267</v>
      </c>
      <c r="D162" s="40">
        <f>D21-D161</f>
        <v>-44.702069351449609</v>
      </c>
      <c r="E162" s="40">
        <f>E21-E161</f>
        <v>159.9861973375082</v>
      </c>
      <c r="F162" s="40">
        <f t="shared" ref="F162:N162" si="126">F21-F161</f>
        <v>-113425.05663590226</v>
      </c>
      <c r="G162" s="40">
        <f t="shared" si="126"/>
        <v>-27.529276187482019</v>
      </c>
      <c r="H162" s="40">
        <f t="shared" si="126"/>
        <v>107696.85826469772</v>
      </c>
      <c r="I162" s="40">
        <f t="shared" si="126"/>
        <v>107113.03665899346</v>
      </c>
      <c r="J162" s="40">
        <f t="shared" si="126"/>
        <v>666004.9273176901</v>
      </c>
      <c r="K162" s="40">
        <f t="shared" si="126"/>
        <v>147550.5399999998</v>
      </c>
      <c r="L162" s="40">
        <f t="shared" si="126"/>
        <v>-1445169.2404233441</v>
      </c>
      <c r="M162" s="40">
        <f t="shared" si="126"/>
        <v>0</v>
      </c>
      <c r="N162" s="40">
        <f t="shared" si="126"/>
        <v>-530141.17996606231</v>
      </c>
      <c r="O162" s="59"/>
      <c r="P162" s="40">
        <f t="shared" ref="P162:Z162" si="127">P21-P161</f>
        <v>0</v>
      </c>
      <c r="Q162" s="40">
        <f t="shared" si="127"/>
        <v>652775.3900000006</v>
      </c>
      <c r="R162" s="40">
        <f t="shared" si="127"/>
        <v>0</v>
      </c>
      <c r="S162" s="40">
        <f t="shared" si="127"/>
        <v>0</v>
      </c>
      <c r="T162" s="40">
        <f t="shared" si="127"/>
        <v>192539.99302000087</v>
      </c>
      <c r="U162" s="40">
        <f t="shared" si="127"/>
        <v>105253.00160000008</v>
      </c>
      <c r="V162" s="40">
        <f t="shared" si="127"/>
        <v>700327.2201000005</v>
      </c>
      <c r="W162" s="40">
        <f t="shared" si="127"/>
        <v>0</v>
      </c>
      <c r="X162" s="40">
        <f t="shared" si="127"/>
        <v>-7115245.365749985</v>
      </c>
      <c r="Y162" s="40">
        <f t="shared" si="127"/>
        <v>0</v>
      </c>
      <c r="Z162" s="40">
        <f t="shared" si="127"/>
        <v>-5464349.7610300183</v>
      </c>
      <c r="AA162" s="60"/>
      <c r="AB162" s="40">
        <f t="shared" ref="AB162:AL162" si="128">AB21-AB161</f>
        <v>0</v>
      </c>
      <c r="AC162" s="40">
        <f t="shared" si="128"/>
        <v>-1.9999928772449493E-3</v>
      </c>
      <c r="AD162" s="40">
        <f t="shared" si="128"/>
        <v>-6218.5300000000279</v>
      </c>
      <c r="AE162" s="40">
        <f t="shared" si="128"/>
        <v>0</v>
      </c>
      <c r="AF162" s="40">
        <f t="shared" si="128"/>
        <v>208472.8900000006</v>
      </c>
      <c r="AG162" s="40">
        <f t="shared" si="128"/>
        <v>503095.32999999821</v>
      </c>
      <c r="AH162" s="40">
        <f t="shared" si="128"/>
        <v>670646.53000000119</v>
      </c>
      <c r="AI162" s="40">
        <f t="shared" si="128"/>
        <v>-409666.00999999885</v>
      </c>
      <c r="AJ162" s="40">
        <f t="shared" si="128"/>
        <v>3359010.3800000027</v>
      </c>
      <c r="AK162" s="40">
        <f t="shared" si="128"/>
        <v>0</v>
      </c>
      <c r="AL162" s="40">
        <f t="shared" si="128"/>
        <v>4325340.5880000144</v>
      </c>
      <c r="AM162" s="61"/>
      <c r="AN162" s="40">
        <f t="shared" ref="AN162:AY162" si="129">AN21-AN161</f>
        <v>12.209999999962747</v>
      </c>
      <c r="AO162" s="40">
        <f t="shared" si="129"/>
        <v>994644.08400000073</v>
      </c>
      <c r="AP162" s="40">
        <f t="shared" si="129"/>
        <v>-24162.339999999909</v>
      </c>
      <c r="AQ162" s="40">
        <f t="shared" si="129"/>
        <v>0</v>
      </c>
      <c r="AR162" s="40">
        <f t="shared" si="129"/>
        <v>1066957.7500000005</v>
      </c>
      <c r="AS162" s="40">
        <f t="shared" si="129"/>
        <v>1007833.5799999998</v>
      </c>
      <c r="AT162" s="40">
        <f t="shared" si="129"/>
        <v>0</v>
      </c>
      <c r="AU162" s="40">
        <f t="shared" si="129"/>
        <v>1193683.6699999981</v>
      </c>
      <c r="AV162" s="40">
        <f t="shared" si="129"/>
        <v>351438.01221660804</v>
      </c>
      <c r="AW162" s="40">
        <f t="shared" si="129"/>
        <v>3416919.4599999972</v>
      </c>
      <c r="AX162" s="40">
        <f t="shared" si="129"/>
        <v>0</v>
      </c>
      <c r="AY162" s="40">
        <f t="shared" si="129"/>
        <v>8007326.4262166023</v>
      </c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</row>
    <row r="163" spans="1:171" ht="15" customHeight="1" x14ac:dyDescent="0.35">
      <c r="A163" s="33">
        <v>88999</v>
      </c>
      <c r="B163" s="24"/>
      <c r="C163" s="25" t="s">
        <v>268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f>SUM(D163:M163)</f>
        <v>0</v>
      </c>
      <c r="O163" s="59"/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f>SUM(P163:Y163)</f>
        <v>0</v>
      </c>
      <c r="AA163" s="60"/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f>SUM(AB163:AK163)</f>
        <v>0</v>
      </c>
      <c r="AM163" s="61"/>
      <c r="AN163" s="37">
        <v>0</v>
      </c>
      <c r="AO163" s="37">
        <v>0</v>
      </c>
      <c r="AP163" s="37">
        <v>0</v>
      </c>
      <c r="AQ163" s="37">
        <v>0</v>
      </c>
      <c r="AR163" s="37">
        <v>0</v>
      </c>
      <c r="AS163" s="37">
        <v>0</v>
      </c>
      <c r="AT163" s="37">
        <v>0</v>
      </c>
      <c r="AU163" s="37">
        <v>0</v>
      </c>
      <c r="AV163" s="37">
        <v>0</v>
      </c>
      <c r="AW163" s="37">
        <v>0</v>
      </c>
      <c r="AX163" s="37">
        <v>0</v>
      </c>
      <c r="AY163" s="37">
        <f>SUM(AN163:AX163)</f>
        <v>0</v>
      </c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</row>
    <row r="164" spans="1:171" x14ac:dyDescent="0.35">
      <c r="A164" s="20">
        <v>89999</v>
      </c>
      <c r="B164" s="24"/>
      <c r="C164" s="26" t="s">
        <v>269</v>
      </c>
      <c r="D164" s="40">
        <f>D162+D163</f>
        <v>-44.702069351449609</v>
      </c>
      <c r="E164" s="40">
        <f>E162+E163</f>
        <v>159.9861973375082</v>
      </c>
      <c r="F164" s="40">
        <f t="shared" ref="F164:N164" si="130">F162+F163</f>
        <v>-113425.05663590226</v>
      </c>
      <c r="G164" s="40">
        <f t="shared" si="130"/>
        <v>-27.529276187482019</v>
      </c>
      <c r="H164" s="40">
        <f t="shared" si="130"/>
        <v>107696.85826469772</v>
      </c>
      <c r="I164" s="40">
        <f t="shared" si="130"/>
        <v>107113.03665899346</v>
      </c>
      <c r="J164" s="40">
        <f t="shared" si="130"/>
        <v>666004.9273176901</v>
      </c>
      <c r="K164" s="40">
        <f t="shared" si="130"/>
        <v>147550.5399999998</v>
      </c>
      <c r="L164" s="40">
        <f t="shared" si="130"/>
        <v>-1445169.2404233441</v>
      </c>
      <c r="M164" s="40">
        <f t="shared" si="130"/>
        <v>0</v>
      </c>
      <c r="N164" s="40">
        <f t="shared" si="130"/>
        <v>-530141.17996606231</v>
      </c>
      <c r="O164" s="59"/>
      <c r="P164" s="40">
        <f t="shared" ref="P164:Z164" si="131">P162+P163</f>
        <v>0</v>
      </c>
      <c r="Q164" s="40">
        <f t="shared" si="131"/>
        <v>652775.3900000006</v>
      </c>
      <c r="R164" s="40">
        <f t="shared" si="131"/>
        <v>0</v>
      </c>
      <c r="S164" s="40">
        <f t="shared" si="131"/>
        <v>0</v>
      </c>
      <c r="T164" s="40">
        <f t="shared" si="131"/>
        <v>192539.99302000087</v>
      </c>
      <c r="U164" s="40">
        <f t="shared" si="131"/>
        <v>105253.00160000008</v>
      </c>
      <c r="V164" s="40">
        <f t="shared" si="131"/>
        <v>700327.2201000005</v>
      </c>
      <c r="W164" s="40">
        <f t="shared" si="131"/>
        <v>0</v>
      </c>
      <c r="X164" s="40">
        <f t="shared" si="131"/>
        <v>-7115245.365749985</v>
      </c>
      <c r="Y164" s="40">
        <f t="shared" si="131"/>
        <v>0</v>
      </c>
      <c r="Z164" s="40">
        <f t="shared" si="131"/>
        <v>-5464349.7610300183</v>
      </c>
      <c r="AA164" s="60"/>
      <c r="AB164" s="40">
        <f t="shared" ref="AB164:AL164" si="132">AB162+AB163</f>
        <v>0</v>
      </c>
      <c r="AC164" s="40">
        <f t="shared" si="132"/>
        <v>-1.9999928772449493E-3</v>
      </c>
      <c r="AD164" s="40">
        <f t="shared" si="132"/>
        <v>-6218.5300000000279</v>
      </c>
      <c r="AE164" s="40">
        <f t="shared" si="132"/>
        <v>0</v>
      </c>
      <c r="AF164" s="40">
        <f t="shared" si="132"/>
        <v>208472.8900000006</v>
      </c>
      <c r="AG164" s="40">
        <f t="shared" si="132"/>
        <v>503095.32999999821</v>
      </c>
      <c r="AH164" s="40">
        <f t="shared" si="132"/>
        <v>670646.53000000119</v>
      </c>
      <c r="AI164" s="40">
        <f t="shared" si="132"/>
        <v>-409666.00999999885</v>
      </c>
      <c r="AJ164" s="40">
        <f t="shared" si="132"/>
        <v>3359010.3800000027</v>
      </c>
      <c r="AK164" s="40">
        <f t="shared" si="132"/>
        <v>0</v>
      </c>
      <c r="AL164" s="40">
        <f t="shared" si="132"/>
        <v>4325340.5880000144</v>
      </c>
      <c r="AM164" s="61"/>
      <c r="AN164" s="40">
        <f t="shared" ref="AN164:AY164" si="133">AN162+AN163</f>
        <v>12.209999999962747</v>
      </c>
      <c r="AO164" s="40">
        <f t="shared" si="133"/>
        <v>994644.08400000073</v>
      </c>
      <c r="AP164" s="40">
        <f t="shared" si="133"/>
        <v>-24162.339999999909</v>
      </c>
      <c r="AQ164" s="40">
        <f t="shared" si="133"/>
        <v>0</v>
      </c>
      <c r="AR164" s="40">
        <f t="shared" si="133"/>
        <v>1066957.7500000005</v>
      </c>
      <c r="AS164" s="40">
        <f t="shared" si="133"/>
        <v>1007833.5799999998</v>
      </c>
      <c r="AT164" s="40">
        <f t="shared" si="133"/>
        <v>0</v>
      </c>
      <c r="AU164" s="40">
        <f t="shared" si="133"/>
        <v>1193683.6699999981</v>
      </c>
      <c r="AV164" s="40">
        <f t="shared" si="133"/>
        <v>351438.01221660804</v>
      </c>
      <c r="AW164" s="40">
        <f t="shared" si="133"/>
        <v>3416919.4599999972</v>
      </c>
      <c r="AX164" s="40">
        <f t="shared" si="133"/>
        <v>0</v>
      </c>
      <c r="AY164" s="40">
        <f t="shared" si="133"/>
        <v>8007326.4262166023</v>
      </c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</row>
    <row r="165" spans="1:171" ht="18" customHeight="1" x14ac:dyDescent="0.35">
      <c r="A165" s="14"/>
      <c r="B165" s="24"/>
      <c r="C165" s="26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59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60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61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</row>
    <row r="166" spans="1:171" x14ac:dyDescent="0.35">
      <c r="A166" s="14" t="s">
        <v>270</v>
      </c>
      <c r="B166" s="24"/>
      <c r="C166" s="24" t="s">
        <v>271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59"/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f>SUM(P166:Y166)</f>
        <v>0</v>
      </c>
      <c r="AA166" s="60"/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f>SUM(AB166:AK166)</f>
        <v>0</v>
      </c>
      <c r="AM166" s="61"/>
      <c r="AN166" s="37">
        <v>0</v>
      </c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37">
        <v>0</v>
      </c>
      <c r="AU166" s="37">
        <v>0</v>
      </c>
      <c r="AV166" s="37">
        <v>0</v>
      </c>
      <c r="AW166" s="37">
        <v>0</v>
      </c>
      <c r="AX166" s="37">
        <v>0</v>
      </c>
      <c r="AY166" s="37">
        <f>SUM(AN166:AX166)</f>
        <v>0</v>
      </c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</row>
    <row r="167" spans="1:171" x14ac:dyDescent="0.35">
      <c r="A167" s="14" t="s">
        <v>272</v>
      </c>
      <c r="B167" s="24"/>
      <c r="C167" s="24" t="s">
        <v>273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59"/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f t="shared" ref="Y167" si="134">SUM(O167:X167)</f>
        <v>0</v>
      </c>
      <c r="Z167" s="37">
        <v>0</v>
      </c>
      <c r="AA167" s="60"/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f t="shared" ref="AJ167" si="135">SUM(Z167:AI167)</f>
        <v>0</v>
      </c>
      <c r="AK167" s="37">
        <v>0</v>
      </c>
      <c r="AL167" s="37">
        <v>0</v>
      </c>
      <c r="AM167" s="61"/>
      <c r="AN167" s="37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>
        <v>0</v>
      </c>
      <c r="AU167" s="37">
        <f t="shared" ref="AU167" si="136">SUM(AK167:AT167)</f>
        <v>0</v>
      </c>
      <c r="AV167" s="37">
        <v>0</v>
      </c>
      <c r="AW167" s="37">
        <v>0</v>
      </c>
      <c r="AX167" s="37">
        <v>0</v>
      </c>
      <c r="AY167" s="37">
        <v>0</v>
      </c>
      <c r="AZ167" s="37"/>
      <c r="BA167" s="37"/>
      <c r="BB167" s="37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</row>
    <row r="168" spans="1:171" x14ac:dyDescent="0.35">
      <c r="A168" s="14" t="s">
        <v>274</v>
      </c>
      <c r="B168" s="24"/>
      <c r="C168" s="24" t="s">
        <v>275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59"/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f>SUM(P168:Y168)</f>
        <v>0</v>
      </c>
      <c r="AA168" s="60"/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f>SUM(AB168:AK168)</f>
        <v>0</v>
      </c>
      <c r="AM168" s="61"/>
      <c r="AN168" s="37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>
        <v>0</v>
      </c>
      <c r="AU168" s="37">
        <v>0</v>
      </c>
      <c r="AV168" s="37">
        <v>0</v>
      </c>
      <c r="AW168" s="37">
        <v>0</v>
      </c>
      <c r="AX168" s="37">
        <v>0</v>
      </c>
      <c r="AY168" s="37">
        <f>SUM(AN168:AX168)</f>
        <v>0</v>
      </c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</row>
    <row r="169" spans="1:171" x14ac:dyDescent="0.35">
      <c r="A169" s="14"/>
      <c r="B169" s="24"/>
      <c r="C169" s="2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59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60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61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</row>
    <row r="170" spans="1:171" ht="16" thickBot="1" x14ac:dyDescent="0.4">
      <c r="A170" s="20">
        <v>99999</v>
      </c>
      <c r="B170" s="26"/>
      <c r="C170" s="26" t="s">
        <v>276</v>
      </c>
      <c r="D170" s="43">
        <f>D164-D166-D167-D168</f>
        <v>-44.702069351449609</v>
      </c>
      <c r="E170" s="43">
        <f>E164-E166-E167-E168</f>
        <v>159.9861973375082</v>
      </c>
      <c r="F170" s="43">
        <f t="shared" ref="F170:N170" si="137">F164-F166-F167-F168</f>
        <v>-113425.05663590226</v>
      </c>
      <c r="G170" s="43">
        <f t="shared" si="137"/>
        <v>-27.529276187482019</v>
      </c>
      <c r="H170" s="43">
        <f t="shared" si="137"/>
        <v>107696.85826469772</v>
      </c>
      <c r="I170" s="43">
        <f t="shared" si="137"/>
        <v>107113.03665899346</v>
      </c>
      <c r="J170" s="43">
        <f t="shared" si="137"/>
        <v>666004.9273176901</v>
      </c>
      <c r="K170" s="43">
        <f t="shared" si="137"/>
        <v>147550.5399999998</v>
      </c>
      <c r="L170" s="43">
        <f t="shared" si="137"/>
        <v>-1445169.2404233441</v>
      </c>
      <c r="M170" s="43">
        <f t="shared" si="137"/>
        <v>0</v>
      </c>
      <c r="N170" s="43">
        <f t="shared" si="137"/>
        <v>-530141.17996606231</v>
      </c>
      <c r="O170" s="59"/>
      <c r="P170" s="43">
        <f>P164-P166-P167-P168</f>
        <v>0</v>
      </c>
      <c r="Q170" s="43">
        <f>Q164-Q166-Q167-Q168</f>
        <v>652775.3900000006</v>
      </c>
      <c r="R170" s="43">
        <f t="shared" ref="R170:Z170" si="138">R164-R166-R167-R168</f>
        <v>0</v>
      </c>
      <c r="S170" s="43">
        <f t="shared" si="138"/>
        <v>0</v>
      </c>
      <c r="T170" s="43">
        <f t="shared" si="138"/>
        <v>192539.99302000087</v>
      </c>
      <c r="U170" s="43">
        <f t="shared" si="138"/>
        <v>105253.00160000008</v>
      </c>
      <c r="V170" s="43">
        <f t="shared" si="138"/>
        <v>700327.2201000005</v>
      </c>
      <c r="W170" s="43">
        <f t="shared" si="138"/>
        <v>0</v>
      </c>
      <c r="X170" s="43">
        <f t="shared" si="138"/>
        <v>-7115245.365749985</v>
      </c>
      <c r="Y170" s="43">
        <f t="shared" si="138"/>
        <v>0</v>
      </c>
      <c r="Z170" s="43">
        <f t="shared" si="138"/>
        <v>-5464349.7610300183</v>
      </c>
      <c r="AA170" s="60"/>
      <c r="AB170" s="43">
        <f>AB164-AB166-AB167-AB168</f>
        <v>0</v>
      </c>
      <c r="AC170" s="43">
        <f>AC164-AC166-AC167-AC168</f>
        <v>-1.9999928772449493E-3</v>
      </c>
      <c r="AD170" s="43">
        <f t="shared" ref="AD170:AL170" si="139">AD164-AD166-AD167-AD168</f>
        <v>-6218.5300000000279</v>
      </c>
      <c r="AE170" s="43">
        <f t="shared" si="139"/>
        <v>0</v>
      </c>
      <c r="AF170" s="43">
        <f t="shared" si="139"/>
        <v>208472.8900000006</v>
      </c>
      <c r="AG170" s="43">
        <f t="shared" si="139"/>
        <v>503095.32999999821</v>
      </c>
      <c r="AH170" s="43">
        <f t="shared" si="139"/>
        <v>670646.53000000119</v>
      </c>
      <c r="AI170" s="43">
        <f t="shared" si="139"/>
        <v>-409666.00999999885</v>
      </c>
      <c r="AJ170" s="43">
        <f t="shared" si="139"/>
        <v>3359010.3800000027</v>
      </c>
      <c r="AK170" s="43">
        <f t="shared" si="139"/>
        <v>0</v>
      </c>
      <c r="AL170" s="43">
        <f t="shared" si="139"/>
        <v>4325340.5880000144</v>
      </c>
      <c r="AM170" s="61"/>
      <c r="AN170" s="43">
        <f>AN164-AN166-AN167-AN168</f>
        <v>12.209999999962747</v>
      </c>
      <c r="AO170" s="43">
        <f>AO164-AO166-AO167-AO168</f>
        <v>994644.08400000073</v>
      </c>
      <c r="AP170" s="43">
        <f t="shared" ref="AP170:AY170" si="140">AP164-AP166-AP167-AP168</f>
        <v>-24162.339999999909</v>
      </c>
      <c r="AQ170" s="43">
        <f t="shared" si="140"/>
        <v>0</v>
      </c>
      <c r="AR170" s="43">
        <f t="shared" si="140"/>
        <v>1066957.7500000005</v>
      </c>
      <c r="AS170" s="43">
        <f t="shared" si="140"/>
        <v>1007833.5799999998</v>
      </c>
      <c r="AT170" s="43">
        <f t="shared" si="140"/>
        <v>0</v>
      </c>
      <c r="AU170" s="43">
        <f t="shared" si="140"/>
        <v>1193683.6699999981</v>
      </c>
      <c r="AV170" s="43">
        <f t="shared" si="140"/>
        <v>351438.01221660804</v>
      </c>
      <c r="AW170" s="43">
        <f t="shared" si="140"/>
        <v>3416919.4599999972</v>
      </c>
      <c r="AX170" s="43">
        <f t="shared" si="140"/>
        <v>0</v>
      </c>
      <c r="AY170" s="43">
        <f t="shared" si="140"/>
        <v>8007326.4262166023</v>
      </c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</row>
    <row r="171" spans="1:171" ht="16" thickTop="1" x14ac:dyDescent="0.35">
      <c r="A171" s="10"/>
      <c r="B171" s="24"/>
      <c r="C171" s="2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60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60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61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</row>
    <row r="172" spans="1:171" x14ac:dyDescent="0.35">
      <c r="A172" s="11" t="s">
        <v>277</v>
      </c>
      <c r="B172" s="11"/>
      <c r="C172" s="15" t="s">
        <v>278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60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60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61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</row>
    <row r="173" spans="1:171" x14ac:dyDescent="0.35">
      <c r="A173" s="11" t="s">
        <v>279</v>
      </c>
      <c r="B173" s="15"/>
      <c r="C173" s="15" t="s">
        <v>280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60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60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61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</row>
    <row r="174" spans="1:171" x14ac:dyDescent="0.35">
      <c r="A174" s="10"/>
      <c r="B174" s="10"/>
      <c r="C174" s="10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60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60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61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</row>
    <row r="175" spans="1:171" x14ac:dyDescent="0.35">
      <c r="A175" s="20">
        <v>999999</v>
      </c>
      <c r="B175" s="10"/>
      <c r="C175" s="21" t="s">
        <v>281</v>
      </c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61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61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61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</row>
    <row r="176" spans="1:171" x14ac:dyDescent="0.35"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61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61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61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</row>
    <row r="177" spans="1:171" x14ac:dyDescent="0.35">
      <c r="A177" s="36"/>
      <c r="B177" s="2" t="s">
        <v>282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47"/>
      <c r="N177" s="16"/>
      <c r="O177" s="61"/>
      <c r="P177" s="36"/>
      <c r="Q177" s="2" t="s">
        <v>282</v>
      </c>
      <c r="S177" s="16"/>
      <c r="T177" s="16"/>
      <c r="U177" s="16"/>
      <c r="V177" s="16"/>
      <c r="W177" s="16"/>
      <c r="X177" s="16"/>
      <c r="Y177" s="16"/>
      <c r="Z177" s="16"/>
      <c r="AA177" s="61"/>
      <c r="AB177" s="36"/>
      <c r="AC177" s="16" t="s">
        <v>282</v>
      </c>
      <c r="AD177" s="16"/>
      <c r="AE177" s="16"/>
      <c r="AF177" s="16"/>
      <c r="AG177" s="16"/>
      <c r="AH177" s="16"/>
      <c r="AI177" s="16"/>
      <c r="AJ177" s="16"/>
      <c r="AK177" s="16"/>
      <c r="AL177" s="16"/>
      <c r="AM177" s="61"/>
      <c r="AN177" s="36"/>
      <c r="AO177" s="16" t="s">
        <v>282</v>
      </c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</row>
    <row r="178" spans="1:171" x14ac:dyDescent="0.35">
      <c r="D178" s="4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61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61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61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</row>
    <row r="179" spans="1:171" x14ac:dyDescent="0.35">
      <c r="A179" s="34" t="s">
        <v>283</v>
      </c>
      <c r="D179" s="4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61"/>
      <c r="P179" s="34" t="s">
        <v>283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61"/>
      <c r="AB179" s="34" t="s">
        <v>283</v>
      </c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61"/>
      <c r="AN179" s="34" t="s">
        <v>283</v>
      </c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</row>
    <row r="180" spans="1:171" x14ac:dyDescent="0.35">
      <c r="D180" s="4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61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61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61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</row>
    <row r="181" spans="1:171" ht="18.5" x14ac:dyDescent="0.35">
      <c r="A181" s="34" t="s">
        <v>302</v>
      </c>
      <c r="P181" s="34" t="s">
        <v>284</v>
      </c>
      <c r="AB181" s="34" t="s">
        <v>285</v>
      </c>
      <c r="AN181" s="34" t="s">
        <v>286</v>
      </c>
    </row>
    <row r="182" spans="1:171" ht="18.5" x14ac:dyDescent="0.35">
      <c r="A182" s="34" t="s">
        <v>287</v>
      </c>
      <c r="P182" s="34" t="s">
        <v>288</v>
      </c>
      <c r="AB182" s="34" t="s">
        <v>289</v>
      </c>
      <c r="AN182" s="34" t="s">
        <v>290</v>
      </c>
    </row>
    <row r="183" spans="1:171" ht="18.5" x14ac:dyDescent="0.35">
      <c r="A183" s="34" t="s">
        <v>291</v>
      </c>
      <c r="P183" s="34" t="s">
        <v>292</v>
      </c>
      <c r="AB183" s="34" t="s">
        <v>293</v>
      </c>
      <c r="AN183" s="34" t="s">
        <v>294</v>
      </c>
    </row>
    <row r="184" spans="1:171" ht="18.5" x14ac:dyDescent="0.35">
      <c r="A184" s="34" t="s">
        <v>295</v>
      </c>
      <c r="P184" s="34" t="s">
        <v>296</v>
      </c>
      <c r="AB184" s="2" t="s">
        <v>297</v>
      </c>
      <c r="AN184" s="2" t="s">
        <v>298</v>
      </c>
    </row>
    <row r="185" spans="1:171" x14ac:dyDescent="0.35">
      <c r="A185" s="34" t="s">
        <v>299</v>
      </c>
      <c r="P185" s="2" t="s">
        <v>300</v>
      </c>
      <c r="AB185" s="34" t="s">
        <v>301</v>
      </c>
      <c r="AN185" s="66"/>
    </row>
    <row r="186" spans="1:171" x14ac:dyDescent="0.35">
      <c r="A186" s="2"/>
      <c r="P186" s="34"/>
      <c r="AN186" s="34"/>
    </row>
    <row r="187" spans="1:171" x14ac:dyDescent="0.35">
      <c r="P187" s="34"/>
      <c r="AB187" s="34"/>
    </row>
    <row r="189" spans="1:171" ht="12" customHeight="1" x14ac:dyDescent="0.35"/>
  </sheetData>
  <sheetProtection formatCells="0" formatColumns="0" formatRows="0"/>
  <mergeCells count="5">
    <mergeCell ref="AB5:AL5"/>
    <mergeCell ref="AN5:AY5"/>
    <mergeCell ref="A4:C4"/>
    <mergeCell ref="D5:N5"/>
    <mergeCell ref="P5:Z5"/>
  </mergeCells>
  <pageMargins left="0.7" right="0.7" top="0.75" bottom="0.75" header="0.3" footer="0.3"/>
  <pageSetup paperSize="5" scale="30" orientation="landscape" r:id="rId1"/>
  <rowBreaks count="1" manualBreakCount="1">
    <brk id="1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1" ma:contentTypeDescription="Create a new document." ma:contentTypeScope="" ma:versionID="9584dc229b4fe3a1aed5bd2f54107553">
  <xsd:schema xmlns:xsd="http://www.w3.org/2001/XMLSchema" xmlns:xs="http://www.w3.org/2001/XMLSchema" xmlns:p="http://schemas.microsoft.com/office/2006/metadata/properties" xmlns:ns2="5539627f-a073-49ae-920d-28f8649be131" xmlns:ns3="898c3d9e-a56e-434b-bb6a-7c6f06128eeb" targetNamespace="http://schemas.microsoft.com/office/2006/metadata/properties" ma:root="true" ma:fieldsID="0aeebdda06745d56e337d23a5478f2fc" ns2:_="" ns3:_="">
    <xsd:import namespace="5539627f-a073-49ae-920d-28f8649be131"/>
    <xsd:import namespace="898c3d9e-a56e-434b-bb6a-7c6f06128e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81EC9-C8FD-491B-AC43-C651532E3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9627f-a073-49ae-920d-28f8649be131"/>
    <ds:schemaRef ds:uri="898c3d9e-a56e-434b-bb6a-7c6f06128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1EB24-D26F-47D4-8E85-4455B8416079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5539627f-a073-49ae-920d-28f8649be131"/>
    <ds:schemaRef ds:uri="http://schemas.openxmlformats.org/package/2006/metadata/core-properties"/>
    <ds:schemaRef ds:uri="http://schemas.microsoft.com/office/infopath/2007/PartnerControls"/>
    <ds:schemaRef ds:uri="898c3d9e-a56e-434b-bb6a-7c6f06128ee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2F32DE-E998-46E2-8B95-435BBFD97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GSA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Stockton, Weiwen</dc:creator>
  <cp:keywords/>
  <dc:description/>
  <cp:lastModifiedBy>Layne, Cynthia</cp:lastModifiedBy>
  <cp:revision/>
  <dcterms:created xsi:type="dcterms:W3CDTF">2021-05-19T20:44:27Z</dcterms:created>
  <dcterms:modified xsi:type="dcterms:W3CDTF">2021-07-28T16:04:36Z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</Properties>
</file>