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075"/>
  </bookViews>
  <sheets>
    <sheet name="Pricing Schedule Template " sheetId="2" r:id="rId1"/>
    <sheet name="Detailed Budget Template " sheetId="3" r:id="rId2"/>
  </sheets>
  <externalReferences>
    <externalReference r:id="rId3"/>
  </externalReferences>
  <definedNames>
    <definedName name="BHS_Admin" localSheetId="0">#REF!</definedName>
    <definedName name="BHS_Admin">#REF!</definedName>
    <definedName name="DynamicQueryQRY" localSheetId="0">[1]DynamicQueryQRY!#REF!</definedName>
    <definedName name="DynamicQueryQRY">[1]DynamicQueryQRY!#REF!</definedName>
    <definedName name="LastYr_Rates" localSheetId="0">#REF!</definedName>
    <definedName name="LastYr_Rates">#REF!</definedName>
    <definedName name="Lookup_RBHA" localSheetId="0">#REF!</definedName>
    <definedName name="Lookup_RBHA">#REF!</definedName>
    <definedName name="_xlnm.Print_Area" localSheetId="1">'Detailed Budget Template '!$A$1:$P$69</definedName>
    <definedName name="_xlnm.Print_Area" localSheetId="0">'Pricing Schedule Template '!$B$1:$D$6</definedName>
    <definedName name="Switch" localSheetId="0">#REF!</definedName>
    <definedName name="Switch">#REF!</definedName>
  </definedNames>
  <calcPr calcId="179017"/>
</workbook>
</file>

<file path=xl/calcChain.xml><?xml version="1.0" encoding="utf-8"?>
<calcChain xmlns="http://schemas.openxmlformats.org/spreadsheetml/2006/main">
  <c r="D12" i="3" l="1"/>
  <c r="D11" i="3" l="1"/>
  <c r="D67" i="3"/>
  <c r="C68" i="3" l="1"/>
  <c r="D66" i="3"/>
  <c r="D68" i="3" s="1"/>
  <c r="D65" i="3"/>
  <c r="D64" i="3"/>
  <c r="D63" i="3"/>
  <c r="D57" i="3"/>
  <c r="D56" i="3"/>
  <c r="D54" i="3"/>
  <c r="D53" i="3"/>
  <c r="D52" i="3"/>
  <c r="D51" i="3"/>
  <c r="D50" i="3"/>
  <c r="D49" i="3"/>
  <c r="D48" i="3"/>
  <c r="D47" i="3"/>
  <c r="D46" i="3"/>
  <c r="D5" i="2" l="1"/>
  <c r="F34" i="3" l="1"/>
  <c r="F26" i="3" s="1"/>
  <c r="F27" i="3" s="1"/>
  <c r="D34" i="3"/>
  <c r="D26" i="3" s="1"/>
  <c r="D27" i="3" s="1"/>
  <c r="F20" i="3" l="1"/>
  <c r="D20" i="3"/>
  <c r="D28" i="3" l="1"/>
  <c r="F28" i="3"/>
  <c r="D13" i="3" s="1"/>
  <c r="D4" i="2" s="1"/>
  <c r="D6" i="2" s="1"/>
</calcChain>
</file>

<file path=xl/sharedStrings.xml><?xml version="1.0" encoding="utf-8"?>
<sst xmlns="http://schemas.openxmlformats.org/spreadsheetml/2006/main" count="86" uniqueCount="68">
  <si>
    <t>Total</t>
  </si>
  <si>
    <t>Budget</t>
  </si>
  <si>
    <t>Personal Services</t>
  </si>
  <si>
    <t>Employee Related Service</t>
  </si>
  <si>
    <t>Occupancy Expense</t>
  </si>
  <si>
    <t>Other Operating Expense</t>
  </si>
  <si>
    <t>Indirect or Administration</t>
  </si>
  <si>
    <t>Grand Total</t>
  </si>
  <si>
    <t>Budget Assumptions</t>
  </si>
  <si>
    <t>Number of Staff</t>
  </si>
  <si>
    <t>Total Salary</t>
  </si>
  <si>
    <t>Key Personnel</t>
  </si>
  <si>
    <t>Chief Medical Officer</t>
  </si>
  <si>
    <t>Grievance Administrator</t>
  </si>
  <si>
    <t>Other Personnel</t>
  </si>
  <si>
    <t>Program Leadership</t>
  </si>
  <si>
    <t>Grievance Staff</t>
  </si>
  <si>
    <t>Administrative Staff</t>
  </si>
  <si>
    <t>Note 1: Yellow highlighted cells require input.  Non-Highlighted cells contain a formula.</t>
  </si>
  <si>
    <t>Add Additional Personnel Titles as needed:</t>
  </si>
  <si>
    <t>SMI Determination/ Clinical Decertification Annual Budget</t>
  </si>
  <si>
    <t>Rate per SMI Determination/Clinical Decertification to be bid</t>
  </si>
  <si>
    <t>Divide by 9,468 annual SMI Determinations/Clinical Decertifications</t>
  </si>
  <si>
    <t>Note 2: Data from Data Supplement should be used to calculate costs assumed for this bid.  Additional cost considerations should be made for SMI Determinations, Clinical Decertifications, and SMI appeals that are in progress as of December 31, 2018 that will be  the responsibility of the awarded contractor. This information can be estimated using the data contained in the Data Supplement.</t>
  </si>
  <si>
    <t>Total Other Personnel</t>
  </si>
  <si>
    <t>Total Key Personnel</t>
  </si>
  <si>
    <t>Total Additional Personnel (see below)</t>
  </si>
  <si>
    <t>SMI Determination/ Clinical Decertification Annual Budget Grand Total (See Detailed Budget Template Tab)</t>
  </si>
  <si>
    <t>SMI Determination Pricing Schedule</t>
  </si>
  <si>
    <t>Please Provide Assumptions used to develop the SMI Determination/Clinical Decertification Budget:</t>
  </si>
  <si>
    <t>Detailed SMI Determination/Clinical Decertification Budget</t>
  </si>
  <si>
    <t>Tribal Liaison</t>
  </si>
  <si>
    <t>Psychologist</t>
  </si>
  <si>
    <t>NP</t>
  </si>
  <si>
    <t>Training</t>
  </si>
  <si>
    <t>Equipment &amp; Technology</t>
  </si>
  <si>
    <t>Professional Services</t>
  </si>
  <si>
    <t>Assumptions:</t>
  </si>
  <si>
    <t>Staffing:</t>
  </si>
  <si>
    <t>FasPsych’s Program Director will be responsible for overseeing the implementation and ongoing management of a multi-level approach to engaging system stakeholders, to ensure strong partnerships throughout the system transition and on an on-going basis.</t>
  </si>
  <si>
    <t>The FasPsych Tribal Liaison will serve as the primary contact for engaging and partnering with TRBHA and Tribal ALTCS, as well as IHS and Tribal providers.</t>
  </si>
  <si>
    <t>Responsible for rendering SMI Eligibility Determination decisions.</t>
  </si>
  <si>
    <t>Manages, and must directly oversee, implement, interpret and approve clinical-medical policies and procedures.</t>
  </si>
  <si>
    <t>Manages, oversees, implements and administers all grievance processes and requirements.</t>
  </si>
  <si>
    <t>FasPsych will assign regional Eligibility Coordinators and Leads, who will serve as the primary liaison for the ACC and RBHA organizations, under the supervision of the Program Director.</t>
  </si>
  <si>
    <t>Employee Related Services</t>
  </si>
  <si>
    <t>FTE:</t>
  </si>
  <si>
    <t>SMI Eligibility Coordinators</t>
  </si>
  <si>
    <t>FasPsych's administrative staff will include 2 full time admin support staff to answer phones, maintain packets,  coordinate mailings, and maintain appointments.  Along with part-time IT staff to help with system support.</t>
  </si>
  <si>
    <t>Professional Services:</t>
  </si>
  <si>
    <t>Finance Consultant</t>
  </si>
  <si>
    <t>QM &amp; Compliance Consulting</t>
  </si>
  <si>
    <t>Prepares and maintains QM &amp; Compliance policy and procedures and maintains monthly compliance reporting.</t>
  </si>
  <si>
    <t>Prepares and maintains finance policy and procedures and monthly financial reporting requirements.</t>
  </si>
  <si>
    <t>Website Consulting</t>
  </si>
  <si>
    <t>Total Budget</t>
  </si>
  <si>
    <t>Includes costs of office space for program staffing; office equipment; maintenance &amp; repairs.</t>
  </si>
  <si>
    <t>Training of staff and providers on assessments, systems, and determination process.</t>
  </si>
  <si>
    <t>Helps with overflow of SMI eligibility determination decisions.</t>
  </si>
  <si>
    <t>Maintains website for providers and staff.</t>
  </si>
  <si>
    <t>Incentive pool for direct care staff</t>
  </si>
  <si>
    <t xml:space="preserve">Indirect and Administrative Overhead </t>
  </si>
  <si>
    <t>Implements and administers all grievance processes and requirements.  Staff will include 1 Lead and 3 Grievance Staff</t>
  </si>
  <si>
    <t>Includes the following:  $207.8k for 5% profit cap, $238.4k depreciation/amortization, and $81.8k other (travel, insurance, licensure &amp; creditations, misc payroll).</t>
  </si>
  <si>
    <t>Includes Administrative oversight by CEO, Finance (financial close, payroll/ap processing, treasury, audits), Human Resources (recruitment, on-boarding, benefit management, FMLA and other reporting requirements) and taxes (state/federal).</t>
  </si>
  <si>
    <t>Potential bonus pool for direct care staff who meet certain quality outcome measures.</t>
  </si>
  <si>
    <t>ERE's are 20% of total payroll costs; which includes:  Benefits &amp; Payroll Taxes.</t>
  </si>
  <si>
    <t>Includes costs of maintaining web portal, Credible website; video conferencing; internet access; phone access and small equipment purchases.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</si>
</sst>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quot;$&quot;#,##0\ ;\(&quot;$&quot;#,##0\)"/>
    <numFmt numFmtId="167"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10"/>
      <name val="Arial"/>
      <family val="2"/>
    </font>
    <font>
      <sz val="12"/>
      <name val="Arial"/>
      <family val="2"/>
    </font>
    <font>
      <sz val="10"/>
      <color indexed="8"/>
      <name val="Arial"/>
      <family val="2"/>
    </font>
    <font>
      <b/>
      <sz val="11"/>
      <name val="Calibri"/>
      <family val="2"/>
      <scheme val="minor"/>
    </font>
    <font>
      <sz val="11"/>
      <name val="Calibri"/>
      <family val="2"/>
      <scheme val="minor"/>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166" fontId="5" fillId="0" borderId="0" applyFont="0" applyFill="0" applyBorder="0" applyAlignment="0" applyProtection="0"/>
    <xf numFmtId="0" fontId="3" fillId="0" borderId="0"/>
    <xf numFmtId="0" fontId="3" fillId="0" borderId="0"/>
    <xf numFmtId="0" fontId="4" fillId="0" borderId="0"/>
    <xf numFmtId="9" fontId="4" fillId="0" borderId="0" applyFont="0" applyFill="0" applyBorder="0" applyAlignment="0" applyProtection="0"/>
    <xf numFmtId="0" fontId="6" fillId="0" borderId="0" applyNumberFormat="0" applyBorder="0" applyAlignment="0"/>
  </cellStyleXfs>
  <cellXfs count="52">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0" xfId="0" applyBorder="1" applyAlignment="1">
      <alignment wrapText="1"/>
    </xf>
    <xf numFmtId="0" fontId="2" fillId="0" borderId="0" xfId="0" applyFont="1" applyBorder="1"/>
    <xf numFmtId="16" fontId="0" fillId="0" borderId="0" xfId="0" quotePrefix="1" applyNumberFormat="1" applyBorder="1"/>
    <xf numFmtId="164" fontId="0" fillId="0" borderId="4" xfId="2" applyNumberFormat="1" applyFont="1" applyBorder="1"/>
    <xf numFmtId="0" fontId="0" fillId="0" borderId="0" xfId="0" applyFill="1" applyBorder="1"/>
    <xf numFmtId="9" fontId="0" fillId="0" borderId="0" xfId="3" applyFont="1" applyBorder="1"/>
    <xf numFmtId="164" fontId="0" fillId="0" borderId="0" xfId="0" applyNumberFormat="1" applyBorder="1"/>
    <xf numFmtId="0" fontId="2" fillId="0" borderId="0" xfId="0" applyFont="1" applyFill="1" applyBorder="1" applyAlignment="1">
      <alignment horizontal="right"/>
    </xf>
    <xf numFmtId="165" fontId="0" fillId="0" borderId="4" xfId="1" applyNumberFormat="1" applyFont="1" applyBorder="1"/>
    <xf numFmtId="165" fontId="0" fillId="0" borderId="0" xfId="1" applyNumberFormat="1" applyFont="1" applyBorder="1"/>
    <xf numFmtId="164" fontId="0" fillId="0" borderId="0" xfId="2" applyNumberFormat="1" applyFont="1" applyBorder="1"/>
    <xf numFmtId="0" fontId="2" fillId="0" borderId="0" xfId="0" applyFont="1" applyBorder="1" applyAlignment="1">
      <alignment horizontal="right"/>
    </xf>
    <xf numFmtId="165" fontId="0" fillId="0" borderId="4" xfId="1" applyNumberFormat="1" applyFont="1" applyFill="1" applyBorder="1"/>
    <xf numFmtId="164" fontId="0" fillId="0" borderId="4" xfId="2" applyNumberFormat="1" applyFont="1" applyFill="1" applyBorder="1"/>
    <xf numFmtId="0" fontId="0" fillId="0" borderId="5" xfId="0" applyBorder="1"/>
    <xf numFmtId="0" fontId="0" fillId="0" borderId="0" xfId="0" applyAlignment="1">
      <alignment wrapText="1"/>
    </xf>
    <xf numFmtId="0" fontId="7" fillId="0" borderId="0" xfId="0" applyFont="1" applyBorder="1" applyAlignment="1">
      <alignment wrapText="1"/>
    </xf>
    <xf numFmtId="0" fontId="8" fillId="0" borderId="0" xfId="0" applyFont="1" applyBorder="1" applyAlignment="1">
      <alignment wrapText="1"/>
    </xf>
    <xf numFmtId="0" fontId="0" fillId="0" borderId="0" xfId="0" applyFill="1"/>
    <xf numFmtId="164" fontId="0" fillId="0" borderId="4" xfId="2" applyNumberFormat="1" applyFont="1" applyBorder="1" applyProtection="1"/>
    <xf numFmtId="164" fontId="0" fillId="2" borderId="4" xfId="2" applyNumberFormat="1" applyFont="1" applyFill="1" applyBorder="1" applyProtection="1">
      <protection locked="0"/>
    </xf>
    <xf numFmtId="165" fontId="0" fillId="2" borderId="4" xfId="1" applyNumberFormat="1" applyFont="1" applyFill="1" applyBorder="1" applyProtection="1">
      <protection locked="0"/>
    </xf>
    <xf numFmtId="0" fontId="0" fillId="0" borderId="0" xfId="0" applyBorder="1" applyProtection="1">
      <protection locked="0"/>
    </xf>
    <xf numFmtId="0" fontId="0" fillId="2" borderId="5" xfId="0" applyFill="1" applyBorder="1" applyProtection="1">
      <protection locked="0"/>
    </xf>
    <xf numFmtId="44" fontId="0" fillId="0" borderId="4" xfId="2" applyFont="1" applyFill="1" applyBorder="1" applyProtection="1"/>
    <xf numFmtId="0" fontId="0" fillId="0" borderId="0" xfId="0" applyBorder="1" applyAlignment="1">
      <alignment horizontal="center"/>
    </xf>
    <xf numFmtId="167" fontId="0" fillId="2" borderId="5" xfId="0" applyNumberFormat="1" applyFill="1" applyBorder="1" applyProtection="1">
      <protection locked="0"/>
    </xf>
    <xf numFmtId="164" fontId="0" fillId="2" borderId="5" xfId="2" applyNumberFormat="1" applyFont="1" applyFill="1" applyBorder="1" applyProtection="1">
      <protection locked="0"/>
    </xf>
    <xf numFmtId="167" fontId="0" fillId="0" borderId="5" xfId="0" applyNumberFormat="1" applyBorder="1"/>
    <xf numFmtId="164" fontId="0" fillId="0" borderId="5" xfId="2" applyNumberFormat="1" applyFont="1" applyBorder="1"/>
    <xf numFmtId="0" fontId="2" fillId="0" borderId="0" xfId="0" applyFont="1"/>
    <xf numFmtId="0" fontId="9" fillId="0" borderId="0" xfId="0" applyFont="1"/>
    <xf numFmtId="0" fontId="0" fillId="0" borderId="0" xfId="0" applyAlignment="1">
      <alignment horizontal="left" indent="1"/>
    </xf>
    <xf numFmtId="0" fontId="0" fillId="0" borderId="0" xfId="0" applyBorder="1" applyAlignment="1">
      <alignment horizontal="left" indent="1"/>
    </xf>
    <xf numFmtId="0" fontId="0" fillId="0" borderId="0" xfId="0" applyFill="1" applyBorder="1" applyAlignment="1">
      <alignment horizontal="left" indent="1"/>
    </xf>
    <xf numFmtId="0" fontId="0" fillId="0" borderId="0" xfId="0" applyFill="1" applyBorder="1" applyAlignment="1" applyProtection="1">
      <alignment horizontal="left" indent="1"/>
      <protection locked="0"/>
    </xf>
    <xf numFmtId="0" fontId="2" fillId="0" borderId="0" xfId="0" applyFont="1" applyAlignment="1">
      <alignment horizontal="center"/>
    </xf>
    <xf numFmtId="167" fontId="0" fillId="0" borderId="0" xfId="0" applyNumberFormat="1" applyAlignment="1">
      <alignment horizontal="center"/>
    </xf>
    <xf numFmtId="0" fontId="2" fillId="0" borderId="0" xfId="0" applyFont="1" applyAlignment="1">
      <alignment horizontal="left"/>
    </xf>
    <xf numFmtId="164" fontId="0" fillId="0" borderId="0" xfId="0" applyNumberFormat="1"/>
    <xf numFmtId="0" fontId="2" fillId="3" borderId="6" xfId="0" applyFont="1" applyFill="1" applyBorder="1" applyAlignment="1">
      <alignment horizontal="left"/>
    </xf>
    <xf numFmtId="164" fontId="2" fillId="3" borderId="6" xfId="0" applyNumberFormat="1" applyFont="1" applyFill="1" applyBorder="1"/>
    <xf numFmtId="167" fontId="2" fillId="3" borderId="6" xfId="0" applyNumberFormat="1" applyFont="1" applyFill="1" applyBorder="1"/>
    <xf numFmtId="164" fontId="0" fillId="0" borderId="0" xfId="2" applyNumberFormat="1" applyFont="1"/>
    <xf numFmtId="0" fontId="0" fillId="0" borderId="0" xfId="0" applyBorder="1" applyAlignment="1">
      <alignment horizontal="center"/>
    </xf>
    <xf numFmtId="0" fontId="0" fillId="0" borderId="0" xfId="0" applyAlignment="1">
      <alignment horizontal="left" wrapText="1"/>
    </xf>
    <xf numFmtId="0" fontId="0" fillId="0" borderId="0" xfId="0" applyAlignment="1">
      <alignment horizontal="left"/>
    </xf>
  </cellXfs>
  <cellStyles count="13">
    <cellStyle name="Comma" xfId="1" builtinId="3"/>
    <cellStyle name="Comma 2" xfId="4"/>
    <cellStyle name="Comma 3" xfId="5"/>
    <cellStyle name="Comma0" xfId="6"/>
    <cellStyle name="Currency" xfId="2" builtinId="4"/>
    <cellStyle name="Currency0" xfId="7"/>
    <cellStyle name="Normal" xfId="0" builtinId="0"/>
    <cellStyle name="Normal 2" xfId="8"/>
    <cellStyle name="Normal 3" xfId="9"/>
    <cellStyle name="Normal 4" xfId="10"/>
    <cellStyle name="Percent" xfId="3" builtinId="5"/>
    <cellStyle name="Percent 2" xfId="11"/>
    <cellStyle name="STYLE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hs.azdhs.gov/BHS/MemberMonths/Shared%20Documents/FY%2012%20T19%20Eligible%20Member%20Month%20Counts%20-%20June%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namicQueryQRY"/>
      <sheetName val="All TXIX With CMDP"/>
      <sheetName val="TXIX Without CMDP"/>
      <sheetName val="All TXIX CMDP"/>
      <sheetName val="TXIX as of May 2012"/>
      <sheetName val="TXXI"/>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tabSelected="1" workbookViewId="0"/>
  </sheetViews>
  <sheetFormatPr defaultColWidth="8.7109375" defaultRowHeight="15" x14ac:dyDescent="0.25"/>
  <cols>
    <col min="1" max="1" width="3.140625" customWidth="1"/>
    <col min="2" max="2" width="42.42578125" customWidth="1"/>
    <col min="3" max="3" width="3.7109375" bestFit="1" customWidth="1"/>
    <col min="4" max="4" width="15.7109375" customWidth="1"/>
    <col min="5" max="5" width="3.28515625" customWidth="1"/>
    <col min="6" max="6" width="13.28515625" bestFit="1" customWidth="1"/>
    <col min="7" max="7" width="12.140625" bestFit="1" customWidth="1"/>
  </cols>
  <sheetData>
    <row r="1" spans="1:6" ht="14.45" x14ac:dyDescent="0.3">
      <c r="A1" s="1"/>
      <c r="B1" s="4"/>
      <c r="C1" s="4"/>
      <c r="D1" s="4"/>
      <c r="E1" s="2"/>
    </row>
    <row r="2" spans="1:6" ht="14.45" x14ac:dyDescent="0.3">
      <c r="A2" s="3"/>
      <c r="B2" s="49" t="s">
        <v>28</v>
      </c>
      <c r="C2" s="49"/>
      <c r="D2" s="49"/>
      <c r="E2" s="4"/>
    </row>
    <row r="3" spans="1:6" ht="14.45" x14ac:dyDescent="0.3">
      <c r="A3" s="3"/>
      <c r="B3" s="30"/>
      <c r="C3" s="30"/>
      <c r="D3" s="30"/>
      <c r="E3" s="4"/>
    </row>
    <row r="4" spans="1:6" ht="46.5" customHeight="1" x14ac:dyDescent="0.3">
      <c r="A4" s="3"/>
      <c r="B4" s="5" t="s">
        <v>27</v>
      </c>
      <c r="C4" s="7"/>
      <c r="D4" s="24">
        <f>+'Detailed Budget Template '!D13</f>
        <v>4062370</v>
      </c>
      <c r="E4" s="9"/>
      <c r="F4" s="23"/>
    </row>
    <row r="5" spans="1:6" ht="28.9" x14ac:dyDescent="0.3">
      <c r="A5" s="3"/>
      <c r="B5" s="22" t="s">
        <v>22</v>
      </c>
      <c r="C5" s="7"/>
      <c r="D5" s="24">
        <f>9468</f>
        <v>9468</v>
      </c>
      <c r="E5" s="9"/>
      <c r="F5" s="23"/>
    </row>
    <row r="6" spans="1:6" ht="31.5" customHeight="1" x14ac:dyDescent="0.3">
      <c r="A6" s="3"/>
      <c r="B6" s="21" t="s">
        <v>21</v>
      </c>
      <c r="C6" s="4"/>
      <c r="D6" s="29">
        <f>+D4/D5</f>
        <v>429.06316011829318</v>
      </c>
      <c r="E6" s="4"/>
    </row>
    <row r="7" spans="1:6" ht="14.45" x14ac:dyDescent="0.3">
      <c r="A7" s="3"/>
      <c r="B7" s="4"/>
      <c r="C7" s="4"/>
      <c r="D7" s="10"/>
      <c r="E7" s="4"/>
    </row>
  </sheetData>
  <mergeCells count="1">
    <mergeCell ref="B2:D2"/>
  </mergeCells>
  <printOptions horizontalCentered="1"/>
  <pageMargins left="0.2" right="0.25" top="1.25" bottom="1.25" header="0.3" footer="0.05"/>
  <pageSetup orientation="portrait" r:id="rId1"/>
  <headerFooter>
    <oddFooter>&amp;CBAFO Submission YH18-0017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workbookViewId="0">
      <selection activeCell="D67" sqref="D67"/>
    </sheetView>
  </sheetViews>
  <sheetFormatPr defaultColWidth="8.7109375" defaultRowHeight="15" x14ac:dyDescent="0.25"/>
  <cols>
    <col min="1" max="1" width="3.140625" customWidth="1"/>
    <col min="2" max="2" width="42.42578125" customWidth="1"/>
    <col min="3" max="3" width="4.42578125" bestFit="1" customWidth="1"/>
    <col min="4" max="4" width="15.7109375" customWidth="1"/>
    <col min="5" max="5" width="3.28515625" customWidth="1"/>
    <col min="6" max="6" width="13.7109375" customWidth="1"/>
    <col min="7" max="7" width="12.140625" bestFit="1" customWidth="1"/>
  </cols>
  <sheetData>
    <row r="1" spans="1:7" ht="14.45" x14ac:dyDescent="0.3">
      <c r="A1" s="1"/>
      <c r="B1" s="49" t="s">
        <v>30</v>
      </c>
      <c r="C1" s="49"/>
      <c r="D1" s="49"/>
      <c r="E1" s="49"/>
      <c r="F1" s="49"/>
    </row>
    <row r="2" spans="1:7" ht="14.45" x14ac:dyDescent="0.3">
      <c r="A2" s="3"/>
      <c r="B2" s="30"/>
      <c r="C2" s="30"/>
      <c r="D2" s="30"/>
      <c r="E2" s="30"/>
      <c r="F2" s="30"/>
    </row>
    <row r="3" spans="1:7" ht="72" x14ac:dyDescent="0.3">
      <c r="A3" s="3"/>
      <c r="B3" s="4"/>
      <c r="C3" s="4"/>
      <c r="D3" s="5" t="s">
        <v>20</v>
      </c>
      <c r="E3" s="4"/>
      <c r="F3" s="4"/>
    </row>
    <row r="4" spans="1:7" ht="14.45" x14ac:dyDescent="0.3">
      <c r="A4" s="3"/>
      <c r="B4" s="6" t="s">
        <v>1</v>
      </c>
      <c r="C4" s="4"/>
      <c r="D4" s="4"/>
      <c r="E4" s="4"/>
    </row>
    <row r="5" spans="1:7" ht="14.45" x14ac:dyDescent="0.3">
      <c r="A5" s="3"/>
      <c r="B5" s="4" t="s">
        <v>2</v>
      </c>
      <c r="C5" s="4"/>
      <c r="D5" s="25">
        <v>1853577</v>
      </c>
      <c r="E5" s="4"/>
    </row>
    <row r="6" spans="1:7" ht="14.45" x14ac:dyDescent="0.3">
      <c r="A6" s="3"/>
      <c r="B6" s="4" t="s">
        <v>3</v>
      </c>
      <c r="C6" s="4"/>
      <c r="D6" s="25">
        <v>370715</v>
      </c>
      <c r="E6" s="4"/>
    </row>
    <row r="7" spans="1:7" ht="14.45" x14ac:dyDescent="0.3">
      <c r="A7" s="3"/>
      <c r="B7" s="9" t="s">
        <v>36</v>
      </c>
      <c r="C7" s="4"/>
      <c r="D7" s="25">
        <v>400787</v>
      </c>
      <c r="E7" s="4"/>
    </row>
    <row r="8" spans="1:7" ht="14.45" x14ac:dyDescent="0.3">
      <c r="A8" s="3"/>
      <c r="B8" s="4" t="s">
        <v>34</v>
      </c>
      <c r="C8" s="4"/>
      <c r="D8" s="25">
        <v>28931</v>
      </c>
      <c r="E8" s="4"/>
    </row>
    <row r="9" spans="1:7" ht="14.45" x14ac:dyDescent="0.3">
      <c r="A9" s="3"/>
      <c r="B9" s="4" t="s">
        <v>4</v>
      </c>
      <c r="C9" s="4"/>
      <c r="D9" s="25">
        <v>114000</v>
      </c>
      <c r="E9" s="4"/>
    </row>
    <row r="10" spans="1:7" ht="14.45" x14ac:dyDescent="0.3">
      <c r="A10" s="3"/>
      <c r="B10" s="4" t="s">
        <v>35</v>
      </c>
      <c r="C10" s="4"/>
      <c r="D10" s="25">
        <v>337605</v>
      </c>
      <c r="E10" s="4"/>
    </row>
    <row r="11" spans="1:7" ht="14.45" x14ac:dyDescent="0.3">
      <c r="A11" s="3"/>
      <c r="B11" s="4" t="s">
        <v>5</v>
      </c>
      <c r="C11" s="4"/>
      <c r="D11" s="25">
        <f>331329+196748</f>
        <v>528077</v>
      </c>
      <c r="E11" s="4"/>
    </row>
    <row r="12" spans="1:7" ht="14.45" x14ac:dyDescent="0.3">
      <c r="A12" s="3"/>
      <c r="B12" s="4" t="s">
        <v>6</v>
      </c>
      <c r="C12" s="4"/>
      <c r="D12" s="25">
        <f>573678-145000</f>
        <v>428678</v>
      </c>
      <c r="E12" s="4"/>
    </row>
    <row r="13" spans="1:7" ht="14.45" x14ac:dyDescent="0.3">
      <c r="A13" s="3"/>
      <c r="B13" s="4" t="s">
        <v>7</v>
      </c>
      <c r="D13" s="24">
        <f>SUM(D5:D12)</f>
        <v>4062370</v>
      </c>
    </row>
    <row r="14" spans="1:7" s="4" customFormat="1" ht="14.45" x14ac:dyDescent="0.3">
      <c r="B14" s="11"/>
    </row>
    <row r="15" spans="1:7" ht="14.45" x14ac:dyDescent="0.3">
      <c r="A15" s="4"/>
      <c r="B15" s="4"/>
      <c r="C15" s="4"/>
      <c r="D15" s="4"/>
      <c r="E15" s="4"/>
      <c r="F15" s="4"/>
      <c r="G15" s="4"/>
    </row>
    <row r="16" spans="1:7" ht="14.45" x14ac:dyDescent="0.3">
      <c r="A16" s="4"/>
      <c r="B16" s="6" t="s">
        <v>8</v>
      </c>
      <c r="C16" s="4"/>
      <c r="D16" s="5" t="s">
        <v>9</v>
      </c>
      <c r="E16" s="4"/>
      <c r="F16" s="4" t="s">
        <v>10</v>
      </c>
      <c r="G16" s="4"/>
    </row>
    <row r="17" spans="1:7" ht="14.45" x14ac:dyDescent="0.3">
      <c r="A17" s="4"/>
      <c r="B17" s="6" t="s">
        <v>11</v>
      </c>
      <c r="C17" s="4"/>
      <c r="D17" s="4"/>
      <c r="E17" s="4"/>
      <c r="F17" s="4"/>
      <c r="G17" s="4"/>
    </row>
    <row r="18" spans="1:7" ht="14.45" x14ac:dyDescent="0.3">
      <c r="A18" s="4"/>
      <c r="B18" s="4" t="s">
        <v>12</v>
      </c>
      <c r="C18" s="4"/>
      <c r="D18" s="26">
        <v>1</v>
      </c>
      <c r="E18" s="27"/>
      <c r="F18" s="25">
        <v>268605</v>
      </c>
      <c r="G18" s="4"/>
    </row>
    <row r="19" spans="1:7" ht="14.45" x14ac:dyDescent="0.3">
      <c r="A19" s="4"/>
      <c r="B19" s="4" t="s">
        <v>13</v>
      </c>
      <c r="C19" s="4"/>
      <c r="D19" s="26">
        <v>1</v>
      </c>
      <c r="E19" s="27"/>
      <c r="F19" s="25">
        <v>138403</v>
      </c>
      <c r="G19" s="4"/>
    </row>
    <row r="20" spans="1:7" ht="14.45" x14ac:dyDescent="0.3">
      <c r="A20" s="4"/>
      <c r="B20" s="12" t="s">
        <v>25</v>
      </c>
      <c r="C20" s="4"/>
      <c r="D20" s="13">
        <f>SUM(D18:D19)</f>
        <v>2</v>
      </c>
      <c r="E20" s="4"/>
      <c r="F20" s="8">
        <f>SUM(F18:F19)</f>
        <v>407008</v>
      </c>
      <c r="G20" s="4"/>
    </row>
    <row r="21" spans="1:7" ht="14.45" x14ac:dyDescent="0.3">
      <c r="A21" s="4"/>
      <c r="B21" s="6" t="s">
        <v>14</v>
      </c>
      <c r="C21" s="4"/>
      <c r="D21" s="14"/>
      <c r="E21" s="4"/>
      <c r="F21" s="15"/>
      <c r="G21" s="4"/>
    </row>
    <row r="22" spans="1:7" ht="14.45" x14ac:dyDescent="0.3">
      <c r="A22" s="4"/>
      <c r="B22" s="4" t="s">
        <v>15</v>
      </c>
      <c r="C22" s="4"/>
      <c r="D22" s="26">
        <v>1</v>
      </c>
      <c r="E22" s="27"/>
      <c r="F22" s="25">
        <v>102521</v>
      </c>
      <c r="G22" s="4"/>
    </row>
    <row r="23" spans="1:7" ht="14.45" x14ac:dyDescent="0.3">
      <c r="A23" s="4"/>
      <c r="B23" s="4" t="s">
        <v>47</v>
      </c>
      <c r="C23" s="4"/>
      <c r="D23" s="26">
        <v>7</v>
      </c>
      <c r="E23" s="27"/>
      <c r="F23" s="25">
        <v>338319</v>
      </c>
      <c r="G23" s="4"/>
    </row>
    <row r="24" spans="1:7" ht="14.45" x14ac:dyDescent="0.3">
      <c r="A24" s="4"/>
      <c r="B24" s="4" t="s">
        <v>16</v>
      </c>
      <c r="C24" s="4"/>
      <c r="D24" s="26">
        <v>4</v>
      </c>
      <c r="E24" s="27"/>
      <c r="F24" s="25">
        <v>210167</v>
      </c>
      <c r="G24" s="4"/>
    </row>
    <row r="25" spans="1:7" x14ac:dyDescent="0.25">
      <c r="A25" s="4"/>
      <c r="B25" s="4" t="s">
        <v>17</v>
      </c>
      <c r="C25" s="4"/>
      <c r="D25" s="26">
        <v>2.4</v>
      </c>
      <c r="E25" s="27"/>
      <c r="F25" s="25">
        <v>103546</v>
      </c>
      <c r="G25" s="4"/>
    </row>
    <row r="26" spans="1:7" x14ac:dyDescent="0.25">
      <c r="A26" s="4"/>
      <c r="B26" s="9" t="s">
        <v>26</v>
      </c>
      <c r="C26" s="4"/>
      <c r="D26" s="26">
        <f>+D34</f>
        <v>7</v>
      </c>
      <c r="E26" s="27"/>
      <c r="F26" s="25">
        <f>+F34</f>
        <v>692016</v>
      </c>
      <c r="G26" s="4"/>
    </row>
    <row r="27" spans="1:7" x14ac:dyDescent="0.25">
      <c r="A27" s="4"/>
      <c r="B27" s="16" t="s">
        <v>24</v>
      </c>
      <c r="C27" s="4"/>
      <c r="D27" s="26">
        <f>SUM(D22:D26)</f>
        <v>21.4</v>
      </c>
      <c r="E27" s="27"/>
      <c r="F27" s="25">
        <f>SUM(F22:F26)</f>
        <v>1446569</v>
      </c>
      <c r="G27" s="4"/>
    </row>
    <row r="28" spans="1:7" x14ac:dyDescent="0.25">
      <c r="A28" s="4"/>
      <c r="B28" s="4"/>
      <c r="C28" s="4"/>
      <c r="D28" s="17">
        <f>+D27+D20</f>
        <v>23.4</v>
      </c>
      <c r="E28" s="9"/>
      <c r="F28" s="18">
        <f>+F27+F20</f>
        <v>1853577</v>
      </c>
      <c r="G28" s="4"/>
    </row>
    <row r="29" spans="1:7" x14ac:dyDescent="0.25">
      <c r="A29" s="4"/>
      <c r="B29" s="4" t="s">
        <v>19</v>
      </c>
      <c r="C29" s="4"/>
      <c r="D29" s="4"/>
      <c r="E29" s="4"/>
      <c r="F29" s="4"/>
      <c r="G29" s="4"/>
    </row>
    <row r="30" spans="1:7" x14ac:dyDescent="0.25">
      <c r="A30" s="4"/>
      <c r="B30" s="28" t="s">
        <v>31</v>
      </c>
      <c r="C30" s="27"/>
      <c r="D30" s="31">
        <v>1</v>
      </c>
      <c r="E30" s="27"/>
      <c r="F30" s="32">
        <v>82017</v>
      </c>
      <c r="G30" s="4"/>
    </row>
    <row r="31" spans="1:7" x14ac:dyDescent="0.25">
      <c r="A31" s="4"/>
      <c r="B31" s="28" t="s">
        <v>32</v>
      </c>
      <c r="C31" s="27"/>
      <c r="D31" s="31">
        <v>5</v>
      </c>
      <c r="E31" s="27"/>
      <c r="F31" s="32">
        <v>461344</v>
      </c>
      <c r="G31" s="4"/>
    </row>
    <row r="32" spans="1:7" x14ac:dyDescent="0.25">
      <c r="A32" s="4"/>
      <c r="B32" s="28" t="s">
        <v>33</v>
      </c>
      <c r="C32" s="27"/>
      <c r="D32" s="31">
        <v>1</v>
      </c>
      <c r="E32" s="27"/>
      <c r="F32" s="32">
        <v>128151</v>
      </c>
      <c r="G32" s="4"/>
    </row>
    <row r="33" spans="1:15" x14ac:dyDescent="0.25">
      <c r="A33" s="4"/>
      <c r="B33" s="28" t="s">
        <v>60</v>
      </c>
      <c r="C33" s="27"/>
      <c r="D33" s="28"/>
      <c r="E33" s="27"/>
      <c r="F33" s="32">
        <v>20504</v>
      </c>
      <c r="G33" s="4"/>
    </row>
    <row r="34" spans="1:15" x14ac:dyDescent="0.25">
      <c r="A34" s="4"/>
      <c r="B34" s="19" t="s">
        <v>0</v>
      </c>
      <c r="C34" s="4"/>
      <c r="D34" s="33">
        <f>SUM(D30:D33)</f>
        <v>7</v>
      </c>
      <c r="E34" s="4"/>
      <c r="F34" s="34">
        <f>SUM(F30:F33)</f>
        <v>692016</v>
      </c>
      <c r="G34" s="4"/>
    </row>
    <row r="35" spans="1:15" x14ac:dyDescent="0.25">
      <c r="A35" s="4"/>
      <c r="B35" s="4"/>
      <c r="C35" s="4"/>
      <c r="D35" s="4"/>
      <c r="E35" s="4"/>
      <c r="F35" s="4"/>
      <c r="G35" s="4"/>
    </row>
    <row r="37" spans="1:15" x14ac:dyDescent="0.25">
      <c r="B37" t="s">
        <v>18</v>
      </c>
    </row>
    <row r="38" spans="1:15" ht="15" customHeight="1" x14ac:dyDescent="0.25">
      <c r="B38" s="50" t="s">
        <v>23</v>
      </c>
      <c r="C38" s="50"/>
      <c r="D38" s="50"/>
      <c r="E38" s="50"/>
      <c r="F38" s="50"/>
      <c r="G38" s="50"/>
    </row>
    <row r="39" spans="1:15" x14ac:dyDescent="0.25">
      <c r="B39" s="50"/>
      <c r="C39" s="50"/>
      <c r="D39" s="50"/>
      <c r="E39" s="50"/>
      <c r="F39" s="50"/>
      <c r="G39" s="50"/>
    </row>
    <row r="40" spans="1:15" x14ac:dyDescent="0.25">
      <c r="B40" s="50"/>
      <c r="C40" s="50"/>
      <c r="D40" s="50"/>
      <c r="E40" s="50"/>
      <c r="F40" s="50"/>
      <c r="G40" s="50"/>
    </row>
    <row r="41" spans="1:15" x14ac:dyDescent="0.25">
      <c r="B41" s="50"/>
      <c r="C41" s="50"/>
      <c r="D41" s="50"/>
      <c r="E41" s="50"/>
      <c r="F41" s="50"/>
      <c r="G41" s="50"/>
    </row>
    <row r="42" spans="1:15" x14ac:dyDescent="0.25">
      <c r="C42" s="20"/>
      <c r="D42" s="20"/>
      <c r="E42" s="20"/>
    </row>
    <row r="43" spans="1:15" x14ac:dyDescent="0.25">
      <c r="B43" s="23" t="s">
        <v>29</v>
      </c>
    </row>
    <row r="44" spans="1:15" ht="15.75" x14ac:dyDescent="0.25">
      <c r="B44" s="36" t="s">
        <v>37</v>
      </c>
    </row>
    <row r="45" spans="1:15" x14ac:dyDescent="0.25">
      <c r="B45" s="35" t="s">
        <v>38</v>
      </c>
      <c r="C45" s="41" t="s">
        <v>46</v>
      </c>
    </row>
    <row r="46" spans="1:15" x14ac:dyDescent="0.25">
      <c r="B46" s="38" t="s">
        <v>12</v>
      </c>
      <c r="C46" s="42">
        <v>1</v>
      </c>
      <c r="D46" s="44">
        <f>+F18</f>
        <v>268605</v>
      </c>
      <c r="E46" s="51" t="s">
        <v>42</v>
      </c>
      <c r="F46" s="51"/>
      <c r="G46" s="51"/>
      <c r="H46" s="51"/>
      <c r="I46" s="51"/>
      <c r="J46" s="51"/>
      <c r="K46" s="51"/>
      <c r="L46" s="51"/>
      <c r="M46" s="51"/>
      <c r="N46" s="51"/>
      <c r="O46" s="51"/>
    </row>
    <row r="47" spans="1:15" x14ac:dyDescent="0.25">
      <c r="B47" s="38" t="s">
        <v>13</v>
      </c>
      <c r="C47" s="42">
        <v>1</v>
      </c>
      <c r="D47" s="44">
        <f>+F19</f>
        <v>138403</v>
      </c>
      <c r="E47" s="51" t="s">
        <v>43</v>
      </c>
      <c r="F47" s="51"/>
      <c r="G47" s="51"/>
      <c r="H47" s="51"/>
      <c r="I47" s="51"/>
      <c r="J47" s="51"/>
      <c r="K47" s="51"/>
      <c r="L47" s="51"/>
      <c r="M47" s="51"/>
      <c r="N47" s="51"/>
      <c r="O47" s="51"/>
    </row>
    <row r="48" spans="1:15" ht="45" customHeight="1" x14ac:dyDescent="0.25">
      <c r="B48" s="38" t="s">
        <v>15</v>
      </c>
      <c r="C48" s="42">
        <v>1</v>
      </c>
      <c r="D48" s="44">
        <f>+F22</f>
        <v>102521</v>
      </c>
      <c r="E48" s="50" t="s">
        <v>39</v>
      </c>
      <c r="F48" s="50"/>
      <c r="G48" s="50"/>
      <c r="H48" s="50"/>
      <c r="I48" s="50"/>
      <c r="J48" s="50"/>
      <c r="K48" s="50"/>
      <c r="L48" s="50"/>
      <c r="M48" s="50"/>
      <c r="N48" s="50"/>
      <c r="O48" s="50"/>
    </row>
    <row r="49" spans="2:15" ht="28.9" customHeight="1" x14ac:dyDescent="0.25">
      <c r="B49" s="39" t="s">
        <v>31</v>
      </c>
      <c r="C49" s="42">
        <v>1</v>
      </c>
      <c r="D49" s="44">
        <f>+F30</f>
        <v>82017</v>
      </c>
      <c r="E49" s="50" t="s">
        <v>40</v>
      </c>
      <c r="F49" s="50"/>
      <c r="G49" s="50"/>
      <c r="H49" s="50"/>
      <c r="I49" s="50"/>
      <c r="J49" s="50"/>
      <c r="K49" s="50"/>
      <c r="L49" s="50"/>
      <c r="M49" s="50"/>
      <c r="N49" s="50"/>
      <c r="O49" s="50"/>
    </row>
    <row r="50" spans="2:15" x14ac:dyDescent="0.25">
      <c r="B50" s="40" t="s">
        <v>32</v>
      </c>
      <c r="C50" s="42">
        <v>5</v>
      </c>
      <c r="D50" s="44">
        <f>+F31</f>
        <v>461344</v>
      </c>
      <c r="E50" s="51" t="s">
        <v>41</v>
      </c>
      <c r="F50" s="51"/>
      <c r="G50" s="51"/>
      <c r="H50" s="51"/>
      <c r="I50" s="51"/>
      <c r="J50" s="51"/>
      <c r="K50" s="51"/>
      <c r="L50" s="51"/>
      <c r="M50" s="51"/>
      <c r="N50" s="51"/>
      <c r="O50" s="51"/>
    </row>
    <row r="51" spans="2:15" x14ac:dyDescent="0.25">
      <c r="B51" s="40" t="s">
        <v>33</v>
      </c>
      <c r="C51" s="42">
        <v>1</v>
      </c>
      <c r="D51" s="44">
        <f>+F32</f>
        <v>128151</v>
      </c>
      <c r="E51" s="51" t="s">
        <v>41</v>
      </c>
      <c r="F51" s="51"/>
      <c r="G51" s="51"/>
      <c r="H51" s="51"/>
      <c r="I51" s="51"/>
      <c r="J51" s="51"/>
      <c r="K51" s="51"/>
      <c r="L51" s="51"/>
      <c r="M51" s="51"/>
      <c r="N51" s="51"/>
      <c r="O51" s="51"/>
    </row>
    <row r="52" spans="2:15" x14ac:dyDescent="0.25">
      <c r="B52" s="38" t="s">
        <v>16</v>
      </c>
      <c r="C52" s="42">
        <v>4</v>
      </c>
      <c r="D52" s="44">
        <f>+F24</f>
        <v>210167</v>
      </c>
      <c r="E52" s="51" t="s">
        <v>62</v>
      </c>
      <c r="F52" s="51"/>
      <c r="G52" s="51"/>
      <c r="H52" s="51"/>
      <c r="I52" s="51"/>
      <c r="J52" s="51"/>
      <c r="K52" s="51"/>
      <c r="L52" s="51"/>
      <c r="M52" s="51"/>
      <c r="N52" s="51"/>
      <c r="O52" s="51"/>
    </row>
    <row r="53" spans="2:15" ht="27.4" customHeight="1" x14ac:dyDescent="0.25">
      <c r="B53" s="38" t="s">
        <v>47</v>
      </c>
      <c r="C53" s="42">
        <v>7</v>
      </c>
      <c r="D53" s="44">
        <f>+F23</f>
        <v>338319</v>
      </c>
      <c r="E53" s="50" t="s">
        <v>44</v>
      </c>
      <c r="F53" s="50"/>
      <c r="G53" s="50"/>
      <c r="H53" s="50"/>
      <c r="I53" s="50"/>
      <c r="J53" s="50"/>
      <c r="K53" s="50"/>
      <c r="L53" s="50"/>
      <c r="M53" s="50"/>
      <c r="N53" s="50"/>
      <c r="O53" s="50"/>
    </row>
    <row r="54" spans="2:15" ht="29.65" customHeight="1" x14ac:dyDescent="0.25">
      <c r="B54" s="38" t="s">
        <v>17</v>
      </c>
      <c r="C54" s="42">
        <v>2.4</v>
      </c>
      <c r="D54" s="44">
        <f>+F25</f>
        <v>103546</v>
      </c>
      <c r="E54" s="50" t="s">
        <v>48</v>
      </c>
      <c r="F54" s="50"/>
      <c r="G54" s="50"/>
      <c r="H54" s="50"/>
      <c r="I54" s="50"/>
      <c r="J54" s="50"/>
      <c r="K54" s="50"/>
      <c r="L54" s="50"/>
      <c r="M54" s="50"/>
      <c r="N54" s="50"/>
      <c r="O54" s="50"/>
    </row>
    <row r="55" spans="2:15" x14ac:dyDescent="0.25">
      <c r="B55" s="38" t="s">
        <v>60</v>
      </c>
      <c r="C55" s="42"/>
      <c r="D55" s="44">
        <v>20504</v>
      </c>
      <c r="E55" s="50" t="s">
        <v>65</v>
      </c>
      <c r="F55" s="50"/>
      <c r="G55" s="50"/>
      <c r="H55" s="50"/>
      <c r="I55" s="50"/>
      <c r="J55" s="50"/>
      <c r="K55" s="50"/>
      <c r="L55" s="50"/>
      <c r="M55" s="50"/>
      <c r="N55" s="50"/>
      <c r="O55" s="50"/>
    </row>
    <row r="56" spans="2:15" x14ac:dyDescent="0.25">
      <c r="B56" s="37" t="s">
        <v>45</v>
      </c>
      <c r="D56" s="44">
        <f>+D6</f>
        <v>370715</v>
      </c>
      <c r="E56" s="50" t="s">
        <v>66</v>
      </c>
      <c r="F56" s="50"/>
      <c r="G56" s="50"/>
      <c r="H56" s="50"/>
      <c r="I56" s="50"/>
      <c r="J56" s="50"/>
      <c r="K56" s="50"/>
      <c r="L56" s="50"/>
      <c r="M56" s="50"/>
      <c r="N56" s="50"/>
      <c r="O56" s="50"/>
    </row>
    <row r="57" spans="2:15" x14ac:dyDescent="0.25">
      <c r="B57" s="35" t="s">
        <v>49</v>
      </c>
      <c r="D57" s="44">
        <f>+D7</f>
        <v>400787</v>
      </c>
    </row>
    <row r="58" spans="2:15" x14ac:dyDescent="0.25">
      <c r="B58" s="37" t="s">
        <v>50</v>
      </c>
      <c r="E58" s="51" t="s">
        <v>53</v>
      </c>
      <c r="F58" s="51"/>
      <c r="G58" s="51"/>
      <c r="H58" s="51"/>
      <c r="I58" s="51"/>
      <c r="J58" s="51"/>
      <c r="K58" s="51"/>
      <c r="L58" s="51"/>
      <c r="M58" s="51"/>
      <c r="N58" s="51"/>
      <c r="O58" s="51"/>
    </row>
    <row r="59" spans="2:15" x14ac:dyDescent="0.25">
      <c r="B59" s="37" t="s">
        <v>51</v>
      </c>
      <c r="E59" s="51" t="s">
        <v>52</v>
      </c>
      <c r="F59" s="51"/>
      <c r="G59" s="51"/>
      <c r="H59" s="51"/>
      <c r="I59" s="51"/>
      <c r="J59" s="51"/>
      <c r="K59" s="51"/>
      <c r="L59" s="51"/>
      <c r="M59" s="51"/>
      <c r="N59" s="51"/>
      <c r="O59" s="51"/>
    </row>
    <row r="60" spans="2:15" x14ac:dyDescent="0.25">
      <c r="B60" s="37" t="s">
        <v>54</v>
      </c>
      <c r="E60" s="51" t="s">
        <v>59</v>
      </c>
      <c r="F60" s="51"/>
      <c r="G60" s="51"/>
      <c r="H60" s="51"/>
      <c r="I60" s="51"/>
      <c r="J60" s="51"/>
      <c r="K60" s="51"/>
      <c r="L60" s="51"/>
      <c r="M60" s="51"/>
      <c r="N60" s="51"/>
      <c r="O60" s="51"/>
    </row>
    <row r="61" spans="2:15" x14ac:dyDescent="0.25">
      <c r="B61" s="37" t="s">
        <v>32</v>
      </c>
      <c r="E61" s="51" t="s">
        <v>58</v>
      </c>
      <c r="F61" s="51"/>
      <c r="G61" s="51"/>
      <c r="H61" s="51"/>
      <c r="I61" s="51"/>
      <c r="J61" s="51"/>
      <c r="K61" s="51"/>
      <c r="L61" s="51"/>
      <c r="M61" s="51"/>
      <c r="N61" s="51"/>
      <c r="O61" s="51"/>
    </row>
    <row r="62" spans="2:15" x14ac:dyDescent="0.25">
      <c r="B62" s="37" t="s">
        <v>33</v>
      </c>
      <c r="E62" s="51" t="s">
        <v>58</v>
      </c>
      <c r="F62" s="51"/>
      <c r="G62" s="51"/>
      <c r="H62" s="51"/>
      <c r="I62" s="51"/>
      <c r="J62" s="51"/>
      <c r="K62" s="51"/>
      <c r="L62" s="51"/>
      <c r="M62" s="51"/>
      <c r="N62" s="51"/>
      <c r="O62" s="51"/>
    </row>
    <row r="63" spans="2:15" x14ac:dyDescent="0.25">
      <c r="B63" s="43" t="s">
        <v>34</v>
      </c>
      <c r="D63" s="44">
        <f>+D8</f>
        <v>28931</v>
      </c>
      <c r="E63" s="51" t="s">
        <v>57</v>
      </c>
      <c r="F63" s="51"/>
      <c r="G63" s="51"/>
      <c r="H63" s="51"/>
      <c r="I63" s="51"/>
      <c r="J63" s="51"/>
      <c r="K63" s="51"/>
      <c r="L63" s="51"/>
      <c r="M63" s="51"/>
      <c r="N63" s="51"/>
      <c r="O63" s="51"/>
    </row>
    <row r="64" spans="2:15" x14ac:dyDescent="0.25">
      <c r="B64" s="43" t="s">
        <v>4</v>
      </c>
      <c r="D64" s="44">
        <f>+D9</f>
        <v>114000</v>
      </c>
      <c r="E64" s="51" t="s">
        <v>56</v>
      </c>
      <c r="F64" s="51"/>
      <c r="G64" s="51"/>
      <c r="H64" s="51"/>
      <c r="I64" s="51"/>
      <c r="J64" s="51"/>
      <c r="K64" s="51"/>
      <c r="L64" s="51"/>
      <c r="M64" s="51"/>
      <c r="N64" s="51"/>
      <c r="O64" s="51"/>
    </row>
    <row r="65" spans="2:15" ht="26.65" customHeight="1" x14ac:dyDescent="0.25">
      <c r="B65" s="43" t="s">
        <v>35</v>
      </c>
      <c r="D65" s="44">
        <f>+D10</f>
        <v>337605</v>
      </c>
      <c r="E65" s="50" t="s">
        <v>67</v>
      </c>
      <c r="F65" s="50"/>
      <c r="G65" s="50"/>
      <c r="H65" s="50"/>
      <c r="I65" s="50"/>
      <c r="J65" s="50"/>
      <c r="K65" s="50"/>
      <c r="L65" s="50"/>
      <c r="M65" s="50"/>
      <c r="N65" s="50"/>
      <c r="O65" s="50"/>
    </row>
    <row r="66" spans="2:15" ht="28.15" customHeight="1" x14ac:dyDescent="0.25">
      <c r="B66" s="43" t="s">
        <v>5</v>
      </c>
      <c r="D66" s="44">
        <f>+D11</f>
        <v>528077</v>
      </c>
      <c r="E66" s="50" t="s">
        <v>63</v>
      </c>
      <c r="F66" s="50"/>
      <c r="G66" s="50"/>
      <c r="H66" s="50"/>
      <c r="I66" s="50"/>
      <c r="J66" s="50"/>
      <c r="K66" s="50"/>
      <c r="L66" s="50"/>
      <c r="M66" s="50"/>
      <c r="N66" s="50"/>
      <c r="O66" s="50"/>
    </row>
    <row r="67" spans="2:15" ht="42.4" customHeight="1" x14ac:dyDescent="0.25">
      <c r="B67" s="43" t="s">
        <v>61</v>
      </c>
      <c r="D67" s="48">
        <f>D12</f>
        <v>428678</v>
      </c>
      <c r="E67" s="50" t="s">
        <v>64</v>
      </c>
      <c r="F67" s="50"/>
      <c r="G67" s="50"/>
      <c r="H67" s="50"/>
      <c r="I67" s="50"/>
      <c r="J67" s="50"/>
      <c r="K67" s="50"/>
      <c r="L67" s="50"/>
      <c r="M67" s="50"/>
      <c r="N67" s="50"/>
      <c r="O67" s="50"/>
    </row>
    <row r="68" spans="2:15" ht="15.75" thickBot="1" x14ac:dyDescent="0.3">
      <c r="B68" s="45" t="s">
        <v>55</v>
      </c>
      <c r="C68" s="47">
        <f>SUM(C46:C66)</f>
        <v>23.4</v>
      </c>
      <c r="D68" s="46">
        <f>SUM(D46:D67)</f>
        <v>4062370</v>
      </c>
    </row>
    <row r="69" spans="2:15" ht="15.75" thickTop="1" x14ac:dyDescent="0.25"/>
  </sheetData>
  <mergeCells count="23">
    <mergeCell ref="E54:O54"/>
    <mergeCell ref="E49:O49"/>
    <mergeCell ref="E50:O50"/>
    <mergeCell ref="E51:O51"/>
    <mergeCell ref="E52:O52"/>
    <mergeCell ref="E53:O53"/>
    <mergeCell ref="B38:G41"/>
    <mergeCell ref="B1:F1"/>
    <mergeCell ref="E48:O48"/>
    <mergeCell ref="E46:O46"/>
    <mergeCell ref="E47:O47"/>
    <mergeCell ref="E55:O55"/>
    <mergeCell ref="E67:O67"/>
    <mergeCell ref="E66:O66"/>
    <mergeCell ref="E65:O65"/>
    <mergeCell ref="E64:O64"/>
    <mergeCell ref="E63:O63"/>
    <mergeCell ref="E62:O62"/>
    <mergeCell ref="E61:O61"/>
    <mergeCell ref="E60:O60"/>
    <mergeCell ref="E59:O59"/>
    <mergeCell ref="E58:O58"/>
    <mergeCell ref="E56:O56"/>
  </mergeCells>
  <printOptions horizontalCentered="1"/>
  <pageMargins left="0.2" right="0.2" top="0.25" bottom="1.25" header="0.3" footer="0.3"/>
  <pageSetup scale="77" fitToHeight="2" orientation="landscape" r:id="rId1"/>
  <headerFooter>
    <oddFooter>&amp;CBAFO Submission YH18-0017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327B6D45F53D489A4BCD96CA72CC45" ma:contentTypeVersion="0" ma:contentTypeDescription="Create a new document." ma:contentTypeScope="" ma:versionID="4ee393f8d45632d3c2a04147dce6050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28421B-A313-47BE-98A2-4CFD35350766}"/>
</file>

<file path=customXml/itemProps2.xml><?xml version="1.0" encoding="utf-8"?>
<ds:datastoreItem xmlns:ds="http://schemas.openxmlformats.org/officeDocument/2006/customXml" ds:itemID="{8FCA408E-39D0-4469-BD0C-42D409D388FD}"/>
</file>

<file path=customXml/itemProps3.xml><?xml version="1.0" encoding="utf-8"?>
<ds:datastoreItem xmlns:ds="http://schemas.openxmlformats.org/officeDocument/2006/customXml" ds:itemID="{3759EC48-C08B-42F8-9790-76D60C658A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Pricing Schedule Template </vt:lpstr>
      <vt:lpstr>Detailed Budget Template </vt:lpstr>
      <vt:lpstr>'Detailed Budget Template '!Print_Area</vt:lpstr>
      <vt:lpstr>'Pricing Schedule Template '!Print_Area</vt:lpstr>
    </vt:vector>
  </TitlesOfParts>
  <Company>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Layne, Cynthia</dc:creator>
  <cp:lastModifiedBy>Ambur, Julie</cp:lastModifiedBy>
  <cp:lastPrinted>2018-06-20T10:31:58Z</cp:lastPrinted>
  <dcterms:created xsi:type="dcterms:W3CDTF">2018-03-05T18:32:53Z</dcterms:created>
  <dcterms:modified xsi:type="dcterms:W3CDTF">2018-06-21T23:21:45Z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0x0101002B327B6D45F53D489A4BCD96CA72CC45</vt:lpwstr>
  </property>
</Properties>
</file>