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00" windowHeight="9810"/>
  </bookViews>
  <sheets>
    <sheet name="Pricing Schedule Template " sheetId="2" r:id="rId1"/>
    <sheet name="Detailed Budget Template " sheetId="3" r:id="rId2"/>
  </sheets>
  <externalReferences>
    <externalReference r:id="rId3"/>
  </externalReferences>
  <definedNames>
    <definedName name="BHS_Admin" localSheetId="0">#REF!</definedName>
    <definedName name="BHS_Admin">#REF!</definedName>
    <definedName name="DynamicQueryQRY" localSheetId="0">[1]DynamicQueryQRY!#REF!</definedName>
    <definedName name="DynamicQueryQRY">[1]DynamicQueryQRY!#REF!</definedName>
    <definedName name="LastYr_Rates" localSheetId="0">#REF!</definedName>
    <definedName name="LastYr_Rates">#REF!</definedName>
    <definedName name="Lookup_RBHA" localSheetId="0">#REF!</definedName>
    <definedName name="Lookup_RBHA">#REF!</definedName>
    <definedName name="_xlnm.Print_Area" localSheetId="1">'Detailed Budget Template '!$B$1:$G$50</definedName>
    <definedName name="_xlnm.Print_Area" localSheetId="0">'Pricing Schedule Template '!$B$1:$D$6</definedName>
    <definedName name="Switch" localSheetId="0">#REF!</definedName>
    <definedName name="Switch">#REF!</definedName>
  </definedNames>
  <calcPr calcId="152511"/>
</workbook>
</file>

<file path=xl/calcChain.xml><?xml version="1.0" encoding="utf-8"?>
<calcChain xmlns="http://schemas.openxmlformats.org/spreadsheetml/2006/main">
  <c r="F65" i="3" l="1"/>
  <c r="F62" i="3" l="1"/>
  <c r="F78" i="3" l="1"/>
  <c r="F26" i="3" l="1"/>
  <c r="D26" i="3"/>
  <c r="D5" i="2" l="1"/>
  <c r="F35" i="3" l="1"/>
  <c r="D35" i="3"/>
  <c r="F19" i="3" l="1"/>
  <c r="D19" i="3"/>
  <c r="D27" i="3" l="1"/>
  <c r="F27" i="3"/>
  <c r="D5" i="3" s="1"/>
  <c r="D12" i="3" s="1"/>
  <c r="D4" i="2" s="1"/>
  <c r="D6" i="2" s="1"/>
</calcChain>
</file>

<file path=xl/sharedStrings.xml><?xml version="1.0" encoding="utf-8"?>
<sst xmlns="http://schemas.openxmlformats.org/spreadsheetml/2006/main" count="165" uniqueCount="87">
  <si>
    <t>Total</t>
  </si>
  <si>
    <t>Budget</t>
  </si>
  <si>
    <t>Personal Services</t>
  </si>
  <si>
    <t>Employee Related Service</t>
  </si>
  <si>
    <t>Travel Expense</t>
  </si>
  <si>
    <t>Occupancy Expense</t>
  </si>
  <si>
    <t>Supplies</t>
  </si>
  <si>
    <t>Other Operating Expense</t>
  </si>
  <si>
    <t>Indirect or Administration</t>
  </si>
  <si>
    <t>Grand Total</t>
  </si>
  <si>
    <t>Budget Assumptions</t>
  </si>
  <si>
    <t>Number of Staff</t>
  </si>
  <si>
    <t>Total Salary</t>
  </si>
  <si>
    <t>Key Personnel</t>
  </si>
  <si>
    <t>Chief Medical Officer</t>
  </si>
  <si>
    <t>Grievance Administrator</t>
  </si>
  <si>
    <t>Other Personnel</t>
  </si>
  <si>
    <t>Program Leadership</t>
  </si>
  <si>
    <t>SMI Eligibility Staff</t>
  </si>
  <si>
    <t>Grievance Staff</t>
  </si>
  <si>
    <t>Administrative Staff</t>
  </si>
  <si>
    <t>Note 1: Yellow highlighted cells require input.  Non-Highlighted cells contain a formula.</t>
  </si>
  <si>
    <t>Add Additional Personnel Titles as needed:</t>
  </si>
  <si>
    <t>SMI Determination/ Clinical Decertification Annual Budget</t>
  </si>
  <si>
    <t>Rate per SMI Determination/Clinical Decertification to be bid</t>
  </si>
  <si>
    <t>Divide by 9,468 annual SMI Determinations/Clinical Decertifications</t>
  </si>
  <si>
    <t>Note 2: Data from Data Supplement should be used to calculate costs assumed for this bid.  Additional cost considerations should be made for SMI Determinations, Clinical Decertifications, and SMI appeals that are in progress as of December 31, 2018 that will be  the responsibility of the awarded contractor. This information can be estimated using the data contained in the Data Supplement.</t>
  </si>
  <si>
    <t>Total Other Personnel</t>
  </si>
  <si>
    <t>Total Key Personnel</t>
  </si>
  <si>
    <t>Total Additional Personnel (see below)</t>
  </si>
  <si>
    <t>SMI Determination/ Clinical Decertification Annual Budget Grand Total (See Detailed Budget Template Tab)</t>
  </si>
  <si>
    <t>SMI Determination Pricing Schedule</t>
  </si>
  <si>
    <t>Please Provide Assumptions used to develop the SMI Determination/Clinical Decertification Budget:</t>
  </si>
  <si>
    <t>IT</t>
  </si>
  <si>
    <t>Project Manager</t>
  </si>
  <si>
    <t>Training</t>
  </si>
  <si>
    <t>Psychologist</t>
  </si>
  <si>
    <t>QM &amp; Compliance</t>
  </si>
  <si>
    <t>Business Intelligence</t>
  </si>
  <si>
    <t>Employee Related Service (Benefits)</t>
  </si>
  <si>
    <t>Occupancy Expense (Facility Expense)</t>
  </si>
  <si>
    <t>Indirect or Admin</t>
  </si>
  <si>
    <t>(A)</t>
  </si>
  <si>
    <t>See Assumptions Below</t>
  </si>
  <si>
    <t>Employee Related Services</t>
  </si>
  <si>
    <t>(B)</t>
  </si>
  <si>
    <t>(C)</t>
  </si>
  <si>
    <t>(D)</t>
  </si>
  <si>
    <t>(E)</t>
  </si>
  <si>
    <t>Profit Margin 5%</t>
  </si>
  <si>
    <t>Client Transportation</t>
  </si>
  <si>
    <t>Legal Fees</t>
  </si>
  <si>
    <t>Payroll Processing</t>
  </si>
  <si>
    <t>Recruiting Expense</t>
  </si>
  <si>
    <t>Depreciation</t>
  </si>
  <si>
    <t>(F)</t>
  </si>
  <si>
    <t>Property and General Insurance</t>
  </si>
  <si>
    <t>Professional Liabilty &amp; Other</t>
  </si>
  <si>
    <t>Personal Services (Salaries)</t>
  </si>
  <si>
    <t>Audit Fees</t>
  </si>
  <si>
    <t>Bank Fees</t>
  </si>
  <si>
    <t>Officer Insurance</t>
  </si>
  <si>
    <t>Rent and facility expense for the ECS centers in Maricopa County, Southern and Northern Arizona that function as access points for the local communities to have direct contact with CRN's ECS team.</t>
  </si>
  <si>
    <t>Equals annualized balance. Includes direct ECS employee travel and lodging . Travel expenses for ECS employees to meet with members face to face and RBHA and provider staff for coordination of care.</t>
  </si>
  <si>
    <t>Cost to maintain community access points for members throughout Arizona and equip ECS staff with remote capabilities to service members where needed.</t>
  </si>
  <si>
    <t>Indirect or Admin**</t>
  </si>
  <si>
    <t>Benefit costs budgeted at 21% of salaries. Benefit costs include workers compensation, HSA match, medical insurance, dental insurance, vision, life and disability, tuition reimbursement, payroll taxes and other. Benefit % matches current rate.</t>
  </si>
  <si>
    <t>Interpreter Services</t>
  </si>
  <si>
    <t xml:space="preserve">Rent and Other Facility expenses annualized with 5% inflationary increase. Includes rent, utilities, janitorial, facility repairs and maintenance, minor furniture and equipment , storage and security.  </t>
  </si>
  <si>
    <t>Employee Development/Training/Licensure and Accreditation</t>
  </si>
  <si>
    <t>Other Operating Expense *</t>
  </si>
  <si>
    <t>This is transportation for clients to attend informal conferences/ face to face meeting and hearings</t>
  </si>
  <si>
    <t>This is the cost of legal representation at administrative hearings</t>
  </si>
  <si>
    <t>Primary telephone, mobile phone, network connection, software and apps, computers and accessories,electronic health record, and lease equip annualized with 3% inflationary increase</t>
  </si>
  <si>
    <t>See Breakout of Reductions Below</t>
  </si>
  <si>
    <t>Reduce SMI Eligibility Staff by .5 FTE</t>
  </si>
  <si>
    <t>Reduce Grievance Staff by .5 FTE</t>
  </si>
  <si>
    <t>Reduce SMI Eligibility Staff by .5 FTE and Grievance Staff by .5 FTE</t>
  </si>
  <si>
    <t>Employee Related Services reduced to 578,391 still at 21% of Reduced Salaries (Personal Services) , reduced from 589,927</t>
  </si>
  <si>
    <t>*</t>
  </si>
  <si>
    <t xml:space="preserve">Further analysis of increased operational efficiencies permits reduction of staff by 0.5 FTE in the Eligibility Staff and Grievance staff without resulting in negative impact to service quality or provision </t>
  </si>
  <si>
    <t>Reduce to 495,284 from 517,828</t>
  </si>
  <si>
    <t>Reduce to 104,009 from 108,744</t>
  </si>
  <si>
    <t xml:space="preserve">Reduce to 10,000 from 18,943 </t>
  </si>
  <si>
    <t xml:space="preserve">Reduce to 30,000 from 51,880 </t>
  </si>
  <si>
    <t xml:space="preserve">Reduce to 12,500 from 24,308 </t>
  </si>
  <si>
    <r>
      <rPr>
        <b/>
        <sz val="11"/>
        <color theme="1"/>
        <rFont val="Calibri"/>
        <family val="2"/>
        <scheme val="minor"/>
      </rPr>
      <t>BAFO Submission YH18-0017</t>
    </r>
    <r>
      <rPr>
        <sz val="11"/>
        <color theme="1"/>
        <rFont val="Calibri"/>
        <family val="2"/>
        <scheme val="minor"/>
      </rPr>
      <t xml:space="preserve"> - Detailed SMI Determination/Clinical Decertification Budget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</si>
</sst>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quot;$&quot;#,##0\ ;\(&quot;$&quot;#,##0\)"/>
    <numFmt numFmtId="167" formatCode="0.0000"/>
    <numFmt numFmtId="168"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sz val="12"/>
      <name val="Arial"/>
      <family val="2"/>
    </font>
    <font>
      <sz val="10"/>
      <color indexed="8"/>
      <name val="Arial"/>
      <family val="2"/>
    </font>
    <font>
      <b/>
      <sz val="11"/>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166" fontId="5" fillId="0" borderId="0" applyFont="0" applyFill="0" applyBorder="0" applyAlignment="0" applyProtection="0"/>
    <xf numFmtId="0" fontId="3" fillId="0" borderId="0"/>
    <xf numFmtId="0" fontId="3" fillId="0" borderId="0"/>
    <xf numFmtId="0" fontId="4" fillId="0" borderId="0"/>
    <xf numFmtId="9" fontId="4" fillId="0" borderId="0" applyFont="0" applyFill="0" applyBorder="0" applyAlignment="0" applyProtection="0"/>
    <xf numFmtId="0" fontId="6" fillId="0" borderId="0" applyNumberFormat="0" applyBorder="0" applyAlignment="0"/>
  </cellStyleXfs>
  <cellXfs count="56">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0" xfId="0" applyBorder="1" applyAlignment="1">
      <alignment wrapText="1"/>
    </xf>
    <xf numFmtId="0" fontId="2" fillId="0" borderId="0" xfId="0" applyFont="1" applyBorder="1"/>
    <xf numFmtId="16" fontId="0" fillId="0" borderId="0" xfId="0" quotePrefix="1" applyNumberFormat="1" applyBorder="1"/>
    <xf numFmtId="164" fontId="0" fillId="0" borderId="4" xfId="2" applyNumberFormat="1" applyFont="1" applyBorder="1"/>
    <xf numFmtId="0" fontId="0" fillId="0" borderId="0" xfId="0" applyFill="1" applyBorder="1"/>
    <xf numFmtId="9" fontId="0" fillId="0" borderId="0" xfId="3" applyFont="1" applyBorder="1"/>
    <xf numFmtId="164" fontId="0" fillId="0" borderId="0" xfId="0" applyNumberFormat="1" applyBorder="1"/>
    <xf numFmtId="0" fontId="2" fillId="0" borderId="0" xfId="0" applyFont="1" applyFill="1" applyBorder="1" applyAlignment="1">
      <alignment horizontal="right"/>
    </xf>
    <xf numFmtId="165" fontId="0" fillId="0" borderId="4" xfId="1" applyNumberFormat="1" applyFont="1" applyBorder="1"/>
    <xf numFmtId="165" fontId="0" fillId="0" borderId="0" xfId="1" applyNumberFormat="1" applyFont="1" applyBorder="1"/>
    <xf numFmtId="0" fontId="2" fillId="0" borderId="0" xfId="0" applyFont="1" applyBorder="1" applyAlignment="1">
      <alignment horizontal="right"/>
    </xf>
    <xf numFmtId="165" fontId="0" fillId="0" borderId="4" xfId="1" applyNumberFormat="1" applyFont="1" applyFill="1" applyBorder="1"/>
    <xf numFmtId="164" fontId="0" fillId="0" borderId="4" xfId="2" applyNumberFormat="1" applyFont="1" applyFill="1" applyBorder="1"/>
    <xf numFmtId="0" fontId="0" fillId="0" borderId="5" xfId="0" applyBorder="1"/>
    <xf numFmtId="0" fontId="0" fillId="0" borderId="0" xfId="0" applyAlignment="1">
      <alignment wrapText="1"/>
    </xf>
    <xf numFmtId="0" fontId="7" fillId="0" borderId="0" xfId="0" applyFont="1" applyBorder="1" applyAlignment="1">
      <alignment wrapText="1"/>
    </xf>
    <xf numFmtId="0" fontId="8" fillId="0" borderId="0" xfId="0" applyFont="1" applyBorder="1" applyAlignment="1">
      <alignment wrapText="1"/>
    </xf>
    <xf numFmtId="0" fontId="0" fillId="0" borderId="0" xfId="0" applyFill="1"/>
    <xf numFmtId="164" fontId="0" fillId="0" borderId="4" xfId="2" applyNumberFormat="1" applyFont="1" applyBorder="1" applyProtection="1"/>
    <xf numFmtId="164" fontId="0" fillId="2" borderId="4" xfId="2" applyNumberFormat="1" applyFont="1" applyFill="1" applyBorder="1" applyProtection="1">
      <protection locked="0"/>
    </xf>
    <xf numFmtId="165" fontId="0" fillId="2" borderId="4" xfId="1" applyNumberFormat="1" applyFont="1" applyFill="1" applyBorder="1" applyProtection="1">
      <protection locked="0"/>
    </xf>
    <xf numFmtId="0" fontId="0" fillId="0" borderId="0" xfId="0" applyBorder="1" applyProtection="1">
      <protection locked="0"/>
    </xf>
    <xf numFmtId="0" fontId="0" fillId="2" borderId="5" xfId="0" applyFill="1" applyBorder="1" applyProtection="1">
      <protection locked="0"/>
    </xf>
    <xf numFmtId="0" fontId="0" fillId="0" borderId="0" xfId="0" applyBorder="1" applyAlignment="1">
      <alignment horizontal="center"/>
    </xf>
    <xf numFmtId="0" fontId="0" fillId="0" borderId="0" xfId="0" applyAlignment="1"/>
    <xf numFmtId="168" fontId="0" fillId="2" borderId="5" xfId="1" applyNumberFormat="1" applyFont="1" applyFill="1" applyBorder="1" applyProtection="1">
      <protection locked="0"/>
    </xf>
    <xf numFmtId="168" fontId="0" fillId="0" borderId="5" xfId="1" applyNumberFormat="1" applyFont="1" applyBorder="1"/>
    <xf numFmtId="164" fontId="0" fillId="2" borderId="4" xfId="1" applyNumberFormat="1" applyFont="1" applyFill="1" applyBorder="1" applyProtection="1">
      <protection locked="0"/>
    </xf>
    <xf numFmtId="43" fontId="0" fillId="2" borderId="4" xfId="1" applyNumberFormat="1" applyFont="1" applyFill="1" applyBorder="1" applyProtection="1">
      <protection locked="0"/>
    </xf>
    <xf numFmtId="167" fontId="0" fillId="0" borderId="0" xfId="0" applyNumberFormat="1"/>
    <xf numFmtId="16" fontId="0" fillId="0" borderId="0" xfId="0" applyNumberFormat="1" applyBorder="1"/>
    <xf numFmtId="43" fontId="0" fillId="0" borderId="0" xfId="1" applyFont="1" applyBorder="1"/>
    <xf numFmtId="43" fontId="0" fillId="0" borderId="0" xfId="1" applyFont="1" applyAlignment="1">
      <alignment horizontal="left"/>
    </xf>
    <xf numFmtId="168" fontId="0" fillId="0" borderId="0" xfId="1" applyNumberFormat="1" applyFont="1"/>
    <xf numFmtId="168" fontId="0" fillId="0" borderId="6" xfId="1" applyNumberFormat="1" applyFont="1" applyBorder="1"/>
    <xf numFmtId="168" fontId="0" fillId="0" borderId="0" xfId="1" applyNumberFormat="1" applyFont="1" applyBorder="1"/>
    <xf numFmtId="0" fontId="2" fillId="0" borderId="0" xfId="0" applyFont="1"/>
    <xf numFmtId="0" fontId="2" fillId="0" borderId="0" xfId="0" applyFont="1" applyAlignment="1">
      <alignment horizontal="center"/>
    </xf>
    <xf numFmtId="168" fontId="9" fillId="0" borderId="0" xfId="1" applyNumberFormat="1" applyFont="1"/>
    <xf numFmtId="164" fontId="9" fillId="2" borderId="4" xfId="2" applyNumberFormat="1" applyFont="1" applyFill="1" applyBorder="1" applyProtection="1">
      <protection locked="0"/>
    </xf>
    <xf numFmtId="0" fontId="9" fillId="0" borderId="0" xfId="0" applyFont="1"/>
    <xf numFmtId="0" fontId="9" fillId="0" borderId="0" xfId="0" applyFont="1" applyFill="1" applyBorder="1"/>
    <xf numFmtId="0" fontId="9" fillId="0" borderId="0" xfId="0" applyFont="1" applyAlignment="1">
      <alignment wrapText="1"/>
    </xf>
    <xf numFmtId="0" fontId="9" fillId="0" borderId="0" xfId="0" applyFont="1" applyAlignment="1">
      <alignment horizontal="left"/>
    </xf>
    <xf numFmtId="168" fontId="9" fillId="0" borderId="7" xfId="0" applyNumberFormat="1" applyFont="1" applyBorder="1"/>
    <xf numFmtId="164" fontId="9" fillId="0" borderId="4" xfId="2" applyNumberFormat="1" applyFont="1" applyBorder="1" applyProtection="1"/>
    <xf numFmtId="165" fontId="9" fillId="2" borderId="4" xfId="1" applyNumberFormat="1" applyFont="1" applyFill="1" applyBorder="1" applyProtection="1">
      <protection locked="0"/>
    </xf>
    <xf numFmtId="164" fontId="9" fillId="0" borderId="4" xfId="2" applyNumberFormat="1" applyFont="1" applyFill="1" applyBorder="1" applyProtection="1"/>
    <xf numFmtId="0" fontId="9" fillId="0" borderId="0" xfId="0" applyFont="1" applyBorder="1"/>
    <xf numFmtId="0" fontId="0" fillId="0" borderId="0" xfId="0" applyBorder="1" applyAlignment="1">
      <alignment horizontal="center"/>
    </xf>
    <xf numFmtId="0" fontId="0" fillId="0" borderId="0" xfId="0" applyAlignment="1">
      <alignment horizontal="left" wrapText="1"/>
    </xf>
  </cellXfs>
  <cellStyles count="13">
    <cellStyle name="Comma" xfId="1" builtinId="3"/>
    <cellStyle name="Comma 2" xfId="4"/>
    <cellStyle name="Comma 3" xfId="5"/>
    <cellStyle name="Comma0" xfId="6"/>
    <cellStyle name="Currency" xfId="2" builtinId="4"/>
    <cellStyle name="Currency0" xfId="7"/>
    <cellStyle name="Normal" xfId="0" builtinId="0"/>
    <cellStyle name="Normal 2" xfId="8"/>
    <cellStyle name="Normal 3" xfId="9"/>
    <cellStyle name="Normal 4" xfId="10"/>
    <cellStyle name="Percent" xfId="3" builtinId="5"/>
    <cellStyle name="Percent 2" xfId="11"/>
    <cellStyle name="STYLE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hs.azdhs.gov/BHS/MemberMonths/Shared%20Documents/FY%2012%20T19%20Eligible%20Member%20Month%20Counts%20-%20June%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namicQueryQRY"/>
      <sheetName val="All TXIX With CMDP"/>
      <sheetName val="TXIX Without CMDP"/>
      <sheetName val="All TXIX CMDP"/>
      <sheetName val="TXIX as of May 2012"/>
      <sheetName val="TXXI"/>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tabSelected="1" workbookViewId="0">
      <selection activeCell="D20" sqref="D20"/>
    </sheetView>
  </sheetViews>
  <sheetFormatPr defaultRowHeight="15" x14ac:dyDescent="0.25"/>
  <cols>
    <col min="1" max="1" width="3.140625" customWidth="1"/>
    <col min="2" max="2" width="42.5703125" customWidth="1"/>
    <col min="3" max="3" width="3.85546875" bestFit="1" customWidth="1"/>
    <col min="4" max="4" width="15.7109375" customWidth="1"/>
    <col min="5" max="5" width="3.28515625" customWidth="1"/>
    <col min="6" max="6" width="13.28515625" bestFit="1" customWidth="1"/>
    <col min="7" max="7" width="12.140625" bestFit="1" customWidth="1"/>
  </cols>
  <sheetData>
    <row r="1" spans="1:6" x14ac:dyDescent="0.25">
      <c r="A1" s="1"/>
      <c r="B1" s="4"/>
      <c r="C1" s="4"/>
      <c r="D1" s="4"/>
      <c r="E1" s="2"/>
    </row>
    <row r="2" spans="1:6" x14ac:dyDescent="0.25">
      <c r="A2" s="3"/>
      <c r="B2" s="54" t="s">
        <v>31</v>
      </c>
      <c r="C2" s="54"/>
      <c r="D2" s="54"/>
      <c r="E2" s="4"/>
    </row>
    <row r="3" spans="1:6" x14ac:dyDescent="0.25">
      <c r="A3" s="3"/>
      <c r="B3" s="28"/>
      <c r="C3" s="28"/>
      <c r="D3" s="28"/>
      <c r="E3" s="4"/>
    </row>
    <row r="4" spans="1:6" ht="46.5" customHeight="1" x14ac:dyDescent="0.25">
      <c r="A4" s="3"/>
      <c r="B4" s="5" t="s">
        <v>30</v>
      </c>
      <c r="C4" s="7"/>
      <c r="D4" s="50">
        <f>+'Detailed Budget Template '!D12</f>
        <v>5160060</v>
      </c>
      <c r="E4" s="9"/>
      <c r="F4" s="22"/>
    </row>
    <row r="5" spans="1:6" ht="30" x14ac:dyDescent="0.25">
      <c r="A5" s="3"/>
      <c r="B5" s="21" t="s">
        <v>25</v>
      </c>
      <c r="C5" s="7"/>
      <c r="D5" s="23">
        <f>9468</f>
        <v>9468</v>
      </c>
      <c r="E5" s="9"/>
      <c r="F5" s="22"/>
    </row>
    <row r="6" spans="1:6" ht="31.5" customHeight="1" x14ac:dyDescent="0.25">
      <c r="A6" s="3"/>
      <c r="B6" s="20" t="s">
        <v>24</v>
      </c>
      <c r="C6" s="4"/>
      <c r="D6" s="52">
        <f>+D4/D5</f>
        <v>545</v>
      </c>
      <c r="E6" s="4"/>
    </row>
    <row r="7" spans="1:6" x14ac:dyDescent="0.25">
      <c r="A7" s="3"/>
      <c r="B7" s="4"/>
      <c r="C7" s="4"/>
      <c r="D7" s="10"/>
      <c r="E7" s="4"/>
    </row>
  </sheetData>
  <mergeCells count="1">
    <mergeCell ref="B2:D2"/>
  </mergeCells>
  <printOptions horizontalCentered="1"/>
  <pageMargins left="0.2" right="0.25" top="1.25" bottom="0.5" header="0.3" footer="0.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workbookViewId="0">
      <selection activeCell="B1" sqref="B1:F1"/>
    </sheetView>
  </sheetViews>
  <sheetFormatPr defaultRowHeight="15" x14ac:dyDescent="0.25"/>
  <cols>
    <col min="1" max="1" width="3.140625" customWidth="1"/>
    <col min="2" max="2" width="42.5703125" customWidth="1"/>
    <col min="3" max="3" width="3.85546875" bestFit="1" customWidth="1"/>
    <col min="4" max="4" width="15.5703125" customWidth="1"/>
    <col min="5" max="5" width="0.7109375" customWidth="1"/>
    <col min="6" max="6" width="15.5703125" customWidth="1"/>
    <col min="7" max="7" width="136.5703125" customWidth="1"/>
    <col min="16" max="16" width="14.28515625" customWidth="1"/>
  </cols>
  <sheetData>
    <row r="1" spans="1:7" x14ac:dyDescent="0.25">
      <c r="A1" s="1"/>
      <c r="B1" s="54" t="s">
        <v>86</v>
      </c>
      <c r="C1" s="54"/>
      <c r="D1" s="54"/>
      <c r="E1" s="54"/>
      <c r="F1" s="54"/>
    </row>
    <row r="2" spans="1:7" x14ac:dyDescent="0.25">
      <c r="A2" s="3"/>
      <c r="B2" s="28"/>
      <c r="C2" s="28"/>
      <c r="D2" s="28"/>
      <c r="E2" s="28"/>
      <c r="F2" s="28"/>
    </row>
    <row r="3" spans="1:7" ht="75" x14ac:dyDescent="0.25">
      <c r="A3" s="3"/>
      <c r="B3" s="4"/>
      <c r="C3" s="4"/>
      <c r="D3" s="5" t="s">
        <v>23</v>
      </c>
      <c r="E3" s="4"/>
      <c r="F3" s="4"/>
    </row>
    <row r="4" spans="1:7" x14ac:dyDescent="0.25">
      <c r="A4" s="3"/>
      <c r="B4" s="6" t="s">
        <v>1</v>
      </c>
      <c r="C4" s="4"/>
      <c r="D4" s="4"/>
      <c r="E4" s="4"/>
    </row>
    <row r="5" spans="1:7" x14ac:dyDescent="0.25">
      <c r="A5" s="3"/>
      <c r="B5" s="4" t="s">
        <v>2</v>
      </c>
      <c r="C5" s="53" t="s">
        <v>79</v>
      </c>
      <c r="D5" s="44">
        <f>+F27+F35</f>
        <v>2754245</v>
      </c>
      <c r="E5" s="4"/>
      <c r="F5" t="s">
        <v>43</v>
      </c>
      <c r="G5" s="45" t="s">
        <v>77</v>
      </c>
    </row>
    <row r="6" spans="1:7" x14ac:dyDescent="0.25">
      <c r="A6" s="3"/>
      <c r="B6" s="4" t="s">
        <v>3</v>
      </c>
      <c r="C6" s="4" t="s">
        <v>42</v>
      </c>
      <c r="D6" s="44">
        <v>578391</v>
      </c>
      <c r="E6" s="4"/>
      <c r="F6" t="s">
        <v>43</v>
      </c>
      <c r="G6" s="45" t="s">
        <v>78</v>
      </c>
    </row>
    <row r="7" spans="1:7" x14ac:dyDescent="0.25">
      <c r="A7" s="3"/>
      <c r="B7" s="4" t="s">
        <v>4</v>
      </c>
      <c r="C7" s="4" t="s">
        <v>45</v>
      </c>
      <c r="D7" s="24">
        <v>41090</v>
      </c>
      <c r="E7" s="4"/>
      <c r="F7" t="s">
        <v>43</v>
      </c>
    </row>
    <row r="8" spans="1:7" x14ac:dyDescent="0.25">
      <c r="A8" s="3"/>
      <c r="B8" s="4" t="s">
        <v>5</v>
      </c>
      <c r="C8" s="4" t="s">
        <v>46</v>
      </c>
      <c r="D8" s="24">
        <v>242775</v>
      </c>
      <c r="E8" s="4"/>
      <c r="F8" t="s">
        <v>43</v>
      </c>
    </row>
    <row r="9" spans="1:7" x14ac:dyDescent="0.25">
      <c r="A9" s="3"/>
      <c r="B9" s="4" t="s">
        <v>6</v>
      </c>
      <c r="C9" s="4" t="s">
        <v>47</v>
      </c>
      <c r="D9" s="24">
        <v>268214</v>
      </c>
      <c r="E9" s="4"/>
      <c r="F9" t="s">
        <v>43</v>
      </c>
    </row>
    <row r="10" spans="1:7" x14ac:dyDescent="0.25">
      <c r="A10" s="3"/>
      <c r="B10" s="4" t="s">
        <v>7</v>
      </c>
      <c r="C10" s="4" t="s">
        <v>48</v>
      </c>
      <c r="D10" s="24">
        <v>497652</v>
      </c>
      <c r="E10" s="4"/>
      <c r="F10" t="s">
        <v>43</v>
      </c>
    </row>
    <row r="11" spans="1:7" x14ac:dyDescent="0.25">
      <c r="A11" s="3"/>
      <c r="B11" s="4" t="s">
        <v>8</v>
      </c>
      <c r="C11" s="4" t="s">
        <v>55</v>
      </c>
      <c r="D11" s="44">
        <v>777693</v>
      </c>
      <c r="E11" s="4"/>
      <c r="F11" t="s">
        <v>43</v>
      </c>
      <c r="G11" s="45" t="s">
        <v>74</v>
      </c>
    </row>
    <row r="12" spans="1:7" x14ac:dyDescent="0.25">
      <c r="A12" s="3"/>
      <c r="B12" s="4" t="s">
        <v>9</v>
      </c>
      <c r="D12" s="23">
        <f>SUM(D5:D11)</f>
        <v>5160060</v>
      </c>
    </row>
    <row r="13" spans="1:7" s="4" customFormat="1" x14ac:dyDescent="0.25">
      <c r="B13" s="11"/>
      <c r="G13" s="35"/>
    </row>
    <row r="14" spans="1:7" x14ac:dyDescent="0.25">
      <c r="A14" s="4"/>
      <c r="B14" s="4"/>
      <c r="C14" s="4"/>
      <c r="D14" s="4"/>
      <c r="E14" s="4"/>
      <c r="F14" s="4"/>
      <c r="G14" s="4"/>
    </row>
    <row r="15" spans="1:7" x14ac:dyDescent="0.25">
      <c r="A15" s="4"/>
      <c r="B15" s="6" t="s">
        <v>10</v>
      </c>
      <c r="C15" s="4"/>
      <c r="D15" s="5" t="s">
        <v>11</v>
      </c>
      <c r="E15" s="4"/>
      <c r="F15" s="4" t="s">
        <v>12</v>
      </c>
      <c r="G15" s="4"/>
    </row>
    <row r="16" spans="1:7" x14ac:dyDescent="0.25">
      <c r="A16" s="4"/>
      <c r="B16" s="6" t="s">
        <v>13</v>
      </c>
      <c r="C16" s="4"/>
      <c r="D16" s="4"/>
      <c r="E16" s="4"/>
      <c r="F16" s="4"/>
      <c r="G16" s="4"/>
    </row>
    <row r="17" spans="1:12" x14ac:dyDescent="0.25">
      <c r="A17" s="4"/>
      <c r="B17" s="4" t="s">
        <v>14</v>
      </c>
      <c r="C17" s="4"/>
      <c r="D17" s="25">
        <v>1</v>
      </c>
      <c r="E17" s="26"/>
      <c r="F17" s="24">
        <v>220005</v>
      </c>
      <c r="G17" s="4"/>
    </row>
    <row r="18" spans="1:12" x14ac:dyDescent="0.25">
      <c r="A18" s="4"/>
      <c r="B18" s="4" t="s">
        <v>15</v>
      </c>
      <c r="C18" s="4"/>
      <c r="D18" s="25">
        <v>0.3</v>
      </c>
      <c r="E18" s="26"/>
      <c r="F18" s="24">
        <v>43279</v>
      </c>
      <c r="G18" s="4"/>
    </row>
    <row r="19" spans="1:12" x14ac:dyDescent="0.25">
      <c r="A19" s="4"/>
      <c r="B19" s="12" t="s">
        <v>28</v>
      </c>
      <c r="C19" s="4"/>
      <c r="D19" s="13">
        <f>SUM(D17:D18)</f>
        <v>1.3</v>
      </c>
      <c r="E19" s="4"/>
      <c r="F19" s="8">
        <f>SUM(F17:F18)</f>
        <v>263284</v>
      </c>
      <c r="G19" s="4"/>
    </row>
    <row r="20" spans="1:12" x14ac:dyDescent="0.25">
      <c r="A20" s="4"/>
      <c r="B20" s="6" t="s">
        <v>16</v>
      </c>
      <c r="C20" s="4"/>
      <c r="D20" s="14"/>
      <c r="E20" s="4"/>
      <c r="F20" s="36"/>
      <c r="G20" s="4"/>
    </row>
    <row r="21" spans="1:12" x14ac:dyDescent="0.25">
      <c r="A21" s="4"/>
      <c r="B21" s="4" t="s">
        <v>17</v>
      </c>
      <c r="C21" s="4"/>
      <c r="D21" s="25">
        <v>0.9</v>
      </c>
      <c r="E21" s="26"/>
      <c r="F21" s="24">
        <v>79182</v>
      </c>
      <c r="G21" s="4"/>
    </row>
    <row r="22" spans="1:12" x14ac:dyDescent="0.25">
      <c r="A22" s="4"/>
      <c r="B22" s="4" t="s">
        <v>18</v>
      </c>
      <c r="C22" s="4"/>
      <c r="D22" s="51">
        <v>10.5</v>
      </c>
      <c r="E22" s="26"/>
      <c r="F22" s="44">
        <v>519223</v>
      </c>
      <c r="G22" s="46" t="s">
        <v>75</v>
      </c>
    </row>
    <row r="23" spans="1:12" x14ac:dyDescent="0.25">
      <c r="A23" s="4"/>
      <c r="B23" s="4" t="s">
        <v>19</v>
      </c>
      <c r="C23" s="4"/>
      <c r="D23" s="51">
        <v>7.5</v>
      </c>
      <c r="E23" s="26"/>
      <c r="F23" s="44">
        <v>453074</v>
      </c>
      <c r="G23" s="46" t="s">
        <v>76</v>
      </c>
    </row>
    <row r="24" spans="1:12" x14ac:dyDescent="0.25">
      <c r="A24" s="4"/>
      <c r="B24" s="4" t="s">
        <v>20</v>
      </c>
      <c r="C24" s="4"/>
      <c r="D24" s="25">
        <v>2</v>
      </c>
      <c r="E24" s="26"/>
      <c r="F24" s="24">
        <v>83113</v>
      </c>
      <c r="G24" s="9"/>
    </row>
    <row r="25" spans="1:12" x14ac:dyDescent="0.25">
      <c r="A25" s="4"/>
      <c r="B25" s="9" t="s">
        <v>29</v>
      </c>
      <c r="C25" s="4"/>
      <c r="D25" s="33"/>
      <c r="E25" s="26"/>
      <c r="F25" s="24"/>
      <c r="G25" s="4"/>
    </row>
    <row r="26" spans="1:12" x14ac:dyDescent="0.25">
      <c r="A26" s="4"/>
      <c r="B26" s="15" t="s">
        <v>27</v>
      </c>
      <c r="C26" s="4"/>
      <c r="D26" s="25">
        <f>SUM(D21:D25)</f>
        <v>20.9</v>
      </c>
      <c r="E26" s="26"/>
      <c r="F26" s="32">
        <f>SUM(F21:F25)</f>
        <v>1134592</v>
      </c>
      <c r="G26" s="4"/>
    </row>
    <row r="27" spans="1:12" x14ac:dyDescent="0.25">
      <c r="A27" s="4"/>
      <c r="B27" s="4"/>
      <c r="C27" s="4"/>
      <c r="D27" s="16">
        <f>+D26+D19</f>
        <v>22.2</v>
      </c>
      <c r="E27" s="9"/>
      <c r="F27" s="17">
        <f>+F26+F19</f>
        <v>1397876</v>
      </c>
      <c r="G27" s="4"/>
    </row>
    <row r="28" spans="1:12" x14ac:dyDescent="0.25">
      <c r="A28" s="4"/>
      <c r="B28" s="4" t="s">
        <v>22</v>
      </c>
      <c r="C28" s="4"/>
      <c r="D28" s="4"/>
      <c r="E28" s="4"/>
      <c r="F28" s="4"/>
      <c r="G28" s="4"/>
      <c r="L28" s="34"/>
    </row>
    <row r="29" spans="1:12" x14ac:dyDescent="0.25">
      <c r="A29" s="4"/>
      <c r="B29" s="27" t="s">
        <v>36</v>
      </c>
      <c r="C29" s="26"/>
      <c r="D29" s="27">
        <v>10</v>
      </c>
      <c r="E29" s="26"/>
      <c r="F29" s="30">
        <v>999273</v>
      </c>
      <c r="G29" s="4"/>
    </row>
    <row r="30" spans="1:12" x14ac:dyDescent="0.25">
      <c r="A30" s="4"/>
      <c r="B30" s="27" t="s">
        <v>33</v>
      </c>
      <c r="C30" s="26"/>
      <c r="D30" s="27">
        <v>1.41</v>
      </c>
      <c r="E30" s="26"/>
      <c r="F30" s="30">
        <v>91614</v>
      </c>
      <c r="G30" s="4"/>
    </row>
    <row r="31" spans="1:12" x14ac:dyDescent="0.25">
      <c r="A31" s="4"/>
      <c r="B31" s="27" t="s">
        <v>37</v>
      </c>
      <c r="C31" s="26"/>
      <c r="D31" s="27">
        <v>1.46</v>
      </c>
      <c r="E31" s="26"/>
      <c r="F31" s="30">
        <v>77628</v>
      </c>
      <c r="G31" s="4"/>
    </row>
    <row r="32" spans="1:12" x14ac:dyDescent="0.25">
      <c r="A32" s="4"/>
      <c r="B32" s="27" t="s">
        <v>38</v>
      </c>
      <c r="C32" s="26"/>
      <c r="D32" s="27">
        <v>1.41</v>
      </c>
      <c r="E32" s="26"/>
      <c r="F32" s="30">
        <v>123017</v>
      </c>
      <c r="G32" s="4"/>
    </row>
    <row r="33" spans="1:7" x14ac:dyDescent="0.25">
      <c r="A33" s="4"/>
      <c r="B33" s="27" t="s">
        <v>34</v>
      </c>
      <c r="C33" s="26"/>
      <c r="D33" s="27">
        <v>0.61</v>
      </c>
      <c r="E33" s="26"/>
      <c r="F33" s="30">
        <v>49949</v>
      </c>
      <c r="G33" s="4"/>
    </row>
    <row r="34" spans="1:7" x14ac:dyDescent="0.25">
      <c r="A34" s="4"/>
      <c r="B34" s="27" t="s">
        <v>35</v>
      </c>
      <c r="C34" s="26"/>
      <c r="D34" s="27">
        <v>0.28000000000000003</v>
      </c>
      <c r="E34" s="26"/>
      <c r="F34" s="30">
        <v>14888</v>
      </c>
      <c r="G34" s="4"/>
    </row>
    <row r="35" spans="1:7" x14ac:dyDescent="0.25">
      <c r="A35" s="4"/>
      <c r="B35" s="18" t="s">
        <v>0</v>
      </c>
      <c r="C35" s="4"/>
      <c r="D35" s="18">
        <f>SUM(D29:D34)</f>
        <v>15.17</v>
      </c>
      <c r="E35" s="4"/>
      <c r="F35" s="31">
        <f>SUM(F29:F34)</f>
        <v>1356369</v>
      </c>
      <c r="G35" s="4"/>
    </row>
    <row r="36" spans="1:7" x14ac:dyDescent="0.25">
      <c r="A36" s="4"/>
      <c r="B36" s="4"/>
      <c r="C36" s="4"/>
      <c r="D36" s="4"/>
      <c r="E36" s="4"/>
      <c r="F36" s="4"/>
      <c r="G36" s="4"/>
    </row>
    <row r="38" spans="1:7" x14ac:dyDescent="0.25">
      <c r="B38" t="s">
        <v>21</v>
      </c>
    </row>
    <row r="39" spans="1:7" ht="15" customHeight="1" x14ac:dyDescent="0.25">
      <c r="B39" s="55" t="s">
        <v>26</v>
      </c>
      <c r="C39" s="55"/>
      <c r="D39" s="55"/>
      <c r="E39" s="55"/>
      <c r="F39" s="55"/>
      <c r="G39" s="55"/>
    </row>
    <row r="40" spans="1:7" x14ac:dyDescent="0.25">
      <c r="B40" s="55"/>
      <c r="C40" s="55"/>
      <c r="D40" s="55"/>
      <c r="E40" s="55"/>
      <c r="F40" s="55"/>
      <c r="G40" s="55"/>
    </row>
    <row r="41" spans="1:7" x14ac:dyDescent="0.25">
      <c r="B41" s="55"/>
      <c r="C41" s="55"/>
      <c r="D41" s="55"/>
      <c r="E41" s="55"/>
      <c r="F41" s="55"/>
      <c r="G41" s="55"/>
    </row>
    <row r="42" spans="1:7" x14ac:dyDescent="0.25">
      <c r="B42" s="55"/>
      <c r="C42" s="55"/>
      <c r="D42" s="55"/>
      <c r="E42" s="55"/>
      <c r="F42" s="55"/>
      <c r="G42" s="55"/>
    </row>
    <row r="43" spans="1:7" x14ac:dyDescent="0.25">
      <c r="C43" s="19"/>
      <c r="D43" s="19"/>
      <c r="E43" s="19"/>
    </row>
    <row r="44" spans="1:7" x14ac:dyDescent="0.25">
      <c r="B44" s="22" t="s">
        <v>32</v>
      </c>
    </row>
    <row r="45" spans="1:7" x14ac:dyDescent="0.25">
      <c r="B45" s="45" t="s">
        <v>2</v>
      </c>
      <c r="C45" s="45" t="s">
        <v>79</v>
      </c>
      <c r="D45" s="45" t="s">
        <v>80</v>
      </c>
    </row>
    <row r="46" spans="1:7" x14ac:dyDescent="0.25">
      <c r="B46" t="s">
        <v>44</v>
      </c>
      <c r="C46" t="s">
        <v>42</v>
      </c>
      <c r="D46" s="29" t="s">
        <v>66</v>
      </c>
    </row>
    <row r="47" spans="1:7" x14ac:dyDescent="0.25">
      <c r="B47" t="s">
        <v>4</v>
      </c>
      <c r="C47" t="s">
        <v>45</v>
      </c>
      <c r="D47" t="s">
        <v>63</v>
      </c>
    </row>
    <row r="48" spans="1:7" x14ac:dyDescent="0.25">
      <c r="B48" t="s">
        <v>5</v>
      </c>
      <c r="C48" t="s">
        <v>46</v>
      </c>
      <c r="D48" t="s">
        <v>68</v>
      </c>
    </row>
    <row r="49" spans="2:7" x14ac:dyDescent="0.25">
      <c r="B49" t="s">
        <v>5</v>
      </c>
      <c r="C49" t="s">
        <v>46</v>
      </c>
      <c r="D49" t="s">
        <v>62</v>
      </c>
    </row>
    <row r="50" spans="2:7" x14ac:dyDescent="0.25">
      <c r="B50" t="s">
        <v>6</v>
      </c>
      <c r="C50" t="s">
        <v>47</v>
      </c>
      <c r="D50" t="s">
        <v>73</v>
      </c>
    </row>
    <row r="51" spans="2:7" x14ac:dyDescent="0.25">
      <c r="B51" t="s">
        <v>6</v>
      </c>
      <c r="C51" t="s">
        <v>47</v>
      </c>
      <c r="D51" t="s">
        <v>64</v>
      </c>
    </row>
    <row r="52" spans="2:7" x14ac:dyDescent="0.25">
      <c r="B52" t="s">
        <v>7</v>
      </c>
      <c r="C52" t="s">
        <v>48</v>
      </c>
      <c r="D52" t="s">
        <v>67</v>
      </c>
      <c r="F52" s="38">
        <v>298</v>
      </c>
    </row>
    <row r="53" spans="2:7" x14ac:dyDescent="0.25">
      <c r="B53" t="s">
        <v>7</v>
      </c>
      <c r="C53" t="s">
        <v>48</v>
      </c>
      <c r="D53" t="s">
        <v>50</v>
      </c>
      <c r="F53" s="38">
        <v>2682</v>
      </c>
      <c r="G53" t="s">
        <v>71</v>
      </c>
    </row>
    <row r="54" spans="2:7" x14ac:dyDescent="0.25">
      <c r="B54" t="s">
        <v>7</v>
      </c>
      <c r="C54" t="s">
        <v>48</v>
      </c>
      <c r="D54" t="s">
        <v>51</v>
      </c>
      <c r="F54" s="38">
        <v>33250</v>
      </c>
      <c r="G54" t="s">
        <v>72</v>
      </c>
    </row>
    <row r="55" spans="2:7" x14ac:dyDescent="0.25">
      <c r="B55" t="s">
        <v>7</v>
      </c>
      <c r="C55" t="s">
        <v>48</v>
      </c>
      <c r="D55" t="s">
        <v>52</v>
      </c>
      <c r="F55" s="38">
        <v>17202</v>
      </c>
    </row>
    <row r="56" spans="2:7" x14ac:dyDescent="0.25">
      <c r="B56" t="s">
        <v>7</v>
      </c>
      <c r="C56" t="s">
        <v>48</v>
      </c>
      <c r="D56" t="s">
        <v>53</v>
      </c>
      <c r="F56" s="38">
        <v>30678</v>
      </c>
    </row>
    <row r="57" spans="2:7" x14ac:dyDescent="0.25">
      <c r="B57" t="s">
        <v>7</v>
      </c>
      <c r="C57" t="s">
        <v>48</v>
      </c>
      <c r="D57" t="s">
        <v>69</v>
      </c>
      <c r="F57" s="38">
        <v>38711</v>
      </c>
    </row>
    <row r="58" spans="2:7" x14ac:dyDescent="0.25">
      <c r="B58" t="s">
        <v>7</v>
      </c>
      <c r="C58" t="s">
        <v>48</v>
      </c>
      <c r="D58" t="s">
        <v>54</v>
      </c>
      <c r="F58" s="38">
        <v>83844</v>
      </c>
    </row>
    <row r="59" spans="2:7" x14ac:dyDescent="0.25">
      <c r="B59" t="s">
        <v>7</v>
      </c>
      <c r="C59" t="s">
        <v>48</v>
      </c>
      <c r="D59" t="s">
        <v>57</v>
      </c>
      <c r="F59" s="38">
        <v>18512</v>
      </c>
    </row>
    <row r="60" spans="2:7" x14ac:dyDescent="0.25">
      <c r="B60" t="s">
        <v>7</v>
      </c>
      <c r="C60" t="s">
        <v>48</v>
      </c>
      <c r="D60" t="s">
        <v>56</v>
      </c>
      <c r="F60" s="38">
        <v>7653</v>
      </c>
    </row>
    <row r="61" spans="2:7" x14ac:dyDescent="0.25">
      <c r="B61" t="s">
        <v>7</v>
      </c>
      <c r="C61" t="s">
        <v>48</v>
      </c>
      <c r="D61" t="s">
        <v>49</v>
      </c>
      <c r="F61" s="38">
        <v>264822</v>
      </c>
      <c r="G61" s="37"/>
    </row>
    <row r="62" spans="2:7" ht="15.75" thickBot="1" x14ac:dyDescent="0.3">
      <c r="B62" t="s">
        <v>70</v>
      </c>
      <c r="C62" t="s">
        <v>48</v>
      </c>
      <c r="D62" s="42" t="s">
        <v>0</v>
      </c>
      <c r="F62" s="39">
        <f>SUM(F52:F61)</f>
        <v>497652</v>
      </c>
    </row>
    <row r="63" spans="2:7" ht="15.75" thickTop="1" x14ac:dyDescent="0.25">
      <c r="D63" s="41"/>
      <c r="F63" s="40"/>
    </row>
    <row r="64" spans="2:7" x14ac:dyDescent="0.25">
      <c r="B64" t="s">
        <v>41</v>
      </c>
      <c r="C64" s="4" t="s">
        <v>55</v>
      </c>
      <c r="D64" t="s">
        <v>58</v>
      </c>
      <c r="F64" s="43">
        <v>495284</v>
      </c>
      <c r="G64" s="47" t="s">
        <v>81</v>
      </c>
    </row>
    <row r="65" spans="2:7" x14ac:dyDescent="0.25">
      <c r="B65" t="s">
        <v>41</v>
      </c>
      <c r="C65" s="4" t="s">
        <v>55</v>
      </c>
      <c r="D65" t="s">
        <v>39</v>
      </c>
      <c r="F65" s="43">
        <f>495283*0.21</f>
        <v>104009.43</v>
      </c>
      <c r="G65" s="45" t="s">
        <v>82</v>
      </c>
    </row>
    <row r="66" spans="2:7" x14ac:dyDescent="0.25">
      <c r="B66" t="s">
        <v>41</v>
      </c>
      <c r="C66" s="4" t="s">
        <v>55</v>
      </c>
      <c r="D66" t="s">
        <v>4</v>
      </c>
      <c r="F66" s="43">
        <v>10000</v>
      </c>
      <c r="G66" s="45" t="s">
        <v>83</v>
      </c>
    </row>
    <row r="67" spans="2:7" x14ac:dyDescent="0.25">
      <c r="B67" t="s">
        <v>41</v>
      </c>
      <c r="C67" s="4" t="s">
        <v>55</v>
      </c>
      <c r="D67" t="s">
        <v>40</v>
      </c>
      <c r="F67" s="38">
        <v>78750</v>
      </c>
    </row>
    <row r="68" spans="2:7" x14ac:dyDescent="0.25">
      <c r="B68" t="s">
        <v>41</v>
      </c>
      <c r="C68" s="4" t="s">
        <v>55</v>
      </c>
      <c r="D68" t="s">
        <v>6</v>
      </c>
      <c r="F68" s="43">
        <v>30000</v>
      </c>
      <c r="G68" s="48" t="s">
        <v>84</v>
      </c>
    </row>
    <row r="69" spans="2:7" x14ac:dyDescent="0.25">
      <c r="B69" t="s">
        <v>41</v>
      </c>
      <c r="C69" s="4" t="s">
        <v>55</v>
      </c>
      <c r="D69" t="s">
        <v>51</v>
      </c>
      <c r="F69" s="38">
        <v>19416</v>
      </c>
    </row>
    <row r="70" spans="2:7" x14ac:dyDescent="0.25">
      <c r="B70" t="s">
        <v>41</v>
      </c>
      <c r="C70" s="4" t="s">
        <v>55</v>
      </c>
      <c r="D70" t="s">
        <v>59</v>
      </c>
      <c r="F70" s="38">
        <v>7890</v>
      </c>
    </row>
    <row r="71" spans="2:7" x14ac:dyDescent="0.25">
      <c r="B71" t="s">
        <v>41</v>
      </c>
      <c r="C71" s="4" t="s">
        <v>55</v>
      </c>
      <c r="D71" t="s">
        <v>52</v>
      </c>
      <c r="F71" s="38">
        <v>3051</v>
      </c>
    </row>
    <row r="72" spans="2:7" x14ac:dyDescent="0.25">
      <c r="B72" t="s">
        <v>41</v>
      </c>
      <c r="C72" s="4" t="s">
        <v>55</v>
      </c>
      <c r="D72" t="s">
        <v>69</v>
      </c>
      <c r="F72" s="43">
        <v>12500</v>
      </c>
      <c r="G72" s="45" t="s">
        <v>85</v>
      </c>
    </row>
    <row r="73" spans="2:7" x14ac:dyDescent="0.25">
      <c r="B73" t="s">
        <v>41</v>
      </c>
      <c r="C73" s="4" t="s">
        <v>55</v>
      </c>
      <c r="D73" t="s">
        <v>60</v>
      </c>
      <c r="F73" s="38">
        <v>252</v>
      </c>
    </row>
    <row r="74" spans="2:7" x14ac:dyDescent="0.25">
      <c r="B74" t="s">
        <v>41</v>
      </c>
      <c r="C74" s="9" t="s">
        <v>55</v>
      </c>
      <c r="D74" t="s">
        <v>53</v>
      </c>
      <c r="F74" s="38">
        <v>2131</v>
      </c>
    </row>
    <row r="75" spans="2:7" x14ac:dyDescent="0.25">
      <c r="B75" t="s">
        <v>41</v>
      </c>
      <c r="C75" s="9" t="s">
        <v>55</v>
      </c>
      <c r="D75" t="s">
        <v>54</v>
      </c>
      <c r="F75" s="38">
        <v>8701</v>
      </c>
    </row>
    <row r="76" spans="2:7" x14ac:dyDescent="0.25">
      <c r="B76" t="s">
        <v>41</v>
      </c>
      <c r="C76" s="9" t="s">
        <v>55</v>
      </c>
      <c r="D76" t="s">
        <v>56</v>
      </c>
      <c r="F76" s="38">
        <v>946</v>
      </c>
    </row>
    <row r="77" spans="2:7" x14ac:dyDescent="0.25">
      <c r="B77" t="s">
        <v>41</v>
      </c>
      <c r="C77" s="9" t="s">
        <v>55</v>
      </c>
      <c r="D77" t="s">
        <v>61</v>
      </c>
      <c r="F77" s="31">
        <v>4763</v>
      </c>
    </row>
    <row r="78" spans="2:7" ht="15.75" thickBot="1" x14ac:dyDescent="0.3">
      <c r="B78" t="s">
        <v>65</v>
      </c>
      <c r="C78" s="9" t="s">
        <v>55</v>
      </c>
      <c r="D78" s="42" t="s">
        <v>0</v>
      </c>
      <c r="F78" s="49">
        <f>SUM(F64:F77)</f>
        <v>777693.42999999993</v>
      </c>
    </row>
    <row r="79" spans="2:7" ht="15.75" thickTop="1" x14ac:dyDescent="0.25"/>
    <row r="82" spans="2:2" x14ac:dyDescent="0.25">
      <c r="B82" s="35"/>
    </row>
  </sheetData>
  <mergeCells count="2">
    <mergeCell ref="B39:G42"/>
    <mergeCell ref="B1:F1"/>
  </mergeCells>
  <printOptions horizontalCentered="1"/>
  <pageMargins left="0.45" right="0.45" top="0.75" bottom="0.75"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327B6D45F53D489A4BCD96CA72CC45" ma:contentTypeVersion="0" ma:contentTypeDescription="Create a new document." ma:contentTypeScope="" ma:versionID="4ee393f8d45632d3c2a04147dce6050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1A1A28-6EE8-40F0-98A7-8395C31962BD}"/>
</file>

<file path=customXml/itemProps2.xml><?xml version="1.0" encoding="utf-8"?>
<ds:datastoreItem xmlns:ds="http://schemas.openxmlformats.org/officeDocument/2006/customXml" ds:itemID="{4900F057-2C41-473C-9186-8E8FE8F7BAAE}"/>
</file>

<file path=customXml/itemProps3.xml><?xml version="1.0" encoding="utf-8"?>
<ds:datastoreItem xmlns:ds="http://schemas.openxmlformats.org/officeDocument/2006/customXml" ds:itemID="{4B798161-FC61-450D-A713-F5D8E689F7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Pricing Schedule Template </vt:lpstr>
      <vt:lpstr>Detailed Budget Template </vt:lpstr>
      <vt:lpstr>'Detailed Budget Template '!Print_Area</vt:lpstr>
      <vt:lpstr>'Pricing Schedule Template '!Print_Area</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Layne, Cynthia</dc:creator>
  <cp:lastModifiedBy>Ambur, Julie</cp:lastModifiedBy>
  <cp:lastPrinted>2018-06-04T22:59:35Z</cp:lastPrinted>
  <dcterms:created xsi:type="dcterms:W3CDTF">2018-03-05T18:32:53Z</dcterms:created>
  <dcterms:modified xsi:type="dcterms:W3CDTF">2018-06-21T15:55:15Z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0x0101002B327B6D45F53D489A4BCD96CA72CC45</vt:lpwstr>
  </property>
</Properties>
</file>