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XStockt\K Drive\Financial Guide &amp; Manual\CY2022\"/>
    </mc:Choice>
  </mc:AlternateContent>
  <xr:revisionPtr revIDLastSave="0" documentId="13_ncr:1_{2AEFF9AF-7D93-472F-9055-83DAE0ECEE9E}" xr6:coauthVersionLast="45" xr6:coauthVersionMax="47" xr10:uidLastSave="{00000000-0000-0000-0000-000000000000}"/>
  <bookViews>
    <workbookView xWindow="-25310" yWindow="220" windowWidth="25420" windowHeight="15370" tabRatio="855" xr2:uid="{ACC08EE5-2851-4744-86BA-578378E8F450}"/>
  </bookViews>
  <sheets>
    <sheet name="Certification Statement A" sheetId="31" r:id="rId1"/>
    <sheet name="Instruction &amp; Audit Report B " sheetId="28" r:id="rId2"/>
    <sheet name="FS-Balance Sheet 3.04" sheetId="29" r:id="rId3"/>
    <sheet name="FS-Statement of Activities 3.05" sheetId="30" r:id="rId4"/>
    <sheet name="FS-Footnotes 3.06" sheetId="35" r:id="rId5"/>
    <sheet name="FN 13 Balance Sheet" sheetId="36" r:id="rId6"/>
    <sheet name="FN 13 Income Statement" sheetId="37" r:id="rId7"/>
    <sheet name="Financial  Viability  E" sheetId="26" r:id="rId8"/>
    <sheet name="Receivables_Payable 4.02 &amp; 4.03" sheetId="27" r:id="rId9"/>
    <sheet name="Other Assets 4.04" sheetId="19" r:id="rId10"/>
    <sheet name="Other Liabilities 4.05" sheetId="20" r:id="rId11"/>
    <sheet name="APM 4.06" sheetId="21" r:id="rId12"/>
    <sheet name="Lag Report 4.07" sheetId="22" r:id="rId13"/>
    <sheet name="Long Term Debt 4.08" sheetId="23" r:id="rId14"/>
    <sheet name="Other Account 4.09" sheetId="24" r:id="rId15"/>
    <sheet name="Total Profitability 4.10" sheetId="14" r:id="rId16"/>
    <sheet name="Central 4.10-a" sheetId="15" r:id="rId17"/>
    <sheet name="South 4.10-b" sheetId="16" r:id="rId18"/>
    <sheet name="North 4.10-c" sheetId="17" r:id="rId19"/>
    <sheet name="Sub Cap &amp; Block Expense 4.11" sheetId="18" r:id="rId20"/>
    <sheet name="Prior CY Adj BS 4.12" sheetId="12" r:id="rId21"/>
    <sheet name="Prior CY Adj IS 4.12" sheetId="13" r:id="rId22"/>
    <sheet name="Parent Balance Sheet 4.18" sheetId="10" r:id="rId23"/>
    <sheet name="Parent Income Stmt 4.18" sheetId="11" r:id="rId24"/>
    <sheet name="Appendix F Instructions" sheetId="6" r:id="rId25"/>
    <sheet name="Audit Recon Balance Sheet F-1a" sheetId="7" r:id="rId26"/>
    <sheet name="Audit Rec Income Statement F-1b" sheetId="8" r:id="rId27"/>
    <sheet name="Audit Recon Entries F-1c" sheetId="9" r:id="rId28"/>
    <sheet name="Annual Financial Viability F-1d" sheetId="32" r:id="rId29"/>
    <sheet name="MLR H-1  " sheetId="38" r:id="rId30"/>
    <sheet name="MLR Proof H-2" sheetId="39" r:id="rId31"/>
    <sheet name="CRI calculation I-1" sheetId="4"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28">#REF!</definedName>
    <definedName name="\A" localSheetId="4">#REF!</definedName>
    <definedName name="\A">#REF!</definedName>
    <definedName name="\B" localSheetId="28">#REF!</definedName>
    <definedName name="\B" localSheetId="4">#REF!</definedName>
    <definedName name="\B">#REF!</definedName>
    <definedName name="\C" localSheetId="28">#REF!</definedName>
    <definedName name="\C" localSheetId="4">#REF!</definedName>
    <definedName name="\C">#REF!</definedName>
    <definedName name="\D">#REF!</definedName>
    <definedName name="\P">#REF!</definedName>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Fill" localSheetId="28" hidden="1">[2]TotalClaimsLag!#REF!</definedName>
    <definedName name="_Fill" localSheetId="4" hidden="1">[3]TotalClaimsLag!#REF!</definedName>
    <definedName name="_Fill" localSheetId="29" hidden="1">#REF!</definedName>
    <definedName name="_Fill" localSheetId="30" hidden="1">#REF!</definedName>
    <definedName name="_Fill" hidden="1">[2]TotalClaimsLag!#REF!</definedName>
    <definedName name="_nov97" localSheetId="4">#REF!</definedName>
    <definedName name="_nov97">#REF!</definedName>
    <definedName name="_Regression_Int" localSheetId="26" hidden="1">1</definedName>
    <definedName name="_Regression_Int" localSheetId="25" hidden="1">1</definedName>
    <definedName name="_Regression_Int" localSheetId="16" hidden="1">1</definedName>
    <definedName name="_Regression_Int" localSheetId="2" hidden="1">1</definedName>
    <definedName name="_Regression_Int" localSheetId="3" hidden="1">1</definedName>
    <definedName name="_Regression_Int" localSheetId="13" hidden="1">1</definedName>
    <definedName name="_Regression_Int" localSheetId="18" hidden="1">1</definedName>
    <definedName name="_Regression_Int" localSheetId="14" hidden="1">1</definedName>
    <definedName name="_Regression_Int" localSheetId="9" hidden="1">1</definedName>
    <definedName name="_Regression_Int" localSheetId="10" hidden="1">1</definedName>
    <definedName name="_Regression_Int" localSheetId="17" hidden="1">1</definedName>
    <definedName name="_Regression_Int" localSheetId="15" hidden="1">1</definedName>
    <definedName name="ACCRUAL" localSheetId="28">'[4]INV RCVD PRIOR MNTH PAID CURR'!#REF!</definedName>
    <definedName name="ACCRUAL" localSheetId="4">'[4]INV RCVD PRIOR MNTH PAID CURR'!#REF!</definedName>
    <definedName name="ACCRUAL">'[4]INV RCVD PRIOR MNTH PAID CURR'!#REF!</definedName>
    <definedName name="acct" localSheetId="28">#REF!</definedName>
    <definedName name="acct" localSheetId="4">#REF!</definedName>
    <definedName name="acct">#REF!</definedName>
    <definedName name="ACCT1" localSheetId="28">'[4]INVOICES RECEIVED'!#REF!</definedName>
    <definedName name="ACCT1" localSheetId="4">'[4]INVOICES RECEIVED'!#REF!</definedName>
    <definedName name="ACCT1">'[4]INVOICES RECEIVED'!#REF!</definedName>
    <definedName name="AcctMap">[5]AcctMap!$A:$C</definedName>
    <definedName name="ACCTPARTC" localSheetId="28">#REF!</definedName>
    <definedName name="ACCTPARTC">#REF!</definedName>
    <definedName name="ACT" localSheetId="28">#REF!</definedName>
    <definedName name="ACT">#REF!</definedName>
    <definedName name="AMT" localSheetId="28">#REF!</definedName>
    <definedName name="AMT">#REF!</definedName>
    <definedName name="bsdata" localSheetId="28">#REF!</definedName>
    <definedName name="bsdata">#REF!</definedName>
    <definedName name="bsdatatest" localSheetId="28">#REF!</definedName>
    <definedName name="bsdatatest">#REF!</definedName>
    <definedName name="CaidBase">[6]BaseMedicaid!$A$10:$F$58</definedName>
    <definedName name="CHKRUNMEDEXPBYGLACCT" localSheetId="28">#REF!</definedName>
    <definedName name="CHKRUNMEDEXPBYGLACCT">#REF!</definedName>
    <definedName name="CurrQtr_Date">'[7]6.1.0 Audit Report '!$I$4</definedName>
    <definedName name="Data" localSheetId="28">#REF!</definedName>
    <definedName name="Data">#REF!</definedName>
    <definedName name="Date">[5]ControlPanel!$F$6</definedName>
    <definedName name="Dates" localSheetId="28">OFFSET([8]Summary!$H$2:$AE$2,0,#REF!)</definedName>
    <definedName name="Dates" localSheetId="4">OFFSET([8]Summary!$H$2:$AE$2,0,#REF!)</definedName>
    <definedName name="Dates">OFFSET([8]Summary!$H$2:$AE$2,0,#REF!)</definedName>
    <definedName name="DDIRECT" localSheetId="28">#REF!</definedName>
    <definedName name="DDIRECT">#REF!</definedName>
    <definedName name="DEC" localSheetId="4">#REF!</definedName>
    <definedName name="DEC">#REF!</definedName>
    <definedName name="DeptMap">[5]DeptMap!$A:$C</definedName>
    <definedName name="DIRECTACCT" localSheetId="28">#REF!</definedName>
    <definedName name="DIRECTACCT">#REF!</definedName>
    <definedName name="discharge">[9]Discharges!$B$7:$J$70</definedName>
    <definedName name="DPREM" localSheetId="28">#REF!</definedName>
    <definedName name="DPREM">#REF!</definedName>
    <definedName name="DPREMACCT" localSheetId="28">#REF!</definedName>
    <definedName name="DPREMACCT">#REF!</definedName>
    <definedName name="DREINS" localSheetId="28">#REF!</definedName>
    <definedName name="DREINS">#REF!</definedName>
    <definedName name="DREINSACCT" localSheetId="28">#REF!</definedName>
    <definedName name="DREINSACCT">#REF!</definedName>
    <definedName name="ELSE" localSheetId="28">#REF!</definedName>
    <definedName name="ELSE">#REF!</definedName>
    <definedName name="EXPACCRUALAMT" localSheetId="28">'[4]INV RCVD PRIOR MNTH PAID CURR'!#REF!</definedName>
    <definedName name="EXPACCRUALAMT">'[4]INV RCVD PRIOR MNTH PAID CURR'!#REF!</definedName>
    <definedName name="EXPFORPAID1" localSheetId="28">'[4]INVOICES RECEIVED'!#REF!</definedName>
    <definedName name="EXPFORPAID1">'[4]INVOICES RECEIVED'!#REF!</definedName>
    <definedName name="FindCounty">[6]BaseMedicaid!$M$4:$Q$103</definedName>
    <definedName name="fs" localSheetId="28" hidden="1">{#N/A,#N/A,FALSE,"BAL SHT";#N/A,#N/A,FALSE,"INCOME STMT";#N/A,#N/A,FALSE,"UTILIZATION";#N/A,#N/A,FALSE,"RATE CODE"}</definedName>
    <definedName name="fs" localSheetId="6" hidden="1">{#N/A,#N/A,FALSE,"BAL SHT";#N/A,#N/A,FALSE,"INCOME STMT";#N/A,#N/A,FALSE,"UTILIZATION";#N/A,#N/A,FALSE,"RATE CODE"}</definedName>
    <definedName name="fs" localSheetId="4" hidden="1">{#N/A,#N/A,FALSE,"BAL SHT";#N/A,#N/A,FALSE,"INCOME STMT";#N/A,#N/A,FALSE,"UTILIZATION";#N/A,#N/A,FALSE,"RATE CODE"}</definedName>
    <definedName name="fs" localSheetId="30" hidden="1">{#N/A,#N/A,FALSE,"BAL SHT";#N/A,#N/A,FALSE,"INCOME STMT";#N/A,#N/A,FALSE,"UTILIZATION";#N/A,#N/A,FALSE,"RATE CODE"}</definedName>
    <definedName name="fs" hidden="1">{#N/A,#N/A,FALSE,"BAL SHT";#N/A,#N/A,FALSE,"INCOME STMT";#N/A,#N/A,FALSE,"UTILIZATION";#N/A,#N/A,FALSE,"RATE CODE"}</definedName>
    <definedName name="gltb">'[10]gl_phy Table'!$B$3:$F$402</definedName>
    <definedName name="ibnr" localSheetId="28" hidden="1">{#N/A,#N/A,FALSE,"BAL SHT";#N/A,#N/A,FALSE,"INCOME STMT";#N/A,#N/A,FALSE,"UTILIZATION";#N/A,#N/A,FALSE,"RATE CODE"}</definedName>
    <definedName name="ibnr" localSheetId="6" hidden="1">{#N/A,#N/A,FALSE,"BAL SHT";#N/A,#N/A,FALSE,"INCOME STMT";#N/A,#N/A,FALSE,"UTILIZATION";#N/A,#N/A,FALSE,"RATE CODE"}</definedName>
    <definedName name="ibnr" localSheetId="4" hidden="1">{#N/A,#N/A,FALSE,"BAL SHT";#N/A,#N/A,FALSE,"INCOME STMT";#N/A,#N/A,FALSE,"UTILIZATION";#N/A,#N/A,FALSE,"RATE CODE"}</definedName>
    <definedName name="ibnr" localSheetId="30" hidden="1">{#N/A,#N/A,FALSE,"BAL SHT";#N/A,#N/A,FALSE,"INCOME STMT";#N/A,#N/A,FALSE,"UTILIZATION";#N/A,#N/A,FALSE,"RATE CODE"}</definedName>
    <definedName name="ibnr" hidden="1">{#N/A,#N/A,FALSE,"BAL SHT";#N/A,#N/A,FALSE,"INCOME STMT";#N/A,#N/A,FALSE,"UTILIZATION";#N/A,#N/A,FALSE,"RATE CODE"}</definedName>
    <definedName name="ibnr1" localSheetId="28" hidden="1">{#N/A,#N/A,FALSE,"BAL SHT";#N/A,#N/A,FALSE,"INCOME STMT";#N/A,#N/A,FALSE,"UTILIZATION";#N/A,#N/A,FALSE,"RATE CODE"}</definedName>
    <definedName name="ibnr1" localSheetId="6" hidden="1">{#N/A,#N/A,FALSE,"BAL SHT";#N/A,#N/A,FALSE,"INCOME STMT";#N/A,#N/A,FALSE,"UTILIZATION";#N/A,#N/A,FALSE,"RATE CODE"}</definedName>
    <definedName name="ibnr1" localSheetId="4" hidden="1">{#N/A,#N/A,FALSE,"BAL SHT";#N/A,#N/A,FALSE,"INCOME STMT";#N/A,#N/A,FALSE,"UTILIZATION";#N/A,#N/A,FALSE,"RATE CODE"}</definedName>
    <definedName name="ibnr1" localSheetId="30" hidden="1">{#N/A,#N/A,FALSE,"BAL SHT";#N/A,#N/A,FALSE,"INCOME STMT";#N/A,#N/A,FALSE,"UTILIZATION";#N/A,#N/A,FALSE,"RATE CODE"}</definedName>
    <definedName name="ibnr1" hidden="1">{#N/A,#N/A,FALSE,"BAL SHT";#N/A,#N/A,FALSE,"INCOME STMT";#N/A,#N/A,FALSE,"UTILIZATION";#N/A,#N/A,FALSE,"RATE CODE"}</definedName>
    <definedName name="ibnranalysis" localSheetId="28" hidden="1">{#N/A,#N/A,FALSE,"BAL SHT";#N/A,#N/A,FALSE,"INCOME STMT";#N/A,#N/A,FALSE,"UTILIZATION";#N/A,#N/A,FALSE,"RATE CODE"}</definedName>
    <definedName name="ibnranalysis" localSheetId="6" hidden="1">{#N/A,#N/A,FALSE,"BAL SHT";#N/A,#N/A,FALSE,"INCOME STMT";#N/A,#N/A,FALSE,"UTILIZATION";#N/A,#N/A,FALSE,"RATE CODE"}</definedName>
    <definedName name="ibnranalysis" localSheetId="4" hidden="1">{#N/A,#N/A,FALSE,"BAL SHT";#N/A,#N/A,FALSE,"INCOME STMT";#N/A,#N/A,FALSE,"UTILIZATION";#N/A,#N/A,FALSE,"RATE CODE"}</definedName>
    <definedName name="ibnranalysis" localSheetId="30" hidden="1">{#N/A,#N/A,FALSE,"BAL SHT";#N/A,#N/A,FALSE,"INCOME STMT";#N/A,#N/A,FALSE,"UTILIZATION";#N/A,#N/A,FALSE,"RATE CODE"}</definedName>
    <definedName name="ibnranalysis" hidden="1">{#N/A,#N/A,FALSE,"BAL SHT";#N/A,#N/A,FALSE,"INCOME STMT";#N/A,#N/A,FALSE,"UTILIZATION";#N/A,#N/A,FALSE,"RATE CODE"}</definedName>
    <definedName name="IBNRI" localSheetId="28" hidden="1">{#N/A,#N/A,FALSE,"BAL SHT";#N/A,#N/A,FALSE,"INCOME STMT";#N/A,#N/A,FALSE,"UTILIZATION";#N/A,#N/A,FALSE,"RATE CODE"}</definedName>
    <definedName name="IBNRI" localSheetId="6" hidden="1">{#N/A,#N/A,FALSE,"BAL SHT";#N/A,#N/A,FALSE,"INCOME STMT";#N/A,#N/A,FALSE,"UTILIZATION";#N/A,#N/A,FALSE,"RATE CODE"}</definedName>
    <definedName name="IBNRI" localSheetId="4" hidden="1">{#N/A,#N/A,FALSE,"BAL SHT";#N/A,#N/A,FALSE,"INCOME STMT";#N/A,#N/A,FALSE,"UTILIZATION";#N/A,#N/A,FALSE,"RATE CODE"}</definedName>
    <definedName name="IBNRI" localSheetId="30" hidden="1">{#N/A,#N/A,FALSE,"BAL SHT";#N/A,#N/A,FALSE,"INCOME STMT";#N/A,#N/A,FALSE,"UTILIZATION";#N/A,#N/A,FALSE,"RATE CODE"}</definedName>
    <definedName name="IBNRI" hidden="1">{#N/A,#N/A,FALSE,"BAL SHT";#N/A,#N/A,FALSE,"INCOME STMT";#N/A,#N/A,FALSE,"UTILIZATION";#N/A,#N/A,FALSE,"RATE CODE"}</definedName>
    <definedName name="IP_ALOS" localSheetId="28">OFFSET([11]!Dates,44,0)</definedName>
    <definedName name="IP_ALOS" localSheetId="29">OFFSET([11]!Dates,44,0)</definedName>
    <definedName name="IP_ALOS" localSheetId="30">OFFSET([11]!Dates,44,0)</definedName>
    <definedName name="IP_ALOS">OFFSET([11]!Dates,44,0)</definedName>
    <definedName name="JUNE">#REF!</definedName>
    <definedName name="LAG_TRIANGLE" localSheetId="28">#REF!</definedName>
    <definedName name="LAG_TRIANGLE">#REF!</definedName>
    <definedName name="LastCell">#REF!</definedName>
    <definedName name="LISACCT" localSheetId="28">#REF!</definedName>
    <definedName name="LISACCT">#REF!</definedName>
    <definedName name="LISAMT" localSheetId="28">#REF!</definedName>
    <definedName name="LISAMT">#REF!</definedName>
    <definedName name="MACROS">#REF!</definedName>
    <definedName name="MAR">#REF!</definedName>
    <definedName name="NEWAMT" localSheetId="28">#REF!</definedName>
    <definedName name="NEWAMT">#REF!</definedName>
    <definedName name="NEWAMT1" localSheetId="28">#REF!</definedName>
    <definedName name="NEWAMT1">#REF!</definedName>
    <definedName name="NEWAMT2" localSheetId="28">'[4]INVOICES RECEIVED'!#REF!</definedName>
    <definedName name="NEWAMT2">'[4]INVOICES RECEIVED'!#REF!</definedName>
    <definedName name="PartC" localSheetId="28">#REF!</definedName>
    <definedName name="PartC">#REF!</definedName>
    <definedName name="phytbl">'[10]gl_phy Table'!$A$406:$B$516</definedName>
    <definedName name="_xlnm.Print_Area" localSheetId="4">'FS-Footnotes 3.06'!$B$1:$K$432</definedName>
    <definedName name="_xlnm.Print_Area" localSheetId="29">'MLR H-1  '!$A$2:$Q$115</definedName>
    <definedName name="_xlnm.Print_Titles" localSheetId="4">'FS-Footnotes 3.06'!$2:$4</definedName>
    <definedName name="_xlnm.Print_Titles" localSheetId="29">'MLR H-1  '!$2:$5</definedName>
    <definedName name="qtr">'[10]gl_phy Table'!$A$522:$B$583</definedName>
    <definedName name="REBATE" localSheetId="28">#REF!</definedName>
    <definedName name="REBATE">#REF!</definedName>
    <definedName name="Rpt11A_Q1_Apache">'[12]RPT 11A_old'!$A$4:$G$46,'[12]RPT 11A_old'!$A$50:$G$92,'[12]RPT 11A_old'!$A$96:$G$138</definedName>
    <definedName name="Rpt11A_Q1_Coconino">'[12]RPT 11A_old'!$I$4:$O$46,'[12]RPT 11A_old'!$I$50:$O$92,'[12]RPT 11A_old'!$I$96:$O$138</definedName>
    <definedName name="Rpt11A_Q1_LaPaz">'[12]RPT 11A_old'!$Q$4:$W$46,'[12]RPT 11A_old'!$Q$50:$W$92,'[12]RPT 11A_old'!$Q$96:$W$138</definedName>
    <definedName name="Rpt11A_Q1_Maricopa">'[12]RPT 11A_old'!$Y$4:$AE$46,'[12]RPT 11A_old'!$Y$50:$AE$92,'[12]RPT 11A_old'!$Y$96:$AE$138</definedName>
    <definedName name="Rpt11A_Q1_Mohave">'[12]RPT 11A_old'!$AG$4:$AM$46,'[12]RPT 11A_old'!$AG$50:$AM$92,'[12]RPT 11A_old'!$AG$96:$AM$138</definedName>
    <definedName name="Rpt11A_Q1_Navajo">'[12]RPT 11A_old'!$AO$4:$AU$46,'[12]RPT 11A_old'!$AO$50:$AU$92,'[12]RPT 11A_old'!$AO$96:$AU$138</definedName>
    <definedName name="Rpt11A_Q1_Yuma">'[12]RPT 11A_old'!$AW$4:$BC$46,'[12]RPT 11A_old'!$AW$50:$BC$92,'[12]RPT 11A_old'!$AW$96:$BC$138</definedName>
    <definedName name="Rpt11A_Q2_Apache">'[12]RPT 11A_old'!$A$142:$G$184,'[12]RPT 11A_old'!$A$188:$G$230,'[12]RPT 11A_old'!$A$234:$G$276</definedName>
    <definedName name="Rpt11A_Q2_Coconino">'[12]RPT 11A_old'!$I$142:$O$184,'[12]RPT 11A_old'!$I$188:$O$230,'[12]RPT 11A_old'!$I$234:$O$276</definedName>
    <definedName name="Rpt11A_Q2_LaPaz">'[12]RPT 11A_old'!$Q$142:$W$184,'[12]RPT 11A_old'!$Q$188:$W$230,'[12]RPT 11A_old'!$Q$234:$W$276</definedName>
    <definedName name="Rpt11A_Q2_Maricopa">'[12]RPT 11A_old'!$Y$142:$AE$184,'[12]RPT 11A_old'!$Y$188:$AE$230,'[12]RPT 11A_old'!$Y$234:$AE$276</definedName>
    <definedName name="Rpt11A_Q2_Mohave">'[12]RPT 11A_old'!$AG$142:$AM$184,'[12]RPT 11A_old'!$AG$188:$AM$230,'[12]RPT 11A_old'!$AG$234:$AM$276</definedName>
    <definedName name="Rpt11A_Q2_Navajo">'[12]RPT 11A_old'!$AO$142:$AU$184,'[12]RPT 11A_old'!$AO$188:$AU$230,'[12]RPT 11A_old'!$AO$234:$AU$276</definedName>
    <definedName name="Rpt11A_Q2_Yuma">'[12]RPT 11A_old'!$AW$142:$BC$184,'[12]RPT 11A_old'!$AW$188:$BC$230,'[12]RPT 11A_old'!$AW$234:$BC$276</definedName>
    <definedName name="Rpt11A_Q3_Apache">'[12]RPT 11A_old'!$A$280:$G$322,'[12]RPT 11A_old'!$A$326:$G$368,'[12]RPT 11A_old'!$A$372:$G$414</definedName>
    <definedName name="Rpt11A_Q3_Coconino">'[12]RPT 11A_old'!$I$280:$O$322,'[12]RPT 11A_old'!$I$326:$O$368,'[12]RPT 11A_old'!$I$372:$O$414</definedName>
    <definedName name="Rpt11A_Q3_LaPaz">'[12]RPT 11A_old'!$Q$280:$W$322,'[12]RPT 11A_old'!$Q$326:$W$368,'[12]RPT 11A_old'!$Q$372:$W$414</definedName>
    <definedName name="Rpt11A_Q3_Maricopa">'[12]RPT 11A_old'!$Y$280:$AE$322,'[12]RPT 11A_old'!$Y$326:$AE$368,'[12]RPT 11A_old'!$Y$372:$AE$414</definedName>
    <definedName name="Rpt11A_Q3_Mohave">'[12]RPT 11A_old'!$AG$280:$AM$322,'[12]RPT 11A_old'!$AG$326:$AM$368,'[12]RPT 11A_old'!$AG$372:$AM$414</definedName>
    <definedName name="Rpt11A_Q3_Navajo">'[12]RPT 11A_old'!$AO$280:$AU$322,'[12]RPT 11A_old'!$AO$326:$AU$368,'[12]RPT 11A_old'!$AO$372:$AU$414</definedName>
    <definedName name="Rpt11A_Q3_Yuma">'[12]RPT 11A_old'!$AW$280:$BC$322,'[12]RPT 11A_old'!$AW$326:$BC$368,'[12]RPT 11A_old'!$AW$372:$BC$414</definedName>
    <definedName name="Rpt11A_Q4_Apache">'[12]RPT 11A_old'!$A$418:$G$460,'[12]RPT 11A_old'!$A$464:$G$506,'[12]RPT 11A_old'!$A$510:$G$552</definedName>
    <definedName name="Rpt11A_Q4_Coconino">'[12]RPT 11A_old'!$I$418:$O$460,'[12]RPT 11A_old'!$I$464:$O$506,'[12]RPT 11A_old'!$I$510:$O$552</definedName>
    <definedName name="Rpt11A_Q4_LaPaz">'[12]RPT 11A_old'!$Q$418:$W$460,'[12]RPT 11A_old'!$Q$464:$W$506,'[12]RPT 11A_old'!$Q$510:$W$552</definedName>
    <definedName name="Rpt11A_Q4_Maricopa">'[12]RPT 11A_old'!$Y$418:$AE$460,'[12]RPT 11A_old'!$Y$464:$AE$506,'[12]RPT 11A_old'!$Y$510:$AE$552</definedName>
    <definedName name="Rpt11A_Q4_Mohave">'[12]RPT 11A_old'!$AG$418:$AM$460,'[12]RPT 11A_old'!$AG$464:$AM$506,'[12]RPT 11A_old'!$AG$510:$AM$552</definedName>
    <definedName name="Rpt11A_Q4_Navajo">'[12]RPT 11A_old'!$AO$418:$AU$460,'[12]RPT 11A_old'!$AO$464:$AU$506,'[12]RPT 11A_old'!$AO$510:$AU$552</definedName>
    <definedName name="Rpt11A_Q4_Yuma">'[12]RPT 11A_old'!$AW$418:$BC$460,'[12]RPT 11A_old'!$AW$464:$BC$506,'[12]RPT 11A_old'!$AW$510:$BC$552</definedName>
    <definedName name="Rpt11B_Q1">'[12]RPT 11B_old'!$A$4:$G$46,'[12]RPT 11B_old'!$A$50:$G$92,'[12]RPT 11B_old'!$A$96:$G$138</definedName>
    <definedName name="Rpt11B_Q2">'[12]RPT 11B_old'!$I$4:$O$46,'[12]RPT 11B_old'!$I$50:$O$92,'[12]RPT 11B_old'!$I$96:$O$138</definedName>
    <definedName name="Rpt11B_Q3">'[12]RPT 11B_old'!$Q$4:$W$46,'[12]RPT 11B_old'!$Q$50:$W$92,'[12]RPT 11B_old'!$Q$96:$W$138</definedName>
    <definedName name="Rpt11B_Q4">'[12]RPT 11B_old'!$Y$4:$AE$46,'[12]RPT 11B_old'!$Y$50:$AE$92,'[12]RPT 11B_old'!$Y$96:$AE$138</definedName>
    <definedName name="Rpt11C_Q1">'[12]RPT 11C_old'!$A$4:$G$46,'[12]RPT 11C_old'!$A$50:$G$92,'[12]RPT 11C_old'!$A$96:$G$138,'[12]RPT 11C_old'!$A$142:$G$184,'[12]RPT 11C_old'!$A$188:$G$230,'[12]RPT 11C_old'!$A$234:$G$276,'[12]RPT 11C_old'!$A$280:$G$322,'[12]RPT 11C_old'!$A$326:$G$368</definedName>
    <definedName name="Rpt11C_Q2">'[12]RPT 11C_old'!$I$4:$O$46,'[12]RPT 11C_old'!$I$50:$O$92,'[12]RPT 11C_old'!$I$96:$O$138,'[12]RPT 11C_old'!$I$142:$O$184,'[12]RPT 11C_old'!$I$188:$O$230,'[12]RPT 11C_old'!$I$234:$O$276,'[12]RPT 11C_old'!$I$280:$O$322,'[12]RPT 11C_old'!$I$326:$O$368</definedName>
    <definedName name="Rpt11C_Q3">'[12]RPT 11C_old'!$Q$4:$W$46,'[12]RPT 11C_old'!$Q$50:$W$92,'[12]RPT 11C_old'!$Q$96:$W$138,'[12]RPT 11C_old'!$Q$142:$W$184,'[12]RPT 11C_old'!$Q$188:$W$230,'[12]RPT 11C_old'!$Q$234:$W$276,'[12]RPT 11C_old'!$Q$280:$W$322,'[12]RPT 11C_old'!$Q$326:$W$368</definedName>
    <definedName name="Rpt11C_Q4">'[12]RPT 11C_old'!$Y$4:$AE$46,'[12]RPT 11C_old'!$Y$50:$AE$92,'[12]RPT 11C_old'!$Y$96:$AE$138,'[12]RPT 11C_old'!$Y$142:$AE$184,'[12]RPT 11C_old'!$Y$188:$AE$230,'[12]RPT 11C_old'!$Y$234:$AE$276,'[12]RPT 11C_old'!$Y$280:$AE$322,'[12]RPT 11C_old'!$Y$326:$AE$368</definedName>
    <definedName name="rxexp" localSheetId="28">#REF!</definedName>
    <definedName name="rxexp" localSheetId="4">#REF!</definedName>
    <definedName name="rxexp">#REF!</definedName>
    <definedName name="RXEXP1" localSheetId="28">#REF!</definedName>
    <definedName name="RXEXP1">#REF!</definedName>
    <definedName name="RXEXPACCT" localSheetId="28">#REF!</definedName>
    <definedName name="RXEXPACCT">#REF!</definedName>
    <definedName name="SEPT">#REF!</definedName>
    <definedName name="TEMPDATA" localSheetId="28">#REF!</definedName>
    <definedName name="TEMPDATA">#REF!</definedName>
    <definedName name="TOTAL" localSheetId="28">'[4]INVOICES RECEIVED'!#REF!</definedName>
    <definedName name="TOTAL">'[4]INVOICES RECEIVED'!#REF!</definedName>
    <definedName name="wrn.Financial._.Statements." localSheetId="28" hidden="1">{#N/A,#N/A,FALSE,"BAL SHT";#N/A,#N/A,FALSE,"INCOME STMT";#N/A,#N/A,FALSE,"UTILIZATION";#N/A,#N/A,FALSE,"RATE CODE"}</definedName>
    <definedName name="wrn.Financial._.Statements." localSheetId="6" hidden="1">{#N/A,#N/A,FALSE,"BAL SHT";#N/A,#N/A,FALSE,"INCOME STMT";#N/A,#N/A,FALSE,"UTILIZATION";#N/A,#N/A,FALSE,"RATE CODE"}</definedName>
    <definedName name="wrn.Financial._.Statements." localSheetId="4" hidden="1">{#N/A,#N/A,FALSE,"BAL SHT";#N/A,#N/A,FALSE,"INCOME STMT";#N/A,#N/A,FALSE,"UTILIZATION";#N/A,#N/A,FALSE,"RATE CODE"}</definedName>
    <definedName name="wrn.Financial._.Statements." localSheetId="30" hidden="1">{#N/A,#N/A,FALSE,"BAL SHT";#N/A,#N/A,FALSE,"INCOME STMT";#N/A,#N/A,FALSE,"UTILIZATION";#N/A,#N/A,FALSE,"RATE CODE"}</definedName>
    <definedName name="wrn.Financial._.Statements." hidden="1">{#N/A,#N/A,FALSE,"BAL SHT";#N/A,#N/A,FALSE,"INCOME STMT";#N/A,#N/A,FALSE,"UTILIZATION";#N/A,#N/A,FALSE,"RATE CODE"}</definedName>
    <definedName name="Z_27EF61E3_089C_4444_8AD8_DD4FF652E9B8_.wvu.PrintArea" localSheetId="11" hidden="1">'APM 4.06'!$A$1:$C$53</definedName>
    <definedName name="Z_27EF61E3_089C_4444_8AD8_DD4FF652E9B8_.wvu.PrintArea" localSheetId="4" hidden="1">'FS-Footnotes 3.06'!$B$1:$K$432</definedName>
    <definedName name="Z_27EF61E3_089C_4444_8AD8_DD4FF652E9B8_.wvu.PrintArea" localSheetId="8" hidden="1">'Receivables_Payable 4.02 &amp; 4.03'!$A$1:$C$52</definedName>
    <definedName name="Z_27EF61E3_089C_4444_8AD8_DD4FF652E9B8_.wvu.PrintTitles" localSheetId="4" hidden="1">'FS-Footnotes 3.06'!$2:$4</definedName>
    <definedName name="Z_37A3FFB3_F9B3_457E_8CCE_DDC5690B1CC7_.wvu.PrintArea" localSheetId="11" hidden="1">'APM 4.06'!$A$1:$C$53</definedName>
    <definedName name="Z_37A3FFB3_F9B3_457E_8CCE_DDC5690B1CC7_.wvu.PrintArea" localSheetId="4" hidden="1">'FS-Footnotes 3.06'!$B$1:$K$432</definedName>
    <definedName name="Z_37A3FFB3_F9B3_457E_8CCE_DDC5690B1CC7_.wvu.PrintArea" localSheetId="8" hidden="1">'Receivables_Payable 4.02 &amp; 4.03'!$A$1:$C$52</definedName>
    <definedName name="Z_37A3FFB3_F9B3_457E_8CCE_DDC5690B1CC7_.wvu.PrintTitles" localSheetId="4" hidden="1">'FS-Footnotes 3.06'!$2:$4</definedName>
    <definedName name="Z_655785FE_4642_4974_A75C_A508411C3F0D_.wvu.PrintArea" localSheetId="29" hidden="1">'MLR H-1  '!$A$2:$Q$115</definedName>
    <definedName name="Z_655785FE_4642_4974_A75C_A508411C3F0D_.wvu.PrintTitles" localSheetId="29" hidden="1">'MLR H-1  '!$2:$5</definedName>
    <definedName name="Z_9CE0C3E7_850B_4DCB_B236_1FE82D824183_.wvu.PrintArea" localSheetId="4" hidden="1">'FS-Footnotes 3.06'!$B$1:$K$432</definedName>
    <definedName name="Z_9CE0C3E7_850B_4DCB_B236_1FE82D824183_.wvu.PrintTitles" localSheetId="4" hidden="1">'FS-Footnotes 3.06'!$2:$4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7" i="36" l="1"/>
  <c r="H67" i="36"/>
  <c r="G68" i="36"/>
  <c r="H68" i="36"/>
  <c r="G69" i="36"/>
  <c r="H69" i="36"/>
  <c r="G70" i="36"/>
  <c r="H70" i="36"/>
  <c r="G71" i="36"/>
  <c r="H71" i="36"/>
  <c r="G72" i="36"/>
  <c r="H72" i="36"/>
  <c r="H62" i="36"/>
  <c r="G62" i="36"/>
  <c r="H61" i="36"/>
  <c r="G61" i="36"/>
  <c r="H60" i="36"/>
  <c r="G60" i="36"/>
  <c r="H57" i="36"/>
  <c r="G57" i="36"/>
  <c r="H56" i="36"/>
  <c r="G56" i="36"/>
  <c r="H55" i="36"/>
  <c r="G55" i="36"/>
  <c r="H54" i="36"/>
  <c r="G54" i="36"/>
  <c r="H53" i="36"/>
  <c r="G53" i="36"/>
  <c r="H50" i="36"/>
  <c r="G50" i="36"/>
  <c r="H49" i="36"/>
  <c r="G49" i="36"/>
  <c r="H48" i="36"/>
  <c r="G48" i="36"/>
  <c r="A33" i="39"/>
  <c r="A32" i="39"/>
  <c r="A31" i="39"/>
  <c r="A30" i="39"/>
  <c r="A29" i="39"/>
  <c r="A28" i="39"/>
  <c r="A27" i="39"/>
  <c r="A26" i="39"/>
  <c r="A25" i="39"/>
  <c r="A24" i="39"/>
  <c r="A23" i="39"/>
  <c r="F16" i="39"/>
  <c r="D16" i="39"/>
  <c r="F15" i="39"/>
  <c r="E15" i="39"/>
  <c r="E16" i="39" s="1"/>
  <c r="D15" i="39"/>
  <c r="C15" i="39"/>
  <c r="G15" i="39" s="1"/>
  <c r="J15" i="39" s="1"/>
  <c r="J14" i="39"/>
  <c r="G14" i="39"/>
  <c r="G13" i="39"/>
  <c r="J13" i="39" s="1"/>
  <c r="G12" i="39"/>
  <c r="J12" i="39" s="1"/>
  <c r="J11" i="39"/>
  <c r="G11" i="39"/>
  <c r="F10" i="39"/>
  <c r="E10" i="39"/>
  <c r="D10" i="39"/>
  <c r="C10" i="39"/>
  <c r="C16" i="39" s="1"/>
  <c r="J9" i="39"/>
  <c r="G9" i="39"/>
  <c r="J8" i="39"/>
  <c r="G8" i="39"/>
  <c r="G7" i="39"/>
  <c r="J7" i="39" s="1"/>
  <c r="G6" i="39"/>
  <c r="J6" i="39" s="1"/>
  <c r="J5" i="39"/>
  <c r="G5" i="39"/>
  <c r="J4" i="39"/>
  <c r="G4" i="39"/>
  <c r="M97" i="38"/>
  <c r="J97" i="38"/>
  <c r="I97" i="38"/>
  <c r="H97" i="38"/>
  <c r="N93" i="38"/>
  <c r="M93" i="38"/>
  <c r="O87" i="38"/>
  <c r="L87" i="38"/>
  <c r="N85" i="38"/>
  <c r="M85" i="38"/>
  <c r="K85" i="38"/>
  <c r="K93" i="38" s="1"/>
  <c r="J85" i="38"/>
  <c r="J93" i="38" s="1"/>
  <c r="I85" i="38"/>
  <c r="I93" i="38" s="1"/>
  <c r="H85" i="38"/>
  <c r="L85" i="38" s="1"/>
  <c r="O85" i="38" s="1"/>
  <c r="O84" i="38"/>
  <c r="L84" i="38"/>
  <c r="L83" i="38"/>
  <c r="O83" i="38" s="1"/>
  <c r="L82" i="38"/>
  <c r="O82" i="38" s="1"/>
  <c r="O81" i="38"/>
  <c r="L81" i="38"/>
  <c r="O80" i="38"/>
  <c r="L80" i="38"/>
  <c r="L79" i="38"/>
  <c r="O79" i="38" s="1"/>
  <c r="N76" i="38"/>
  <c r="M76" i="38"/>
  <c r="K76" i="38"/>
  <c r="L76" i="38" s="1"/>
  <c r="O76" i="38" s="1"/>
  <c r="J76" i="38"/>
  <c r="I76" i="38"/>
  <c r="H76" i="38"/>
  <c r="L75" i="38"/>
  <c r="O75" i="38" s="1"/>
  <c r="O74" i="38"/>
  <c r="L74" i="38"/>
  <c r="O73" i="38"/>
  <c r="L73" i="38"/>
  <c r="L72" i="38"/>
  <c r="O72" i="38" s="1"/>
  <c r="L71" i="38"/>
  <c r="O71" i="38" s="1"/>
  <c r="O70" i="38"/>
  <c r="L70" i="38"/>
  <c r="O69" i="38"/>
  <c r="L69" i="38"/>
  <c r="L68" i="38"/>
  <c r="O68" i="38" s="1"/>
  <c r="L67" i="38"/>
  <c r="O67" i="38" s="1"/>
  <c r="O66" i="38"/>
  <c r="L66" i="38"/>
  <c r="O65" i="38"/>
  <c r="L65" i="38"/>
  <c r="L64" i="38"/>
  <c r="O64" i="38" s="1"/>
  <c r="L63" i="38"/>
  <c r="O63" i="38" s="1"/>
  <c r="O62" i="38"/>
  <c r="L62" i="38"/>
  <c r="O61" i="38"/>
  <c r="L61" i="38"/>
  <c r="L60" i="38"/>
  <c r="O60" i="38" s="1"/>
  <c r="L59" i="38"/>
  <c r="O59" i="38" s="1"/>
  <c r="O58" i="38"/>
  <c r="L58" i="38"/>
  <c r="O57" i="38"/>
  <c r="L57" i="38"/>
  <c r="L56" i="38"/>
  <c r="O56" i="38" s="1"/>
  <c r="L55" i="38"/>
  <c r="O55" i="38" s="1"/>
  <c r="N52" i="38"/>
  <c r="N92" i="38" s="1"/>
  <c r="N94" i="38" s="1"/>
  <c r="M52" i="38"/>
  <c r="M92" i="38" s="1"/>
  <c r="M94" i="38" s="1"/>
  <c r="K52" i="38"/>
  <c r="K92" i="38" s="1"/>
  <c r="J52" i="38"/>
  <c r="J92" i="38" s="1"/>
  <c r="J94" i="38" s="1"/>
  <c r="J99" i="38" s="1"/>
  <c r="J100" i="38" s="1"/>
  <c r="I52" i="38"/>
  <c r="I92" i="38" s="1"/>
  <c r="I94" i="38" s="1"/>
  <c r="I99" i="38" s="1"/>
  <c r="I100" i="38" s="1"/>
  <c r="H52" i="38"/>
  <c r="L52" i="38" s="1"/>
  <c r="O52" i="38" s="1"/>
  <c r="O51" i="38"/>
  <c r="L51" i="38"/>
  <c r="O50" i="38"/>
  <c r="L50" i="38"/>
  <c r="L49" i="38"/>
  <c r="O49" i="38" s="1"/>
  <c r="L48" i="38"/>
  <c r="O48" i="38" s="1"/>
  <c r="O46" i="38"/>
  <c r="L46" i="38"/>
  <c r="O45" i="38"/>
  <c r="L45" i="38"/>
  <c r="L44" i="38"/>
  <c r="O44" i="38" s="1"/>
  <c r="L43" i="38"/>
  <c r="O43" i="38" s="1"/>
  <c r="O42" i="38"/>
  <c r="L42" i="38"/>
  <c r="O41" i="38"/>
  <c r="L41" i="38"/>
  <c r="L40" i="38"/>
  <c r="O40" i="38" s="1"/>
  <c r="N36" i="38"/>
  <c r="N97" i="38" s="1"/>
  <c r="M36" i="38"/>
  <c r="K36" i="38"/>
  <c r="K97" i="38" s="1"/>
  <c r="J36" i="38"/>
  <c r="I36" i="38"/>
  <c r="H36" i="38"/>
  <c r="L35" i="38"/>
  <c r="O35" i="38" s="1"/>
  <c r="O34" i="38"/>
  <c r="L34" i="38"/>
  <c r="O33" i="38"/>
  <c r="L33" i="38"/>
  <c r="L32" i="38"/>
  <c r="O32" i="38" s="1"/>
  <c r="L31" i="38"/>
  <c r="O31" i="38" s="1"/>
  <c r="N28" i="38"/>
  <c r="N96" i="38" s="1"/>
  <c r="N98" i="38" s="1"/>
  <c r="M28" i="38"/>
  <c r="M96" i="38" s="1"/>
  <c r="M98" i="38" s="1"/>
  <c r="K28" i="38"/>
  <c r="K96" i="38" s="1"/>
  <c r="K98" i="38" s="1"/>
  <c r="J28" i="38"/>
  <c r="J96" i="38" s="1"/>
  <c r="J98" i="38" s="1"/>
  <c r="I28" i="38"/>
  <c r="I96" i="38" s="1"/>
  <c r="I98" i="38" s="1"/>
  <c r="H28" i="38"/>
  <c r="L28" i="38" s="1"/>
  <c r="O28" i="38" s="1"/>
  <c r="O96" i="38" s="1"/>
  <c r="O27" i="38"/>
  <c r="L27" i="38"/>
  <c r="O25" i="38"/>
  <c r="L25" i="38"/>
  <c r="L24" i="38"/>
  <c r="O24" i="38" s="1"/>
  <c r="L23" i="38"/>
  <c r="O23" i="38" s="1"/>
  <c r="O22" i="38"/>
  <c r="L22" i="38"/>
  <c r="O21" i="38"/>
  <c r="L21" i="38"/>
  <c r="L20" i="38"/>
  <c r="O20" i="38" s="1"/>
  <c r="L19" i="38"/>
  <c r="O19" i="38" s="1"/>
  <c r="O18" i="38"/>
  <c r="L18" i="38"/>
  <c r="O17" i="38"/>
  <c r="L17" i="38"/>
  <c r="L16" i="38"/>
  <c r="O16" i="38" s="1"/>
  <c r="L15" i="38"/>
  <c r="O15" i="38" s="1"/>
  <c r="O14" i="38"/>
  <c r="L14" i="38"/>
  <c r="O13" i="38"/>
  <c r="L13" i="38"/>
  <c r="L12" i="38"/>
  <c r="O12" i="38" s="1"/>
  <c r="L11" i="38"/>
  <c r="O11" i="38" s="1"/>
  <c r="O10" i="38"/>
  <c r="L10" i="38"/>
  <c r="O6" i="38"/>
  <c r="L6" i="38"/>
  <c r="K94" i="38" l="1"/>
  <c r="K99" i="38" s="1"/>
  <c r="K100" i="38" s="1"/>
  <c r="G16" i="39"/>
  <c r="L97" i="38"/>
  <c r="L36" i="38"/>
  <c r="O36" i="38" s="1"/>
  <c r="O97" i="38" s="1"/>
  <c r="O98" i="38" s="1"/>
  <c r="H93" i="38"/>
  <c r="L93" i="38" s="1"/>
  <c r="O93" i="38" s="1"/>
  <c r="H92" i="38"/>
  <c r="H96" i="38"/>
  <c r="G10" i="39"/>
  <c r="J10" i="39" s="1"/>
  <c r="J16" i="39" s="1"/>
  <c r="L92" i="38" l="1"/>
  <c r="O92" i="38" s="1"/>
  <c r="H94" i="38"/>
  <c r="L96" i="38"/>
  <c r="H98" i="38"/>
  <c r="L98" i="38" s="1"/>
  <c r="L94" i="38" l="1"/>
  <c r="H99" i="38"/>
  <c r="H100" i="38" s="1"/>
  <c r="L99" i="38" l="1"/>
  <c r="L100" i="38" s="1"/>
  <c r="O94" i="38"/>
  <c r="O99" i="38" s="1"/>
  <c r="O100" i="38" s="1"/>
  <c r="S137" i="8" l="1"/>
  <c r="R137" i="8"/>
  <c r="Q137" i="8"/>
  <c r="P137" i="8"/>
  <c r="O137" i="8"/>
  <c r="N137" i="8"/>
  <c r="M137" i="8"/>
  <c r="L137" i="8"/>
  <c r="J137" i="8"/>
  <c r="D137" i="8"/>
  <c r="E137" i="8"/>
  <c r="F137" i="8"/>
  <c r="G137" i="8"/>
  <c r="H137" i="8"/>
  <c r="C137" i="8"/>
  <c r="S134" i="8"/>
  <c r="I134" i="8"/>
  <c r="K134" i="8" s="1"/>
  <c r="F138" i="13"/>
  <c r="F141" i="13" s="1"/>
  <c r="D141" i="13"/>
  <c r="E141" i="13"/>
  <c r="C141" i="13"/>
  <c r="D144" i="14"/>
  <c r="D143" i="14"/>
  <c r="C144" i="14"/>
  <c r="C143" i="14"/>
  <c r="D146" i="17"/>
  <c r="C146" i="17"/>
  <c r="E144" i="17"/>
  <c r="E143" i="17"/>
  <c r="E142" i="17"/>
  <c r="E146" i="17" s="1"/>
  <c r="D146" i="16"/>
  <c r="C146" i="16"/>
  <c r="E144" i="16"/>
  <c r="E143" i="16"/>
  <c r="E142" i="16"/>
  <c r="E146" i="16" s="1"/>
  <c r="E143" i="15"/>
  <c r="E146" i="15" s="1"/>
  <c r="D146" i="15"/>
  <c r="C146" i="15"/>
  <c r="U146" i="30"/>
  <c r="T146" i="30"/>
  <c r="S146" i="30"/>
  <c r="Q146" i="30"/>
  <c r="P146" i="30"/>
  <c r="O146" i="30"/>
  <c r="M146" i="30"/>
  <c r="L146" i="30"/>
  <c r="K146" i="30"/>
  <c r="I146" i="30"/>
  <c r="H146" i="30"/>
  <c r="G146" i="30"/>
  <c r="E146" i="30"/>
  <c r="D146" i="30"/>
  <c r="C146" i="30"/>
  <c r="U143" i="30"/>
  <c r="T143" i="30"/>
  <c r="S143" i="30"/>
  <c r="Q143" i="30"/>
  <c r="M143" i="30"/>
  <c r="I143" i="30"/>
  <c r="E143" i="30"/>
  <c r="E144" i="14" l="1"/>
  <c r="E143" i="14"/>
  <c r="F56" i="35"/>
  <c r="N16" i="4"/>
  <c r="L16" i="4"/>
  <c r="J16" i="4"/>
  <c r="H16" i="4"/>
  <c r="P16" i="4" s="1"/>
  <c r="G6" i="32" l="1"/>
  <c r="E225" i="35" l="1"/>
  <c r="F225" i="35" s="1"/>
  <c r="E215" i="35"/>
  <c r="F215" i="35" s="1"/>
  <c r="E205" i="35"/>
  <c r="F205" i="35" s="1"/>
  <c r="E195" i="35"/>
  <c r="F195" i="35" s="1"/>
  <c r="K57" i="35"/>
  <c r="K56" i="35"/>
  <c r="K54" i="35"/>
  <c r="K53" i="35"/>
  <c r="L53" i="35" s="1"/>
  <c r="K52" i="35"/>
  <c r="K50" i="35"/>
  <c r="K49" i="35"/>
  <c r="K47" i="35"/>
  <c r="K46" i="35"/>
  <c r="K44" i="35"/>
  <c r="K43" i="35"/>
  <c r="F55" i="35"/>
  <c r="G55" i="35" s="1"/>
  <c r="F53" i="35"/>
  <c r="F52" i="35"/>
  <c r="G52" i="35" s="1"/>
  <c r="F50" i="35"/>
  <c r="F49" i="35"/>
  <c r="F47" i="35"/>
  <c r="F46" i="35"/>
  <c r="F44" i="35"/>
  <c r="F43" i="35"/>
  <c r="G43" i="35" s="1"/>
  <c r="K144" i="37"/>
  <c r="K143" i="37"/>
  <c r="K142" i="37"/>
  <c r="K134" i="37"/>
  <c r="K133" i="37"/>
  <c r="K132" i="37"/>
  <c r="K131" i="37"/>
  <c r="K130" i="37"/>
  <c r="K129" i="37"/>
  <c r="K128" i="37"/>
  <c r="K127" i="37"/>
  <c r="K126" i="37"/>
  <c r="K125" i="37"/>
  <c r="K124" i="37"/>
  <c r="K123" i="37"/>
  <c r="K122" i="37"/>
  <c r="K121" i="37"/>
  <c r="K120" i="37"/>
  <c r="K119" i="37"/>
  <c r="K118" i="37"/>
  <c r="K117" i="37"/>
  <c r="K116" i="37"/>
  <c r="H112" i="37"/>
  <c r="G112" i="37"/>
  <c r="J112" i="37" s="1"/>
  <c r="K112" i="37" s="1"/>
  <c r="F112" i="37"/>
  <c r="E112" i="37"/>
  <c r="H111" i="37"/>
  <c r="G111" i="37"/>
  <c r="J111" i="37" s="1"/>
  <c r="F111" i="37"/>
  <c r="E111" i="37"/>
  <c r="J110" i="37"/>
  <c r="H110" i="37"/>
  <c r="I110" i="37" s="1"/>
  <c r="G110" i="37"/>
  <c r="F110" i="37"/>
  <c r="E110" i="37"/>
  <c r="H109" i="37"/>
  <c r="G109" i="37"/>
  <c r="I109" i="37" s="1"/>
  <c r="F109" i="37"/>
  <c r="E109" i="37"/>
  <c r="H108" i="37"/>
  <c r="I108" i="37" s="1"/>
  <c r="G108" i="37"/>
  <c r="J108" i="37" s="1"/>
  <c r="F108" i="37"/>
  <c r="E108" i="37"/>
  <c r="H104" i="37"/>
  <c r="G104" i="37"/>
  <c r="J104" i="37" s="1"/>
  <c r="F104" i="37"/>
  <c r="E104" i="37"/>
  <c r="J101" i="37"/>
  <c r="H101" i="37"/>
  <c r="G101" i="37"/>
  <c r="F101" i="37"/>
  <c r="E101" i="37"/>
  <c r="H100" i="37"/>
  <c r="G100" i="37"/>
  <c r="J100" i="37" s="1"/>
  <c r="F100" i="37"/>
  <c r="E100" i="37"/>
  <c r="H99" i="37"/>
  <c r="G99" i="37"/>
  <c r="J99" i="37" s="1"/>
  <c r="K99" i="37" s="1"/>
  <c r="F99" i="37"/>
  <c r="E99" i="37"/>
  <c r="H98" i="37"/>
  <c r="G98" i="37"/>
  <c r="J98" i="37" s="1"/>
  <c r="F98" i="37"/>
  <c r="E98" i="37"/>
  <c r="H97" i="37"/>
  <c r="G97" i="37"/>
  <c r="J97" i="37" s="1"/>
  <c r="F97" i="37"/>
  <c r="E97" i="37"/>
  <c r="H96" i="37"/>
  <c r="G96" i="37"/>
  <c r="F96" i="37"/>
  <c r="E96" i="37"/>
  <c r="H95" i="37"/>
  <c r="G95" i="37"/>
  <c r="J95" i="37" s="1"/>
  <c r="F95" i="37"/>
  <c r="E95" i="37"/>
  <c r="H94" i="37"/>
  <c r="I94" i="37" s="1"/>
  <c r="G94" i="37"/>
  <c r="J94" i="37" s="1"/>
  <c r="F94" i="37"/>
  <c r="E94" i="37"/>
  <c r="H93" i="37"/>
  <c r="G93" i="37"/>
  <c r="J93" i="37" s="1"/>
  <c r="F93" i="37"/>
  <c r="E93" i="37"/>
  <c r="J92" i="37"/>
  <c r="H92" i="37"/>
  <c r="I92" i="37" s="1"/>
  <c r="G92" i="37"/>
  <c r="F92" i="37"/>
  <c r="E92" i="37"/>
  <c r="H91" i="37"/>
  <c r="G91" i="37"/>
  <c r="J91" i="37" s="1"/>
  <c r="K91" i="37" s="1"/>
  <c r="F91" i="37"/>
  <c r="E91" i="37"/>
  <c r="H90" i="37"/>
  <c r="G90" i="37"/>
  <c r="J90" i="37" s="1"/>
  <c r="F90" i="37"/>
  <c r="E90" i="37"/>
  <c r="H89" i="37"/>
  <c r="G89" i="37"/>
  <c r="J89" i="37" s="1"/>
  <c r="K89" i="37" s="1"/>
  <c r="F89" i="37"/>
  <c r="E89" i="37"/>
  <c r="H88" i="37"/>
  <c r="G88" i="37"/>
  <c r="I88" i="37" s="1"/>
  <c r="F88" i="37"/>
  <c r="E88" i="37"/>
  <c r="H87" i="37"/>
  <c r="G87" i="37"/>
  <c r="J87" i="37" s="1"/>
  <c r="F87" i="37"/>
  <c r="E87" i="37"/>
  <c r="H86" i="37"/>
  <c r="G86" i="37"/>
  <c r="J86" i="37" s="1"/>
  <c r="F86" i="37"/>
  <c r="E86" i="37"/>
  <c r="J82" i="37"/>
  <c r="H82" i="37"/>
  <c r="G82" i="37"/>
  <c r="F82" i="37"/>
  <c r="E82" i="37"/>
  <c r="H81" i="37"/>
  <c r="G81" i="37"/>
  <c r="J81" i="37" s="1"/>
  <c r="F81" i="37"/>
  <c r="E81" i="37"/>
  <c r="H80" i="37"/>
  <c r="G80" i="37"/>
  <c r="J80" i="37" s="1"/>
  <c r="F80" i="37"/>
  <c r="E80" i="37"/>
  <c r="H79" i="37"/>
  <c r="G79" i="37"/>
  <c r="J79" i="37" s="1"/>
  <c r="F79" i="37"/>
  <c r="E79" i="37"/>
  <c r="H78" i="37"/>
  <c r="G78" i="37"/>
  <c r="J78" i="37" s="1"/>
  <c r="K78" i="37" s="1"/>
  <c r="F78" i="37"/>
  <c r="E78" i="37"/>
  <c r="H77" i="37"/>
  <c r="G77" i="37"/>
  <c r="I77" i="37" s="1"/>
  <c r="F77" i="37"/>
  <c r="E77" i="37"/>
  <c r="H76" i="37"/>
  <c r="G76" i="37"/>
  <c r="J76" i="37" s="1"/>
  <c r="F76" i="37"/>
  <c r="E76" i="37"/>
  <c r="H75" i="37"/>
  <c r="G75" i="37"/>
  <c r="J75" i="37" s="1"/>
  <c r="F75" i="37"/>
  <c r="E75" i="37"/>
  <c r="H74" i="37"/>
  <c r="G74" i="37"/>
  <c r="J74" i="37" s="1"/>
  <c r="F74" i="37"/>
  <c r="E74" i="37"/>
  <c r="H73" i="37"/>
  <c r="G73" i="37"/>
  <c r="J73" i="37" s="1"/>
  <c r="F73" i="37"/>
  <c r="E73" i="37"/>
  <c r="H72" i="37"/>
  <c r="G72" i="37"/>
  <c r="J72" i="37" s="1"/>
  <c r="F72" i="37"/>
  <c r="E72" i="37"/>
  <c r="H71" i="37"/>
  <c r="G71" i="37"/>
  <c r="J71" i="37" s="1"/>
  <c r="F71" i="37"/>
  <c r="E71" i="37"/>
  <c r="H70" i="37"/>
  <c r="G70" i="37"/>
  <c r="J70" i="37" s="1"/>
  <c r="F70" i="37"/>
  <c r="E70" i="37"/>
  <c r="H69" i="37"/>
  <c r="G69" i="37"/>
  <c r="I69" i="37" s="1"/>
  <c r="F69" i="37"/>
  <c r="E69" i="37"/>
  <c r="H68" i="37"/>
  <c r="G68" i="37"/>
  <c r="J68" i="37" s="1"/>
  <c r="F68" i="37"/>
  <c r="E68" i="37"/>
  <c r="J67" i="37"/>
  <c r="H67" i="37"/>
  <c r="I67" i="37" s="1"/>
  <c r="G67" i="37"/>
  <c r="F67" i="37"/>
  <c r="E67" i="37"/>
  <c r="H66" i="37"/>
  <c r="G66" i="37"/>
  <c r="J66" i="37" s="1"/>
  <c r="K66" i="37" s="1"/>
  <c r="F66" i="37"/>
  <c r="E66" i="37"/>
  <c r="H62" i="37"/>
  <c r="G62" i="37"/>
  <c r="J62" i="37" s="1"/>
  <c r="F62" i="37"/>
  <c r="E62" i="37"/>
  <c r="H61" i="37"/>
  <c r="G61" i="37"/>
  <c r="J61" i="37" s="1"/>
  <c r="F61" i="37"/>
  <c r="E61" i="37"/>
  <c r="H60" i="37"/>
  <c r="G60" i="37"/>
  <c r="J60" i="37" s="1"/>
  <c r="F60" i="37"/>
  <c r="E60" i="37"/>
  <c r="H59" i="37"/>
  <c r="G59" i="37"/>
  <c r="J59" i="37" s="1"/>
  <c r="F59" i="37"/>
  <c r="E59" i="37"/>
  <c r="H58" i="37"/>
  <c r="G58" i="37"/>
  <c r="I58" i="37" s="1"/>
  <c r="F58" i="37"/>
  <c r="E58" i="37"/>
  <c r="H57" i="37"/>
  <c r="G57" i="37"/>
  <c r="J57" i="37" s="1"/>
  <c r="F57" i="37"/>
  <c r="E57" i="37"/>
  <c r="H56" i="37"/>
  <c r="G56" i="37"/>
  <c r="J56" i="37" s="1"/>
  <c r="F56" i="37"/>
  <c r="E56" i="37"/>
  <c r="H55" i="37"/>
  <c r="G55" i="37"/>
  <c r="J55" i="37" s="1"/>
  <c r="K55" i="37" s="1"/>
  <c r="F55" i="37"/>
  <c r="E55" i="37"/>
  <c r="H54" i="37"/>
  <c r="I54" i="37" s="1"/>
  <c r="G54" i="37"/>
  <c r="J54" i="37" s="1"/>
  <c r="F54" i="37"/>
  <c r="E54" i="37"/>
  <c r="H53" i="37"/>
  <c r="G53" i="37"/>
  <c r="J53" i="37" s="1"/>
  <c r="K53" i="37" s="1"/>
  <c r="F53" i="37"/>
  <c r="E53" i="37"/>
  <c r="H52" i="37"/>
  <c r="G52" i="37"/>
  <c r="J52" i="37" s="1"/>
  <c r="F52" i="37"/>
  <c r="E52" i="37"/>
  <c r="H51" i="37"/>
  <c r="G51" i="37"/>
  <c r="J51" i="37" s="1"/>
  <c r="K51" i="37" s="1"/>
  <c r="F51" i="37"/>
  <c r="E51" i="37"/>
  <c r="H50" i="37"/>
  <c r="G50" i="37"/>
  <c r="I50" i="37" s="1"/>
  <c r="F50" i="37"/>
  <c r="E50" i="37"/>
  <c r="H49" i="37"/>
  <c r="G49" i="37"/>
  <c r="J49" i="37" s="1"/>
  <c r="F49" i="37"/>
  <c r="E49" i="37"/>
  <c r="H48" i="37"/>
  <c r="G48" i="37"/>
  <c r="J48" i="37" s="1"/>
  <c r="F48" i="37"/>
  <c r="E48" i="37"/>
  <c r="J44" i="37"/>
  <c r="H44" i="37"/>
  <c r="G44" i="37"/>
  <c r="F44" i="37"/>
  <c r="E44" i="37"/>
  <c r="H43" i="37"/>
  <c r="G43" i="37"/>
  <c r="J43" i="37" s="1"/>
  <c r="F43" i="37"/>
  <c r="E43" i="37"/>
  <c r="H42" i="37"/>
  <c r="G42" i="37"/>
  <c r="J42" i="37" s="1"/>
  <c r="F42" i="37"/>
  <c r="E42" i="37"/>
  <c r="H41" i="37"/>
  <c r="G41" i="37"/>
  <c r="J41" i="37" s="1"/>
  <c r="F41" i="37"/>
  <c r="E41" i="37"/>
  <c r="H40" i="37"/>
  <c r="G40" i="37"/>
  <c r="J40" i="37" s="1"/>
  <c r="K40" i="37" s="1"/>
  <c r="F40" i="37"/>
  <c r="E40" i="37"/>
  <c r="H39" i="37"/>
  <c r="G39" i="37"/>
  <c r="I39" i="37" s="1"/>
  <c r="F39" i="37"/>
  <c r="E39" i="37"/>
  <c r="H35" i="37"/>
  <c r="G35" i="37"/>
  <c r="J35" i="37" s="1"/>
  <c r="F35" i="37"/>
  <c r="E35" i="37"/>
  <c r="H34" i="37"/>
  <c r="G34" i="37"/>
  <c r="J34" i="37" s="1"/>
  <c r="F34" i="37"/>
  <c r="E34" i="37"/>
  <c r="H33" i="37"/>
  <c r="G33" i="37"/>
  <c r="J33" i="37" s="1"/>
  <c r="F33" i="37"/>
  <c r="E33" i="37"/>
  <c r="H30" i="37"/>
  <c r="G30" i="37"/>
  <c r="J30" i="37" s="1"/>
  <c r="F30" i="37"/>
  <c r="E30" i="37"/>
  <c r="H29" i="37"/>
  <c r="G29" i="37"/>
  <c r="J29" i="37" s="1"/>
  <c r="F29" i="37"/>
  <c r="E29" i="37"/>
  <c r="H28" i="37"/>
  <c r="G28" i="37"/>
  <c r="J28" i="37" s="1"/>
  <c r="F28" i="37"/>
  <c r="E28" i="37"/>
  <c r="H27" i="37"/>
  <c r="G27" i="37"/>
  <c r="J27" i="37" s="1"/>
  <c r="F27" i="37"/>
  <c r="E27" i="37"/>
  <c r="H26" i="37"/>
  <c r="G26" i="37"/>
  <c r="I26" i="37" s="1"/>
  <c r="F26" i="37"/>
  <c r="E26" i="37"/>
  <c r="H25" i="37"/>
  <c r="G25" i="37"/>
  <c r="J25" i="37" s="1"/>
  <c r="F25" i="37"/>
  <c r="E25" i="37"/>
  <c r="J24" i="37"/>
  <c r="H24" i="37"/>
  <c r="I24" i="37" s="1"/>
  <c r="G24" i="37"/>
  <c r="F24" i="37"/>
  <c r="E24" i="37"/>
  <c r="H23" i="37"/>
  <c r="G23" i="37"/>
  <c r="J23" i="37" s="1"/>
  <c r="K23" i="37" s="1"/>
  <c r="F23" i="37"/>
  <c r="E23" i="37"/>
  <c r="H22" i="37"/>
  <c r="G22" i="37"/>
  <c r="J22" i="37" s="1"/>
  <c r="F22" i="37"/>
  <c r="E22" i="37"/>
  <c r="H76" i="36"/>
  <c r="G76" i="36"/>
  <c r="E76" i="36"/>
  <c r="F76" i="36" s="1"/>
  <c r="H75" i="36"/>
  <c r="G75" i="36"/>
  <c r="E75" i="36"/>
  <c r="F75" i="36" s="1"/>
  <c r="I75" i="36" s="1"/>
  <c r="F72" i="36"/>
  <c r="I72" i="36" s="1"/>
  <c r="E72" i="36"/>
  <c r="E71" i="36"/>
  <c r="F71" i="36" s="1"/>
  <c r="I71" i="36" s="1"/>
  <c r="E70" i="36"/>
  <c r="F70" i="36" s="1"/>
  <c r="E69" i="36"/>
  <c r="F69" i="36" s="1"/>
  <c r="E68" i="36"/>
  <c r="F68" i="36" s="1"/>
  <c r="E67" i="36"/>
  <c r="F67" i="36" s="1"/>
  <c r="E62" i="36"/>
  <c r="E61" i="36"/>
  <c r="E60" i="36"/>
  <c r="F60" i="36" s="1"/>
  <c r="F57" i="36"/>
  <c r="I57" i="36" s="1"/>
  <c r="E57" i="36"/>
  <c r="E56" i="36"/>
  <c r="F56" i="36" s="1"/>
  <c r="E55" i="36"/>
  <c r="F55" i="36" s="1"/>
  <c r="E54" i="36"/>
  <c r="F54" i="36" s="1"/>
  <c r="E53" i="36"/>
  <c r="F53" i="36" s="1"/>
  <c r="E50" i="36"/>
  <c r="F50" i="36" s="1"/>
  <c r="I50" i="36" s="1"/>
  <c r="E49" i="36"/>
  <c r="F49" i="36" s="1"/>
  <c r="I49" i="36" s="1"/>
  <c r="E48" i="36"/>
  <c r="F48" i="36" s="1"/>
  <c r="H42" i="36"/>
  <c r="G42" i="36"/>
  <c r="E42" i="36"/>
  <c r="F42" i="36" s="1"/>
  <c r="H40" i="36"/>
  <c r="G40" i="36"/>
  <c r="E40" i="36"/>
  <c r="F40" i="36" s="1"/>
  <c r="I40" i="36" s="1"/>
  <c r="H39" i="36"/>
  <c r="G39" i="36"/>
  <c r="E39" i="36"/>
  <c r="F39" i="36" s="1"/>
  <c r="H38" i="36"/>
  <c r="G38" i="36"/>
  <c r="E38" i="36"/>
  <c r="F38" i="36" s="1"/>
  <c r="H37" i="36"/>
  <c r="G37" i="36"/>
  <c r="E37" i="36"/>
  <c r="F37" i="36" s="1"/>
  <c r="H36" i="36"/>
  <c r="G36" i="36"/>
  <c r="E36" i="36"/>
  <c r="F36" i="36" s="1"/>
  <c r="H33" i="36"/>
  <c r="G33" i="36"/>
  <c r="E33" i="36"/>
  <c r="F33" i="36" s="1"/>
  <c r="I33" i="36" s="1"/>
  <c r="H32" i="36"/>
  <c r="G32" i="36"/>
  <c r="F32" i="36"/>
  <c r="I32" i="36" s="1"/>
  <c r="E32" i="36"/>
  <c r="H31" i="36"/>
  <c r="G31" i="36"/>
  <c r="E31" i="36"/>
  <c r="F31" i="36" s="1"/>
  <c r="H30" i="36"/>
  <c r="G30" i="36"/>
  <c r="E30" i="36"/>
  <c r="F30" i="36" s="1"/>
  <c r="H29" i="36"/>
  <c r="G29" i="36"/>
  <c r="E29" i="36"/>
  <c r="F29" i="36" s="1"/>
  <c r="H26" i="36"/>
  <c r="G26" i="36"/>
  <c r="E26" i="36"/>
  <c r="F26" i="36" s="1"/>
  <c r="I26" i="36" s="1"/>
  <c r="H25" i="36"/>
  <c r="G25" i="36"/>
  <c r="E25" i="36"/>
  <c r="F25" i="36" s="1"/>
  <c r="I25" i="36" s="1"/>
  <c r="H24" i="36"/>
  <c r="G24" i="36"/>
  <c r="E24" i="36"/>
  <c r="F24" i="36" s="1"/>
  <c r="H23" i="36"/>
  <c r="G23" i="36"/>
  <c r="E23" i="36"/>
  <c r="F23" i="36" s="1"/>
  <c r="I23" i="36" s="1"/>
  <c r="H22" i="36"/>
  <c r="G22" i="36"/>
  <c r="E22" i="36"/>
  <c r="F22" i="36" s="1"/>
  <c r="H21" i="36"/>
  <c r="G21" i="36"/>
  <c r="E21" i="36"/>
  <c r="F21" i="36" s="1"/>
  <c r="H20" i="36"/>
  <c r="G20" i="36"/>
  <c r="E20" i="36"/>
  <c r="F20" i="36" s="1"/>
  <c r="H19" i="36"/>
  <c r="G19" i="36"/>
  <c r="E19" i="36"/>
  <c r="F19" i="36" s="1"/>
  <c r="H18" i="36"/>
  <c r="G18" i="36"/>
  <c r="E18" i="36"/>
  <c r="F18" i="36" s="1"/>
  <c r="E428" i="35"/>
  <c r="I411" i="35"/>
  <c r="H411" i="35"/>
  <c r="G411" i="35"/>
  <c r="F411" i="35"/>
  <c r="J410" i="35"/>
  <c r="J409" i="35"/>
  <c r="J408" i="35"/>
  <c r="J407" i="35"/>
  <c r="J406" i="35"/>
  <c r="J405" i="35"/>
  <c r="J404" i="35"/>
  <c r="J403" i="35"/>
  <c r="J402" i="35"/>
  <c r="J401" i="35"/>
  <c r="J400" i="35"/>
  <c r="J399" i="35"/>
  <c r="J398" i="35"/>
  <c r="J397" i="35"/>
  <c r="J396" i="35"/>
  <c r="J395" i="35"/>
  <c r="J394" i="35"/>
  <c r="J393" i="35"/>
  <c r="J392" i="35"/>
  <c r="I391" i="35"/>
  <c r="H391" i="35"/>
  <c r="G391" i="35"/>
  <c r="F391" i="35"/>
  <c r="N384" i="35"/>
  <c r="M384" i="35"/>
  <c r="L384" i="35"/>
  <c r="K384" i="35"/>
  <c r="J384" i="35"/>
  <c r="I384" i="35"/>
  <c r="H384" i="35"/>
  <c r="G384" i="35"/>
  <c r="P383" i="35"/>
  <c r="O383" i="35"/>
  <c r="P382" i="35"/>
  <c r="O382" i="35"/>
  <c r="P381" i="35"/>
  <c r="O381" i="35"/>
  <c r="P380" i="35"/>
  <c r="O380" i="35"/>
  <c r="P379" i="35"/>
  <c r="O379" i="35"/>
  <c r="P378" i="35"/>
  <c r="O378" i="35"/>
  <c r="P377" i="35"/>
  <c r="O377" i="35"/>
  <c r="P376" i="35"/>
  <c r="O376" i="35"/>
  <c r="P375" i="35"/>
  <c r="O375" i="35"/>
  <c r="P374" i="35"/>
  <c r="O374" i="35"/>
  <c r="P373" i="35"/>
  <c r="O373" i="35"/>
  <c r="M371" i="35"/>
  <c r="K371" i="35"/>
  <c r="I371" i="35"/>
  <c r="G371" i="35"/>
  <c r="F358" i="35"/>
  <c r="E358" i="35"/>
  <c r="D347" i="35"/>
  <c r="D340" i="35"/>
  <c r="D328" i="35"/>
  <c r="H316" i="35"/>
  <c r="H305" i="35"/>
  <c r="D296" i="35"/>
  <c r="H292" i="35"/>
  <c r="D283" i="35"/>
  <c r="D276" i="35"/>
  <c r="H267" i="35"/>
  <c r="G267" i="35"/>
  <c r="I266" i="35"/>
  <c r="I265" i="35"/>
  <c r="I264" i="35"/>
  <c r="I263" i="35"/>
  <c r="I262" i="35"/>
  <c r="I261" i="35"/>
  <c r="I260" i="35"/>
  <c r="I259" i="35"/>
  <c r="I258" i="35"/>
  <c r="D256" i="35"/>
  <c r="G181" i="35"/>
  <c r="F181" i="35"/>
  <c r="E181" i="35"/>
  <c r="H180" i="35"/>
  <c r="H179" i="35"/>
  <c r="H178" i="35"/>
  <c r="F168" i="35"/>
  <c r="E168" i="35"/>
  <c r="G167" i="35"/>
  <c r="G166" i="35"/>
  <c r="G165" i="35"/>
  <c r="G164" i="35"/>
  <c r="G163" i="35"/>
  <c r="G162" i="35"/>
  <c r="G161" i="35"/>
  <c r="F156" i="35"/>
  <c r="E156" i="35"/>
  <c r="G155" i="35"/>
  <c r="G154" i="35"/>
  <c r="G153" i="35"/>
  <c r="G152" i="35"/>
  <c r="G151" i="35"/>
  <c r="G150" i="35"/>
  <c r="G149" i="35"/>
  <c r="G138" i="35"/>
  <c r="F138" i="35"/>
  <c r="D131" i="35"/>
  <c r="D123" i="35"/>
  <c r="H111" i="35"/>
  <c r="G111" i="35"/>
  <c r="D95" i="35"/>
  <c r="D84" i="35"/>
  <c r="D23" i="35"/>
  <c r="I36" i="36" l="1"/>
  <c r="I20" i="36"/>
  <c r="F61" i="36"/>
  <c r="I61" i="36" s="1"/>
  <c r="F62" i="36"/>
  <c r="I62" i="36" s="1"/>
  <c r="I21" i="36"/>
  <c r="I31" i="36"/>
  <c r="I24" i="36"/>
  <c r="K34" i="37"/>
  <c r="I112" i="37"/>
  <c r="K59" i="37"/>
  <c r="I30" i="37"/>
  <c r="I73" i="37"/>
  <c r="I98" i="37"/>
  <c r="I75" i="37"/>
  <c r="I43" i="37"/>
  <c r="I79" i="37"/>
  <c r="I93" i="37"/>
  <c r="K27" i="37"/>
  <c r="K68" i="37"/>
  <c r="K70" i="37"/>
  <c r="K72" i="37"/>
  <c r="I86" i="37"/>
  <c r="K92" i="37"/>
  <c r="I104" i="37"/>
  <c r="I33" i="37"/>
  <c r="I52" i="37"/>
  <c r="I74" i="37"/>
  <c r="I90" i="37"/>
  <c r="I111" i="37"/>
  <c r="I28" i="37"/>
  <c r="I100" i="37"/>
  <c r="I41" i="37"/>
  <c r="K100" i="37"/>
  <c r="I71" i="37"/>
  <c r="K75" i="37"/>
  <c r="I34" i="37"/>
  <c r="I55" i="37"/>
  <c r="K61" i="37"/>
  <c r="I23" i="37"/>
  <c r="I66" i="37"/>
  <c r="I81" i="37"/>
  <c r="K104" i="37"/>
  <c r="K25" i="37"/>
  <c r="K29" i="37"/>
  <c r="I48" i="37"/>
  <c r="K42" i="37"/>
  <c r="K56" i="37"/>
  <c r="K80" i="37"/>
  <c r="I22" i="37"/>
  <c r="I44" i="37"/>
  <c r="I56" i="37"/>
  <c r="I60" i="37"/>
  <c r="I62" i="37"/>
  <c r="I82" i="37"/>
  <c r="K94" i="37"/>
  <c r="I96" i="37"/>
  <c r="I101" i="37"/>
  <c r="G49" i="35"/>
  <c r="L56" i="35"/>
  <c r="I48" i="36"/>
  <c r="I70" i="36"/>
  <c r="I37" i="36"/>
  <c r="I22" i="36"/>
  <c r="I42" i="36"/>
  <c r="I53" i="36"/>
  <c r="I60" i="36"/>
  <c r="I56" i="36"/>
  <c r="I30" i="36"/>
  <c r="I55" i="36"/>
  <c r="I19" i="36"/>
  <c r="I39" i="36"/>
  <c r="I68" i="36"/>
  <c r="I69" i="36"/>
  <c r="I29" i="36"/>
  <c r="I54" i="36"/>
  <c r="I76" i="36"/>
  <c r="I18" i="36"/>
  <c r="I38" i="36"/>
  <c r="I67" i="36"/>
  <c r="L49" i="35"/>
  <c r="L52" i="35"/>
  <c r="H181" i="35"/>
  <c r="G46" i="35"/>
  <c r="L46" i="35"/>
  <c r="K22" i="37"/>
  <c r="I25" i="37"/>
  <c r="I27" i="37"/>
  <c r="I42" i="37"/>
  <c r="K48" i="37"/>
  <c r="K52" i="37"/>
  <c r="K62" i="37"/>
  <c r="I68" i="37"/>
  <c r="I70" i="37"/>
  <c r="I80" i="37"/>
  <c r="K86" i="37"/>
  <c r="K90" i="37"/>
  <c r="K98" i="37"/>
  <c r="K111" i="37"/>
  <c r="I29" i="37"/>
  <c r="K41" i="37"/>
  <c r="K54" i="37"/>
  <c r="I57" i="37"/>
  <c r="I59" i="37"/>
  <c r="I72" i="37"/>
  <c r="K79" i="37"/>
  <c r="K44" i="37"/>
  <c r="K49" i="37"/>
  <c r="K82" i="37"/>
  <c r="K87" i="37"/>
  <c r="K93" i="37"/>
  <c r="K95" i="37"/>
  <c r="K101" i="37"/>
  <c r="K108" i="37"/>
  <c r="K24" i="37"/>
  <c r="K28" i="37"/>
  <c r="K43" i="37"/>
  <c r="I49" i="37"/>
  <c r="I51" i="37"/>
  <c r="I61" i="37"/>
  <c r="K67" i="37"/>
  <c r="K71" i="37"/>
  <c r="K81" i="37"/>
  <c r="I87" i="37"/>
  <c r="I89" i="37"/>
  <c r="I95" i="37"/>
  <c r="I97" i="37"/>
  <c r="K57" i="37"/>
  <c r="K33" i="37"/>
  <c r="K35" i="37"/>
  <c r="K74" i="37"/>
  <c r="K76" i="37"/>
  <c r="K97" i="37"/>
  <c r="K110" i="37"/>
  <c r="K30" i="37"/>
  <c r="I35" i="37"/>
  <c r="I40" i="37"/>
  <c r="I53" i="37"/>
  <c r="K60" i="37"/>
  <c r="K73" i="37"/>
  <c r="I76" i="37"/>
  <c r="I78" i="37"/>
  <c r="I91" i="37"/>
  <c r="I99" i="37"/>
  <c r="L43" i="35"/>
  <c r="P384" i="35"/>
  <c r="I267" i="35"/>
  <c r="O384" i="35"/>
  <c r="J411" i="35"/>
  <c r="I111" i="35"/>
  <c r="J111" i="35" s="1"/>
  <c r="J26" i="37"/>
  <c r="K26" i="37" s="1"/>
  <c r="J39" i="37"/>
  <c r="K39" i="37" s="1"/>
  <c r="J50" i="37"/>
  <c r="K50" i="37" s="1"/>
  <c r="J58" i="37"/>
  <c r="K58" i="37" s="1"/>
  <c r="J69" i="37"/>
  <c r="K69" i="37" s="1"/>
  <c r="J77" i="37"/>
  <c r="K77" i="37" s="1"/>
  <c r="J88" i="37"/>
  <c r="K88" i="37" s="1"/>
  <c r="J96" i="37"/>
  <c r="K96" i="37" s="1"/>
  <c r="J109" i="37"/>
  <c r="K109" i="37" s="1"/>
  <c r="H8" i="4" l="1"/>
  <c r="C17" i="20"/>
  <c r="C17" i="19"/>
  <c r="C46" i="32" l="1"/>
  <c r="C30" i="32"/>
  <c r="D128" i="14" l="1"/>
  <c r="C128" i="14"/>
  <c r="D127" i="14"/>
  <c r="C127" i="14"/>
  <c r="K11" i="32"/>
  <c r="L11" i="32"/>
  <c r="M11" i="32"/>
  <c r="N11" i="32"/>
  <c r="G13" i="32"/>
  <c r="H13" i="32"/>
  <c r="I13" i="32"/>
  <c r="J13" i="32"/>
  <c r="G14" i="32"/>
  <c r="H14" i="32"/>
  <c r="I14" i="32"/>
  <c r="J14" i="32"/>
  <c r="G15" i="32"/>
  <c r="H15" i="32"/>
  <c r="I15" i="32"/>
  <c r="J15" i="32"/>
  <c r="O15" i="32"/>
  <c r="S15" i="32" s="1"/>
  <c r="C16" i="32"/>
  <c r="G17" i="32"/>
  <c r="H17" i="32"/>
  <c r="I17" i="32"/>
  <c r="J17" i="32"/>
  <c r="C18" i="32"/>
  <c r="G21" i="32"/>
  <c r="H21" i="32"/>
  <c r="I21" i="32"/>
  <c r="J21" i="32"/>
  <c r="G22" i="32"/>
  <c r="O22" i="32" s="1"/>
  <c r="S22" i="32" s="1"/>
  <c r="H22" i="32"/>
  <c r="I22" i="32"/>
  <c r="J22" i="32"/>
  <c r="G23" i="32"/>
  <c r="H23" i="32"/>
  <c r="I23" i="32"/>
  <c r="J23" i="32"/>
  <c r="G24" i="32"/>
  <c r="H24" i="32"/>
  <c r="I24" i="32"/>
  <c r="J24" i="32"/>
  <c r="G25" i="32"/>
  <c r="H25" i="32"/>
  <c r="I25" i="32"/>
  <c r="J25" i="32"/>
  <c r="C26" i="32"/>
  <c r="G26" i="32"/>
  <c r="H26" i="32"/>
  <c r="I26" i="32"/>
  <c r="J26" i="32"/>
  <c r="G27" i="32"/>
  <c r="H27" i="32"/>
  <c r="I27" i="32"/>
  <c r="J27" i="32"/>
  <c r="C28" i="32"/>
  <c r="S29" i="32"/>
  <c r="G33" i="32"/>
  <c r="H33" i="32"/>
  <c r="I33" i="32"/>
  <c r="J33" i="32"/>
  <c r="C34" i="32"/>
  <c r="G36" i="32"/>
  <c r="H36" i="32"/>
  <c r="I36" i="32"/>
  <c r="J36" i="32"/>
  <c r="A37" i="32"/>
  <c r="A38" i="32" s="1"/>
  <c r="A39" i="32" s="1"/>
  <c r="A40" i="32" s="1"/>
  <c r="A41" i="32" s="1"/>
  <c r="A42" i="32" s="1"/>
  <c r="A43" i="32" s="1"/>
  <c r="A44" i="32" s="1"/>
  <c r="A45" i="32" s="1"/>
  <c r="G37" i="32"/>
  <c r="H37" i="32"/>
  <c r="I37" i="32"/>
  <c r="J37" i="32"/>
  <c r="G38" i="32"/>
  <c r="H38" i="32"/>
  <c r="I38" i="32"/>
  <c r="J38" i="32"/>
  <c r="G39" i="32"/>
  <c r="H39" i="32"/>
  <c r="I39" i="32"/>
  <c r="J39" i="32"/>
  <c r="G40" i="32"/>
  <c r="H40" i="32"/>
  <c r="I40" i="32"/>
  <c r="J40" i="32"/>
  <c r="G41" i="32"/>
  <c r="H41" i="32"/>
  <c r="I41" i="32"/>
  <c r="J41" i="32"/>
  <c r="G42" i="32"/>
  <c r="H42" i="32"/>
  <c r="I42" i="32"/>
  <c r="J42" i="32"/>
  <c r="G43" i="32"/>
  <c r="H43" i="32"/>
  <c r="I43" i="32"/>
  <c r="J43" i="32"/>
  <c r="G44" i="32"/>
  <c r="H44" i="32"/>
  <c r="I44" i="32"/>
  <c r="J44" i="32"/>
  <c r="G45" i="32"/>
  <c r="H45" i="32"/>
  <c r="I45" i="32"/>
  <c r="J45" i="32"/>
  <c r="O17" i="32" l="1"/>
  <c r="S17" i="32" s="1"/>
  <c r="O25" i="32"/>
  <c r="S25" i="32" s="1"/>
  <c r="O27" i="32"/>
  <c r="S27" i="32" s="1"/>
  <c r="O26" i="32"/>
  <c r="S26" i="32" s="1"/>
  <c r="O38" i="32"/>
  <c r="S38" i="32" s="1"/>
  <c r="O36" i="32"/>
  <c r="S36" i="32" s="1"/>
  <c r="O13" i="32"/>
  <c r="S13" i="32" s="1"/>
  <c r="O39" i="32"/>
  <c r="S39" i="32" s="1"/>
  <c r="O37" i="32"/>
  <c r="S37" i="32" s="1"/>
  <c r="O24" i="32"/>
  <c r="S24" i="32" s="1"/>
  <c r="O41" i="32"/>
  <c r="S41" i="32" s="1"/>
  <c r="O45" i="32"/>
  <c r="S45" i="32" s="1"/>
  <c r="O43" i="32"/>
  <c r="S43" i="32" s="1"/>
  <c r="O33" i="32"/>
  <c r="S33" i="32" s="1"/>
  <c r="S34" i="32" s="1"/>
  <c r="O44" i="32"/>
  <c r="S44" i="32" s="1"/>
  <c r="O23" i="32"/>
  <c r="S23" i="32" s="1"/>
  <c r="O21" i="32"/>
  <c r="S21" i="32" s="1"/>
  <c r="O42" i="32"/>
  <c r="S42" i="32" s="1"/>
  <c r="O40" i="32"/>
  <c r="S40" i="32" s="1"/>
  <c r="O14" i="32"/>
  <c r="S14" i="32" s="1"/>
  <c r="C47" i="32"/>
  <c r="S16" i="32" l="1"/>
  <c r="S18" i="32" s="1"/>
  <c r="T18" i="32" s="1"/>
  <c r="S28" i="32"/>
  <c r="S30" i="32" s="1"/>
  <c r="T30" i="32" s="1"/>
  <c r="S46" i="32"/>
  <c r="S47" i="32" s="1"/>
  <c r="T47" i="32" s="1"/>
  <c r="G75" i="18"/>
  <c r="E75" i="18"/>
  <c r="D75" i="18"/>
  <c r="F75" i="18" s="1"/>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28" i="18" l="1"/>
  <c r="F29" i="18"/>
  <c r="F30" i="18"/>
  <c r="F31" i="18"/>
  <c r="F32" i="18"/>
  <c r="F33" i="18"/>
  <c r="F34" i="18"/>
  <c r="F35" i="18"/>
  <c r="F36" i="18"/>
  <c r="F10" i="18"/>
  <c r="F11" i="18"/>
  <c r="F12" i="18"/>
  <c r="F13" i="18"/>
  <c r="F14" i="18"/>
  <c r="F15" i="18"/>
  <c r="F16" i="18"/>
  <c r="F17" i="18"/>
  <c r="F18" i="18"/>
  <c r="F19" i="18"/>
  <c r="F20" i="18"/>
  <c r="F21" i="18"/>
  <c r="F22" i="18"/>
  <c r="F23" i="18"/>
  <c r="F24" i="18"/>
  <c r="F25" i="18"/>
  <c r="F26" i="18"/>
  <c r="F27" i="18"/>
  <c r="F9" i="18"/>
  <c r="E39" i="18"/>
  <c r="D39" i="18"/>
  <c r="F39" i="18" s="1"/>
  <c r="B3" i="27" l="1"/>
  <c r="B5" i="30" l="1"/>
  <c r="B2" i="26"/>
  <c r="P17" i="4" l="1"/>
  <c r="P15" i="4"/>
  <c r="P14" i="4"/>
  <c r="B3" i="9"/>
  <c r="B2" i="9"/>
  <c r="S135" i="8"/>
  <c r="K135" i="8"/>
  <c r="I135" i="8"/>
  <c r="S133" i="8"/>
  <c r="I133" i="8"/>
  <c r="K133" i="8" s="1"/>
  <c r="S132" i="8"/>
  <c r="K132" i="8"/>
  <c r="I132" i="8"/>
  <c r="S129" i="8"/>
  <c r="I129" i="8"/>
  <c r="K129" i="8" s="1"/>
  <c r="S128" i="8"/>
  <c r="K128" i="8"/>
  <c r="I128" i="8"/>
  <c r="S127" i="8"/>
  <c r="I127" i="8"/>
  <c r="K127" i="8" s="1"/>
  <c r="S124" i="8"/>
  <c r="I124" i="8"/>
  <c r="K124" i="8" s="1"/>
  <c r="R120" i="8"/>
  <c r="Q120" i="8"/>
  <c r="P120" i="8"/>
  <c r="O120" i="8"/>
  <c r="N120" i="8"/>
  <c r="M120" i="8"/>
  <c r="L120" i="8"/>
  <c r="J120" i="8"/>
  <c r="H120" i="8"/>
  <c r="I120" i="8" s="1"/>
  <c r="K120" i="8" s="1"/>
  <c r="G120" i="8"/>
  <c r="F120" i="8"/>
  <c r="E120" i="8"/>
  <c r="D120" i="8"/>
  <c r="C120" i="8"/>
  <c r="S119" i="8"/>
  <c r="I119" i="8"/>
  <c r="K119" i="8" s="1"/>
  <c r="S118" i="8"/>
  <c r="I118" i="8"/>
  <c r="K118" i="8" s="1"/>
  <c r="S117" i="8"/>
  <c r="I117" i="8"/>
  <c r="K117" i="8" s="1"/>
  <c r="S116" i="8"/>
  <c r="K116" i="8"/>
  <c r="I116" i="8"/>
  <c r="S115" i="8"/>
  <c r="K115" i="8"/>
  <c r="I115" i="8"/>
  <c r="S114" i="8"/>
  <c r="K114" i="8"/>
  <c r="I114" i="8"/>
  <c r="S113" i="8"/>
  <c r="I113" i="8"/>
  <c r="K113" i="8" s="1"/>
  <c r="S112" i="8"/>
  <c r="I112" i="8"/>
  <c r="K112" i="8" s="1"/>
  <c r="S111" i="8"/>
  <c r="I111" i="8"/>
  <c r="K111" i="8" s="1"/>
  <c r="S110" i="8"/>
  <c r="I110" i="8"/>
  <c r="K110" i="8" s="1"/>
  <c r="S109" i="8"/>
  <c r="I109" i="8"/>
  <c r="K109" i="8" s="1"/>
  <c r="S108" i="8"/>
  <c r="K108" i="8"/>
  <c r="I108" i="8"/>
  <c r="S107" i="8"/>
  <c r="K107" i="8"/>
  <c r="I107" i="8"/>
  <c r="S106" i="8"/>
  <c r="K106" i="8"/>
  <c r="I106" i="8"/>
  <c r="S105" i="8"/>
  <c r="I105" i="8"/>
  <c r="K105" i="8" s="1"/>
  <c r="S104" i="8"/>
  <c r="I104" i="8"/>
  <c r="K104" i="8" s="1"/>
  <c r="S103" i="8"/>
  <c r="I103" i="8"/>
  <c r="K103" i="8" s="1"/>
  <c r="S102" i="8"/>
  <c r="I102" i="8"/>
  <c r="K102" i="8" s="1"/>
  <c r="S101" i="8"/>
  <c r="S120" i="8" s="1"/>
  <c r="I101" i="8"/>
  <c r="K101" i="8" s="1"/>
  <c r="S97" i="8"/>
  <c r="I97" i="8"/>
  <c r="K97" i="8" s="1"/>
  <c r="S96" i="8"/>
  <c r="I96" i="8"/>
  <c r="K96" i="8" s="1"/>
  <c r="S95" i="8"/>
  <c r="I95" i="8"/>
  <c r="K95" i="8" s="1"/>
  <c r="S94" i="8"/>
  <c r="I94" i="8"/>
  <c r="K94" i="8" s="1"/>
  <c r="S93" i="8"/>
  <c r="I93" i="8"/>
  <c r="K93" i="8" s="1"/>
  <c r="L90" i="8"/>
  <c r="L98" i="8" s="1"/>
  <c r="L122" i="8" s="1"/>
  <c r="F90" i="8"/>
  <c r="F98" i="8" s="1"/>
  <c r="F122" i="8" s="1"/>
  <c r="D90" i="8"/>
  <c r="D98" i="8" s="1"/>
  <c r="D122" i="8" s="1"/>
  <c r="S89" i="8"/>
  <c r="I89" i="8"/>
  <c r="K89" i="8" s="1"/>
  <c r="R87" i="8"/>
  <c r="R90" i="8" s="1"/>
  <c r="R98" i="8" s="1"/>
  <c r="R122" i="8" s="1"/>
  <c r="Q87" i="8"/>
  <c r="P87" i="8"/>
  <c r="O87" i="8"/>
  <c r="N87" i="8"/>
  <c r="N90" i="8" s="1"/>
  <c r="N98" i="8" s="1"/>
  <c r="N122" i="8" s="1"/>
  <c r="M87" i="8"/>
  <c r="L87" i="8"/>
  <c r="J87" i="8"/>
  <c r="J90" i="8" s="1"/>
  <c r="J98" i="8" s="1"/>
  <c r="J122" i="8" s="1"/>
  <c r="H87" i="8"/>
  <c r="G87" i="8"/>
  <c r="F87" i="8"/>
  <c r="E87" i="8"/>
  <c r="D87" i="8"/>
  <c r="C87" i="8"/>
  <c r="I87" i="8" s="1"/>
  <c r="K87" i="8" s="1"/>
  <c r="S86" i="8"/>
  <c r="I86" i="8"/>
  <c r="K86" i="8" s="1"/>
  <c r="S85" i="8"/>
  <c r="K85" i="8"/>
  <c r="I85" i="8"/>
  <c r="S84" i="8"/>
  <c r="I84" i="8"/>
  <c r="K84" i="8" s="1"/>
  <c r="S83" i="8"/>
  <c r="K83" i="8"/>
  <c r="I83" i="8"/>
  <c r="S82" i="8"/>
  <c r="I82" i="8"/>
  <c r="K82" i="8" s="1"/>
  <c r="S81" i="8"/>
  <c r="K81" i="8"/>
  <c r="I81" i="8"/>
  <c r="S80" i="8"/>
  <c r="I80" i="8"/>
  <c r="K80" i="8" s="1"/>
  <c r="S79" i="8"/>
  <c r="I79" i="8"/>
  <c r="K79" i="8" s="1"/>
  <c r="S78" i="8"/>
  <c r="I78" i="8"/>
  <c r="K78" i="8" s="1"/>
  <c r="S77" i="8"/>
  <c r="K77" i="8"/>
  <c r="I77" i="8"/>
  <c r="S76" i="8"/>
  <c r="I76" i="8"/>
  <c r="K76" i="8" s="1"/>
  <c r="S75" i="8"/>
  <c r="K75" i="8"/>
  <c r="I75" i="8"/>
  <c r="S74" i="8"/>
  <c r="I74" i="8"/>
  <c r="K74" i="8" s="1"/>
  <c r="S73" i="8"/>
  <c r="K73" i="8"/>
  <c r="I73" i="8"/>
  <c r="S72" i="8"/>
  <c r="I72" i="8"/>
  <c r="K72" i="8" s="1"/>
  <c r="S71" i="8"/>
  <c r="S87" i="8" s="1"/>
  <c r="I71" i="8"/>
  <c r="K71" i="8" s="1"/>
  <c r="R68" i="8"/>
  <c r="Q68" i="8"/>
  <c r="P68" i="8"/>
  <c r="O68" i="8"/>
  <c r="N68" i="8"/>
  <c r="M68" i="8"/>
  <c r="L68" i="8"/>
  <c r="K68" i="8"/>
  <c r="J68" i="8"/>
  <c r="I68" i="8"/>
  <c r="H68" i="8"/>
  <c r="G68" i="8"/>
  <c r="F68" i="8"/>
  <c r="E68" i="8"/>
  <c r="D68" i="8"/>
  <c r="C68" i="8"/>
  <c r="S67" i="8"/>
  <c r="K67" i="8"/>
  <c r="I67" i="8"/>
  <c r="S66" i="8"/>
  <c r="I66" i="8"/>
  <c r="K66" i="8" s="1"/>
  <c r="S65" i="8"/>
  <c r="K65" i="8"/>
  <c r="I65" i="8"/>
  <c r="S64" i="8"/>
  <c r="I64" i="8"/>
  <c r="K64" i="8" s="1"/>
  <c r="S63" i="8"/>
  <c r="I63" i="8"/>
  <c r="K63" i="8" s="1"/>
  <c r="S62" i="8"/>
  <c r="I62" i="8"/>
  <c r="K62" i="8" s="1"/>
  <c r="S61" i="8"/>
  <c r="K61" i="8"/>
  <c r="I61" i="8"/>
  <c r="S60" i="8"/>
  <c r="I60" i="8"/>
  <c r="K60" i="8" s="1"/>
  <c r="S59" i="8"/>
  <c r="K59" i="8"/>
  <c r="I59" i="8"/>
  <c r="S58" i="8"/>
  <c r="I58" i="8"/>
  <c r="K58" i="8" s="1"/>
  <c r="S57" i="8"/>
  <c r="K57" i="8"/>
  <c r="I57" i="8"/>
  <c r="S56" i="8"/>
  <c r="I56" i="8"/>
  <c r="K56" i="8" s="1"/>
  <c r="S55" i="8"/>
  <c r="I55" i="8"/>
  <c r="K55" i="8" s="1"/>
  <c r="S54" i="8"/>
  <c r="S68" i="8" s="1"/>
  <c r="I54" i="8"/>
  <c r="K54" i="8" s="1"/>
  <c r="S53" i="8"/>
  <c r="K53" i="8"/>
  <c r="I53" i="8"/>
  <c r="S52" i="8"/>
  <c r="I52" i="8"/>
  <c r="K52" i="8" s="1"/>
  <c r="S51" i="8"/>
  <c r="K51" i="8"/>
  <c r="I51" i="8"/>
  <c r="R48" i="8"/>
  <c r="Q48" i="8"/>
  <c r="P48" i="8"/>
  <c r="O48" i="8"/>
  <c r="N48" i="8"/>
  <c r="M48" i="8"/>
  <c r="L48" i="8"/>
  <c r="J48" i="8"/>
  <c r="H48" i="8"/>
  <c r="G48" i="8"/>
  <c r="F48" i="8"/>
  <c r="E48" i="8"/>
  <c r="D48" i="8"/>
  <c r="C48" i="8"/>
  <c r="I48" i="8" s="1"/>
  <c r="K48" i="8" s="1"/>
  <c r="S47" i="8"/>
  <c r="I47" i="8"/>
  <c r="K47" i="8" s="1"/>
  <c r="S46" i="8"/>
  <c r="I46" i="8"/>
  <c r="K46" i="8" s="1"/>
  <c r="S45" i="8"/>
  <c r="K45" i="8"/>
  <c r="I45" i="8"/>
  <c r="S44" i="8"/>
  <c r="I44" i="8"/>
  <c r="K44" i="8" s="1"/>
  <c r="S43" i="8"/>
  <c r="K43" i="8"/>
  <c r="I43" i="8"/>
  <c r="S42" i="8"/>
  <c r="I42" i="8"/>
  <c r="K42" i="8" s="1"/>
  <c r="S41" i="8"/>
  <c r="K41" i="8"/>
  <c r="I41" i="8"/>
  <c r="S40" i="8"/>
  <c r="I40" i="8"/>
  <c r="K40" i="8" s="1"/>
  <c r="S39" i="8"/>
  <c r="I39" i="8"/>
  <c r="K39" i="8" s="1"/>
  <c r="S38" i="8"/>
  <c r="I38" i="8"/>
  <c r="K38" i="8" s="1"/>
  <c r="S37" i="8"/>
  <c r="K37" i="8"/>
  <c r="I37" i="8"/>
  <c r="S36" i="8"/>
  <c r="I36" i="8"/>
  <c r="K36" i="8" s="1"/>
  <c r="S35" i="8"/>
  <c r="K35" i="8"/>
  <c r="I35" i="8"/>
  <c r="S34" i="8"/>
  <c r="S48" i="8" s="1"/>
  <c r="I34" i="8"/>
  <c r="K34" i="8" s="1"/>
  <c r="S33" i="8"/>
  <c r="K33" i="8"/>
  <c r="I33" i="8"/>
  <c r="R30" i="8"/>
  <c r="Q30" i="8"/>
  <c r="Q90" i="8" s="1"/>
  <c r="Q98" i="8" s="1"/>
  <c r="Q122" i="8" s="1"/>
  <c r="P30" i="8"/>
  <c r="P90" i="8" s="1"/>
  <c r="P98" i="8" s="1"/>
  <c r="P122" i="8" s="1"/>
  <c r="O30" i="8"/>
  <c r="O90" i="8" s="1"/>
  <c r="O98" i="8" s="1"/>
  <c r="O122" i="8" s="1"/>
  <c r="N30" i="8"/>
  <c r="M30" i="8"/>
  <c r="M90" i="8" s="1"/>
  <c r="M98" i="8" s="1"/>
  <c r="M122" i="8" s="1"/>
  <c r="L30" i="8"/>
  <c r="J30" i="8"/>
  <c r="H30" i="8"/>
  <c r="H90" i="8" s="1"/>
  <c r="H98" i="8" s="1"/>
  <c r="H122" i="8" s="1"/>
  <c r="G30" i="8"/>
  <c r="G90" i="8" s="1"/>
  <c r="G98" i="8" s="1"/>
  <c r="G122" i="8" s="1"/>
  <c r="F30" i="8"/>
  <c r="E30" i="8"/>
  <c r="E90" i="8" s="1"/>
  <c r="E98" i="8" s="1"/>
  <c r="E122" i="8" s="1"/>
  <c r="D30" i="8"/>
  <c r="C30" i="8"/>
  <c r="C90" i="8" s="1"/>
  <c r="S29" i="8"/>
  <c r="K29" i="8"/>
  <c r="I29" i="8"/>
  <c r="S28" i="8"/>
  <c r="I28" i="8"/>
  <c r="K28" i="8" s="1"/>
  <c r="S27" i="8"/>
  <c r="K27" i="8"/>
  <c r="I27" i="8"/>
  <c r="S26" i="8"/>
  <c r="I26" i="8"/>
  <c r="K26" i="8" s="1"/>
  <c r="S25" i="8"/>
  <c r="K25" i="8"/>
  <c r="I25" i="8"/>
  <c r="S24" i="8"/>
  <c r="S30" i="8" s="1"/>
  <c r="S90" i="8" s="1"/>
  <c r="S98" i="8" s="1"/>
  <c r="I24" i="8"/>
  <c r="K24" i="8" s="1"/>
  <c r="S20" i="8"/>
  <c r="I20" i="8"/>
  <c r="K20" i="8" s="1"/>
  <c r="S19" i="8"/>
  <c r="K19" i="8"/>
  <c r="I19" i="8"/>
  <c r="S18" i="8"/>
  <c r="R16" i="8"/>
  <c r="R21" i="8" s="1"/>
  <c r="Q16" i="8"/>
  <c r="Q21" i="8" s="1"/>
  <c r="P16" i="8"/>
  <c r="P21" i="8" s="1"/>
  <c r="O16" i="8"/>
  <c r="O21" i="8" s="1"/>
  <c r="N16" i="8"/>
  <c r="N21" i="8" s="1"/>
  <c r="N123" i="8" s="1"/>
  <c r="N126" i="8" s="1"/>
  <c r="N131" i="8" s="1"/>
  <c r="M16" i="8"/>
  <c r="M21" i="8" s="1"/>
  <c r="M123" i="8" s="1"/>
  <c r="M126" i="8" s="1"/>
  <c r="M131" i="8" s="1"/>
  <c r="L16" i="8"/>
  <c r="L21" i="8" s="1"/>
  <c r="L123" i="8" s="1"/>
  <c r="L126" i="8" s="1"/>
  <c r="L131" i="8" s="1"/>
  <c r="J16" i="8"/>
  <c r="J21" i="8" s="1"/>
  <c r="J123" i="8" s="1"/>
  <c r="J126" i="8" s="1"/>
  <c r="J131" i="8" s="1"/>
  <c r="H16" i="8"/>
  <c r="I16" i="8" s="1"/>
  <c r="G16" i="8"/>
  <c r="G21" i="8" s="1"/>
  <c r="F16" i="8"/>
  <c r="F21" i="8" s="1"/>
  <c r="F123" i="8" s="1"/>
  <c r="F126" i="8" s="1"/>
  <c r="F131" i="8" s="1"/>
  <c r="E16" i="8"/>
  <c r="E21" i="8" s="1"/>
  <c r="D16" i="8"/>
  <c r="D21" i="8" s="1"/>
  <c r="D123" i="8" s="1"/>
  <c r="D126" i="8" s="1"/>
  <c r="D131" i="8" s="1"/>
  <c r="C16" i="8"/>
  <c r="C21" i="8" s="1"/>
  <c r="S15" i="8"/>
  <c r="I15" i="8"/>
  <c r="K15" i="8" s="1"/>
  <c r="S14" i="8"/>
  <c r="K14" i="8"/>
  <c r="I14" i="8"/>
  <c r="S13" i="8"/>
  <c r="I13" i="8"/>
  <c r="K13" i="8" s="1"/>
  <c r="S12" i="8"/>
  <c r="K12" i="8"/>
  <c r="I12" i="8"/>
  <c r="S11" i="8"/>
  <c r="I11" i="8"/>
  <c r="K11" i="8" s="1"/>
  <c r="S10" i="8"/>
  <c r="I10" i="8"/>
  <c r="K10" i="8" s="1"/>
  <c r="S9" i="8"/>
  <c r="I9" i="8"/>
  <c r="K9" i="8" s="1"/>
  <c r="S8" i="8"/>
  <c r="K8" i="8"/>
  <c r="I8" i="8"/>
  <c r="S7" i="8"/>
  <c r="S16" i="8" s="1"/>
  <c r="S21" i="8" s="1"/>
  <c r="I7" i="8"/>
  <c r="K7" i="8" s="1"/>
  <c r="B3" i="8"/>
  <c r="B2" i="8"/>
  <c r="O65" i="7"/>
  <c r="N65" i="7"/>
  <c r="M65" i="7"/>
  <c r="L65" i="7"/>
  <c r="K65" i="7"/>
  <c r="J65" i="7"/>
  <c r="I65" i="7"/>
  <c r="H65" i="7"/>
  <c r="G65" i="7"/>
  <c r="F65" i="7"/>
  <c r="E65" i="7"/>
  <c r="D65" i="7"/>
  <c r="C65" i="7"/>
  <c r="O64" i="7"/>
  <c r="G64" i="7"/>
  <c r="F64" i="7"/>
  <c r="E64" i="7"/>
  <c r="D64" i="7"/>
  <c r="C64" i="7"/>
  <c r="O63" i="7"/>
  <c r="G63" i="7"/>
  <c r="F63" i="7"/>
  <c r="E63" i="7"/>
  <c r="D63" i="7"/>
  <c r="C63" i="7"/>
  <c r="O62" i="7"/>
  <c r="G62" i="7"/>
  <c r="E62" i="7"/>
  <c r="O61" i="7"/>
  <c r="G61" i="7"/>
  <c r="E61" i="7"/>
  <c r="O60" i="7"/>
  <c r="G60" i="7"/>
  <c r="E60" i="7"/>
  <c r="O59" i="7"/>
  <c r="G59" i="7"/>
  <c r="E59" i="7"/>
  <c r="O58" i="7"/>
  <c r="G58" i="7"/>
  <c r="E58" i="7"/>
  <c r="O57" i="7"/>
  <c r="G57" i="7"/>
  <c r="E57" i="7"/>
  <c r="O56" i="7"/>
  <c r="G56" i="7"/>
  <c r="E56" i="7"/>
  <c r="O55" i="7"/>
  <c r="G55" i="7"/>
  <c r="E55" i="7"/>
  <c r="O54" i="7"/>
  <c r="G54" i="7"/>
  <c r="E54" i="7"/>
  <c r="O53" i="7"/>
  <c r="G53" i="7"/>
  <c r="E53" i="7"/>
  <c r="O52" i="7"/>
  <c r="O51" i="7"/>
  <c r="G51" i="7"/>
  <c r="F51" i="7"/>
  <c r="E51" i="7"/>
  <c r="D51" i="7"/>
  <c r="C51" i="7"/>
  <c r="O50" i="7"/>
  <c r="G50" i="7"/>
  <c r="F50" i="7"/>
  <c r="E50" i="7"/>
  <c r="D50" i="7"/>
  <c r="C50" i="7"/>
  <c r="O49" i="7"/>
  <c r="G49" i="7"/>
  <c r="E49" i="7"/>
  <c r="O48" i="7"/>
  <c r="G48" i="7"/>
  <c r="E48" i="7"/>
  <c r="O47" i="7"/>
  <c r="G47" i="7"/>
  <c r="E47" i="7"/>
  <c r="O46" i="7"/>
  <c r="O45" i="7"/>
  <c r="G45" i="7"/>
  <c r="F45" i="7"/>
  <c r="E45" i="7"/>
  <c r="D45" i="7"/>
  <c r="C45" i="7"/>
  <c r="O44" i="7"/>
  <c r="G44" i="7"/>
  <c r="E44" i="7"/>
  <c r="O43" i="7"/>
  <c r="G43" i="7"/>
  <c r="E43" i="7"/>
  <c r="O42" i="7"/>
  <c r="G42" i="7"/>
  <c r="E42" i="7"/>
  <c r="O41" i="7"/>
  <c r="G41" i="7"/>
  <c r="E41" i="7"/>
  <c r="O40" i="7"/>
  <c r="G40" i="7"/>
  <c r="E40" i="7"/>
  <c r="O39" i="7"/>
  <c r="G39" i="7"/>
  <c r="F39" i="7"/>
  <c r="E39" i="7"/>
  <c r="D39" i="7"/>
  <c r="C39" i="7"/>
  <c r="O38" i="7"/>
  <c r="G38" i="7"/>
  <c r="E38" i="7"/>
  <c r="O37" i="7"/>
  <c r="G37" i="7"/>
  <c r="E37" i="7"/>
  <c r="O36" i="7"/>
  <c r="G36" i="7"/>
  <c r="E36" i="7"/>
  <c r="O35" i="7"/>
  <c r="G35" i="7"/>
  <c r="E35" i="7"/>
  <c r="O33" i="7"/>
  <c r="N33" i="7"/>
  <c r="M33" i="7"/>
  <c r="L33" i="7"/>
  <c r="K33" i="7"/>
  <c r="J33" i="7"/>
  <c r="I33" i="7"/>
  <c r="H33" i="7"/>
  <c r="G33" i="7"/>
  <c r="F33" i="7"/>
  <c r="E33" i="7"/>
  <c r="D33" i="7"/>
  <c r="C33" i="7"/>
  <c r="O32" i="7"/>
  <c r="G32" i="7"/>
  <c r="F32" i="7"/>
  <c r="E32" i="7"/>
  <c r="D32" i="7"/>
  <c r="C32" i="7"/>
  <c r="O31" i="7"/>
  <c r="G31" i="7"/>
  <c r="E31" i="7"/>
  <c r="O30" i="7"/>
  <c r="G30" i="7"/>
  <c r="F30" i="7"/>
  <c r="E30" i="7"/>
  <c r="D30" i="7"/>
  <c r="C30" i="7"/>
  <c r="O29" i="7"/>
  <c r="G29" i="7"/>
  <c r="E29" i="7"/>
  <c r="O28" i="7"/>
  <c r="G28" i="7"/>
  <c r="E28" i="7"/>
  <c r="O27" i="7"/>
  <c r="G27" i="7"/>
  <c r="E27" i="7"/>
  <c r="O26" i="7"/>
  <c r="G26" i="7"/>
  <c r="E26" i="7"/>
  <c r="O25" i="7"/>
  <c r="G25" i="7"/>
  <c r="O24" i="7"/>
  <c r="O23" i="7"/>
  <c r="G23" i="7"/>
  <c r="F23" i="7"/>
  <c r="E23" i="7"/>
  <c r="D23" i="7"/>
  <c r="C23" i="7"/>
  <c r="O22" i="7"/>
  <c r="G22" i="7"/>
  <c r="E22" i="7"/>
  <c r="O21" i="7"/>
  <c r="G21" i="7"/>
  <c r="E21" i="7"/>
  <c r="O20" i="7"/>
  <c r="G20" i="7"/>
  <c r="E20" i="7"/>
  <c r="O19" i="7"/>
  <c r="G19" i="7"/>
  <c r="E19" i="7"/>
  <c r="O18" i="7"/>
  <c r="G18" i="7"/>
  <c r="E18" i="7"/>
  <c r="O17" i="7"/>
  <c r="O16" i="7"/>
  <c r="G16" i="7"/>
  <c r="F16" i="7"/>
  <c r="E16" i="7"/>
  <c r="D16" i="7"/>
  <c r="C16" i="7"/>
  <c r="O15" i="7"/>
  <c r="G15" i="7"/>
  <c r="E15" i="7"/>
  <c r="O14" i="7"/>
  <c r="G14" i="7"/>
  <c r="E14" i="7"/>
  <c r="O13" i="7"/>
  <c r="G13" i="7"/>
  <c r="E13" i="7"/>
  <c r="O12" i="7"/>
  <c r="G12" i="7"/>
  <c r="E12" i="7"/>
  <c r="O11" i="7"/>
  <c r="G11" i="7"/>
  <c r="E11" i="7"/>
  <c r="O10" i="7"/>
  <c r="G10" i="7"/>
  <c r="E10" i="7"/>
  <c r="O9" i="7"/>
  <c r="G9" i="7"/>
  <c r="E9" i="7"/>
  <c r="O8" i="7"/>
  <c r="G8" i="7"/>
  <c r="E8" i="7"/>
  <c r="O7" i="7"/>
  <c r="G7" i="7"/>
  <c r="E7" i="7"/>
  <c r="B3" i="7"/>
  <c r="B2" i="7"/>
  <c r="F139" i="13"/>
  <c r="F137" i="13"/>
  <c r="F133" i="13"/>
  <c r="F132" i="13"/>
  <c r="F131" i="13"/>
  <c r="F128" i="13"/>
  <c r="E124" i="13"/>
  <c r="D124" i="13"/>
  <c r="C124" i="13"/>
  <c r="F123" i="13"/>
  <c r="F122" i="13"/>
  <c r="F121" i="13"/>
  <c r="F120" i="13"/>
  <c r="F119" i="13"/>
  <c r="F118" i="13"/>
  <c r="F117" i="13"/>
  <c r="F116" i="13"/>
  <c r="F115" i="13"/>
  <c r="F114" i="13"/>
  <c r="F113" i="13"/>
  <c r="F112" i="13"/>
  <c r="F111" i="13"/>
  <c r="F110" i="13"/>
  <c r="F109" i="13"/>
  <c r="F108" i="13"/>
  <c r="F107" i="13"/>
  <c r="F106" i="13"/>
  <c r="F105" i="13"/>
  <c r="F124" i="13" s="1"/>
  <c r="F101" i="13"/>
  <c r="F100" i="13"/>
  <c r="F99" i="13"/>
  <c r="F98" i="13"/>
  <c r="F97" i="13"/>
  <c r="C94" i="13"/>
  <c r="C102" i="13" s="1"/>
  <c r="C126" i="13" s="1"/>
  <c r="F93" i="13"/>
  <c r="E91" i="13"/>
  <c r="D91" i="13"/>
  <c r="C91" i="13"/>
  <c r="F90" i="13"/>
  <c r="F89" i="13"/>
  <c r="F88" i="13"/>
  <c r="F87" i="13"/>
  <c r="F86" i="13"/>
  <c r="F85" i="13"/>
  <c r="F84" i="13"/>
  <c r="F83" i="13"/>
  <c r="F82" i="13"/>
  <c r="F81" i="13"/>
  <c r="F80" i="13"/>
  <c r="F79" i="13"/>
  <c r="F78" i="13"/>
  <c r="F91" i="13" s="1"/>
  <c r="F77" i="13"/>
  <c r="F76" i="13"/>
  <c r="F75" i="13"/>
  <c r="E72" i="13"/>
  <c r="D72" i="13"/>
  <c r="C72" i="13"/>
  <c r="F71" i="13"/>
  <c r="F70" i="13"/>
  <c r="F69" i="13"/>
  <c r="F68" i="13"/>
  <c r="F67" i="13"/>
  <c r="F66" i="13"/>
  <c r="F65" i="13"/>
  <c r="F64" i="13"/>
  <c r="F63" i="13"/>
  <c r="F62" i="13"/>
  <c r="F61" i="13"/>
  <c r="F60" i="13"/>
  <c r="F59" i="13"/>
  <c r="F58" i="13"/>
  <c r="F57" i="13"/>
  <c r="F56" i="13"/>
  <c r="F55" i="13"/>
  <c r="F72" i="13" s="1"/>
  <c r="E52" i="13"/>
  <c r="E94" i="13" s="1"/>
  <c r="E102" i="13" s="1"/>
  <c r="E126" i="13" s="1"/>
  <c r="D52" i="13"/>
  <c r="C52" i="13"/>
  <c r="F51" i="13"/>
  <c r="F50" i="13"/>
  <c r="F49" i="13"/>
  <c r="F48" i="13"/>
  <c r="F47" i="13"/>
  <c r="F46" i="13"/>
  <c r="F45" i="13"/>
  <c r="F44" i="13"/>
  <c r="F43" i="13"/>
  <c r="F42" i="13"/>
  <c r="F41" i="13"/>
  <c r="F40" i="13"/>
  <c r="F39" i="13"/>
  <c r="F38" i="13"/>
  <c r="F37" i="13"/>
  <c r="F52" i="13" s="1"/>
  <c r="E34" i="13"/>
  <c r="D34" i="13"/>
  <c r="D94" i="13" s="1"/>
  <c r="D102" i="13" s="1"/>
  <c r="D126" i="13" s="1"/>
  <c r="C34" i="13"/>
  <c r="F33" i="13"/>
  <c r="F32" i="13"/>
  <c r="F31" i="13"/>
  <c r="F30" i="13"/>
  <c r="F29" i="13"/>
  <c r="F34" i="13" s="1"/>
  <c r="F28" i="13"/>
  <c r="D25" i="13"/>
  <c r="D127" i="13" s="1"/>
  <c r="D130" i="13" s="1"/>
  <c r="D135" i="13" s="1"/>
  <c r="F24" i="13"/>
  <c r="F23" i="13"/>
  <c r="F22" i="13"/>
  <c r="E20" i="13"/>
  <c r="E25" i="13" s="1"/>
  <c r="D20" i="13"/>
  <c r="C20" i="13"/>
  <c r="C25" i="13" s="1"/>
  <c r="C127" i="13" s="1"/>
  <c r="C130" i="13" s="1"/>
  <c r="C135" i="13" s="1"/>
  <c r="F19" i="13"/>
  <c r="F18" i="13"/>
  <c r="F17" i="13"/>
  <c r="F16" i="13"/>
  <c r="F15" i="13"/>
  <c r="F14" i="13"/>
  <c r="F13" i="13"/>
  <c r="F12" i="13"/>
  <c r="F11" i="13"/>
  <c r="F20" i="13" s="1"/>
  <c r="F25" i="13" s="1"/>
  <c r="B4" i="13"/>
  <c r="B3" i="13"/>
  <c r="F69" i="12"/>
  <c r="E69" i="12"/>
  <c r="D69" i="12"/>
  <c r="C69" i="12"/>
  <c r="F68" i="12"/>
  <c r="E68" i="12"/>
  <c r="D68" i="12"/>
  <c r="C68" i="12"/>
  <c r="F67" i="12"/>
  <c r="E67" i="12"/>
  <c r="D67" i="12"/>
  <c r="C67" i="12"/>
  <c r="F66" i="12"/>
  <c r="F65" i="12"/>
  <c r="F64" i="12"/>
  <c r="F63" i="12"/>
  <c r="F62" i="12"/>
  <c r="F61" i="12"/>
  <c r="F60" i="12"/>
  <c r="F59" i="12"/>
  <c r="F58" i="12"/>
  <c r="F57" i="12"/>
  <c r="F55" i="12"/>
  <c r="E55" i="12"/>
  <c r="D55" i="12"/>
  <c r="C55" i="12"/>
  <c r="F54" i="12"/>
  <c r="E54" i="12"/>
  <c r="D54" i="12"/>
  <c r="C54" i="12"/>
  <c r="F53" i="12"/>
  <c r="F52" i="12"/>
  <c r="F51" i="12"/>
  <c r="F49" i="12"/>
  <c r="E49" i="12"/>
  <c r="D49" i="12"/>
  <c r="C49" i="12"/>
  <c r="F48" i="12"/>
  <c r="F47" i="12"/>
  <c r="F46" i="12"/>
  <c r="F45" i="12"/>
  <c r="F44" i="12"/>
  <c r="F43" i="12"/>
  <c r="E43" i="12"/>
  <c r="D43" i="12"/>
  <c r="C43" i="12"/>
  <c r="F42" i="12"/>
  <c r="F41" i="12"/>
  <c r="F40" i="12"/>
  <c r="F39" i="12"/>
  <c r="F37" i="12"/>
  <c r="E37" i="12"/>
  <c r="D37" i="12"/>
  <c r="C37" i="12"/>
  <c r="F36" i="12"/>
  <c r="E36" i="12"/>
  <c r="D36" i="12"/>
  <c r="C36" i="12"/>
  <c r="F35" i="12"/>
  <c r="F34" i="12"/>
  <c r="E34" i="12"/>
  <c r="D34" i="12"/>
  <c r="C34" i="12"/>
  <c r="F33" i="12"/>
  <c r="F32" i="12"/>
  <c r="F31" i="12"/>
  <c r="F30" i="12"/>
  <c r="F29" i="12"/>
  <c r="F27" i="12"/>
  <c r="E27" i="12"/>
  <c r="D27" i="12"/>
  <c r="C27" i="12"/>
  <c r="F26" i="12"/>
  <c r="F25" i="12"/>
  <c r="F24" i="12"/>
  <c r="F23" i="12"/>
  <c r="F22" i="12"/>
  <c r="F20" i="12"/>
  <c r="E20" i="12"/>
  <c r="D20" i="12"/>
  <c r="C20" i="12"/>
  <c r="F19" i="12"/>
  <c r="F18" i="12"/>
  <c r="F17" i="12"/>
  <c r="F16" i="12"/>
  <c r="F15" i="12"/>
  <c r="F14" i="12"/>
  <c r="F13" i="12"/>
  <c r="F12" i="12"/>
  <c r="F11" i="12"/>
  <c r="B4" i="12"/>
  <c r="B3" i="12"/>
  <c r="G39" i="18"/>
  <c r="C4" i="18"/>
  <c r="C3" i="18"/>
  <c r="E138" i="17"/>
  <c r="E137" i="17"/>
  <c r="E136" i="17"/>
  <c r="E133" i="17"/>
  <c r="D129" i="17"/>
  <c r="C129" i="17"/>
  <c r="E129" i="17" s="1"/>
  <c r="E128" i="17"/>
  <c r="E127" i="17"/>
  <c r="E126" i="17"/>
  <c r="E125" i="17"/>
  <c r="E124" i="17"/>
  <c r="E123" i="17"/>
  <c r="E122" i="17"/>
  <c r="E121" i="17"/>
  <c r="E120" i="17"/>
  <c r="E119" i="17"/>
  <c r="E118" i="17"/>
  <c r="E117" i="17"/>
  <c r="E116" i="17"/>
  <c r="E115" i="17"/>
  <c r="E114" i="17"/>
  <c r="E113" i="17"/>
  <c r="E112" i="17"/>
  <c r="E111" i="17"/>
  <c r="E110" i="17"/>
  <c r="E106" i="17"/>
  <c r="E105" i="17"/>
  <c r="E104" i="17"/>
  <c r="E103" i="17"/>
  <c r="E102" i="17"/>
  <c r="E98" i="17"/>
  <c r="E96" i="17"/>
  <c r="D96" i="17"/>
  <c r="C96" i="17"/>
  <c r="E95" i="17"/>
  <c r="E94" i="17"/>
  <c r="E93" i="17"/>
  <c r="E92" i="17"/>
  <c r="E91" i="17"/>
  <c r="E90" i="17"/>
  <c r="E89" i="17"/>
  <c r="E88" i="17"/>
  <c r="E87" i="17"/>
  <c r="E86" i="17"/>
  <c r="E85" i="17"/>
  <c r="E84" i="17"/>
  <c r="E83" i="17"/>
  <c r="E82" i="17"/>
  <c r="E81" i="17"/>
  <c r="E80" i="17"/>
  <c r="E77" i="17"/>
  <c r="D77" i="17"/>
  <c r="C77" i="17"/>
  <c r="E76" i="17"/>
  <c r="E75" i="17"/>
  <c r="E74" i="17"/>
  <c r="E73" i="17"/>
  <c r="E72" i="17"/>
  <c r="E71" i="17"/>
  <c r="E70" i="17"/>
  <c r="E69" i="17"/>
  <c r="E68" i="17"/>
  <c r="E67" i="17"/>
  <c r="E66" i="17"/>
  <c r="E65" i="17"/>
  <c r="E64" i="17"/>
  <c r="E63" i="17"/>
  <c r="E62" i="17"/>
  <c r="E61" i="17"/>
  <c r="E60" i="17"/>
  <c r="D57" i="17"/>
  <c r="C57" i="17"/>
  <c r="E57" i="17" s="1"/>
  <c r="E56" i="17"/>
  <c r="E55" i="17"/>
  <c r="E54" i="17"/>
  <c r="E53" i="17"/>
  <c r="E52" i="17"/>
  <c r="E51" i="17"/>
  <c r="E50" i="17"/>
  <c r="E49" i="17"/>
  <c r="E48" i="17"/>
  <c r="E47" i="17"/>
  <c r="E46" i="17"/>
  <c r="E45" i="17"/>
  <c r="E44" i="17"/>
  <c r="E43" i="17"/>
  <c r="E42" i="17"/>
  <c r="D39" i="17"/>
  <c r="D99" i="17" s="1"/>
  <c r="C39" i="17"/>
  <c r="C99" i="17" s="1"/>
  <c r="E38" i="17"/>
  <c r="E37" i="17"/>
  <c r="E36" i="17"/>
  <c r="E35" i="17"/>
  <c r="E34" i="17"/>
  <c r="E33" i="17"/>
  <c r="D30" i="17"/>
  <c r="E29" i="17"/>
  <c r="E28" i="17"/>
  <c r="E27" i="17"/>
  <c r="E25" i="17"/>
  <c r="E30" i="17" s="1"/>
  <c r="D25" i="17"/>
  <c r="C25" i="17"/>
  <c r="C30" i="17" s="1"/>
  <c r="E24" i="17"/>
  <c r="E23" i="17"/>
  <c r="E22" i="17"/>
  <c r="E21" i="17"/>
  <c r="E20" i="17"/>
  <c r="E19" i="17"/>
  <c r="E18" i="17"/>
  <c r="E17" i="17"/>
  <c r="E16" i="17"/>
  <c r="E14" i="17"/>
  <c r="E13" i="17"/>
  <c r="E12" i="17"/>
  <c r="B6" i="17"/>
  <c r="B5" i="17"/>
  <c r="E138" i="16"/>
  <c r="E137" i="16"/>
  <c r="E136" i="16"/>
  <c r="E133" i="16"/>
  <c r="D129" i="16"/>
  <c r="C129" i="16"/>
  <c r="E128" i="16"/>
  <c r="E127" i="16"/>
  <c r="E126" i="16"/>
  <c r="E125" i="16"/>
  <c r="E124" i="16"/>
  <c r="E123" i="16"/>
  <c r="E122" i="16"/>
  <c r="E121" i="16"/>
  <c r="E120" i="16"/>
  <c r="E119" i="16"/>
  <c r="E118" i="16"/>
  <c r="E117" i="16"/>
  <c r="E116" i="16"/>
  <c r="E115" i="16"/>
  <c r="E114" i="16"/>
  <c r="E113" i="16"/>
  <c r="E112" i="16"/>
  <c r="E111" i="16"/>
  <c r="E110" i="16"/>
  <c r="E106" i="16"/>
  <c r="E105" i="16"/>
  <c r="E104" i="16"/>
  <c r="E103" i="16"/>
  <c r="E102" i="16"/>
  <c r="E98" i="16"/>
  <c r="D96" i="16"/>
  <c r="E96" i="16" s="1"/>
  <c r="C96" i="16"/>
  <c r="E95" i="16"/>
  <c r="E94" i="16"/>
  <c r="E93" i="16"/>
  <c r="E92" i="16"/>
  <c r="E91" i="16"/>
  <c r="E90" i="16"/>
  <c r="E89" i="16"/>
  <c r="E88" i="16"/>
  <c r="E87" i="16"/>
  <c r="E86" i="16"/>
  <c r="E85" i="16"/>
  <c r="E84" i="16"/>
  <c r="E83" i="16"/>
  <c r="E82" i="16"/>
  <c r="E81" i="16"/>
  <c r="E80" i="16"/>
  <c r="D77" i="16"/>
  <c r="C77" i="16"/>
  <c r="E77" i="16" s="1"/>
  <c r="E76" i="16"/>
  <c r="E75" i="16"/>
  <c r="E74" i="16"/>
  <c r="E73" i="16"/>
  <c r="E72" i="16"/>
  <c r="E71" i="16"/>
  <c r="E70" i="16"/>
  <c r="E69" i="16"/>
  <c r="E68" i="16"/>
  <c r="E67" i="16"/>
  <c r="E66" i="16"/>
  <c r="E65" i="16"/>
  <c r="E64" i="16"/>
  <c r="E63" i="16"/>
  <c r="E62" i="16"/>
  <c r="E61" i="16"/>
  <c r="E60" i="16"/>
  <c r="D57" i="16"/>
  <c r="C57" i="16"/>
  <c r="E57" i="16" s="1"/>
  <c r="E56" i="16"/>
  <c r="E55" i="16"/>
  <c r="E54" i="16"/>
  <c r="E53" i="16"/>
  <c r="E52" i="16"/>
  <c r="E51" i="16"/>
  <c r="E50" i="16"/>
  <c r="E49" i="16"/>
  <c r="E48" i="16"/>
  <c r="E47" i="16"/>
  <c r="E46" i="16"/>
  <c r="E45" i="16"/>
  <c r="E44" i="16"/>
  <c r="E43" i="16"/>
  <c r="E42" i="16"/>
  <c r="E39" i="16"/>
  <c r="D39" i="16"/>
  <c r="D99" i="16" s="1"/>
  <c r="C39" i="16"/>
  <c r="C99" i="16" s="1"/>
  <c r="E38" i="16"/>
  <c r="E37" i="16"/>
  <c r="E36" i="16"/>
  <c r="E35" i="16"/>
  <c r="E34" i="16"/>
  <c r="E33" i="16"/>
  <c r="E29" i="16"/>
  <c r="E28" i="16"/>
  <c r="E27" i="16"/>
  <c r="D25" i="16"/>
  <c r="E25" i="16" s="1"/>
  <c r="E30" i="16" s="1"/>
  <c r="C25" i="16"/>
  <c r="C30" i="16" s="1"/>
  <c r="E24" i="16"/>
  <c r="E23" i="16"/>
  <c r="E22" i="16"/>
  <c r="E21" i="16"/>
  <c r="E20" i="16"/>
  <c r="E19" i="16"/>
  <c r="E18" i="16"/>
  <c r="E17" i="16"/>
  <c r="E16" i="16"/>
  <c r="E14" i="16"/>
  <c r="E13" i="16"/>
  <c r="E12" i="16"/>
  <c r="B6" i="16"/>
  <c r="B5" i="16"/>
  <c r="E144" i="15"/>
  <c r="E142" i="15"/>
  <c r="E138" i="15"/>
  <c r="E137" i="15"/>
  <c r="E136" i="15"/>
  <c r="E133" i="15"/>
  <c r="D129" i="15"/>
  <c r="C129" i="15"/>
  <c r="E128" i="15"/>
  <c r="E128" i="14" s="1"/>
  <c r="E127" i="15"/>
  <c r="E127" i="14" s="1"/>
  <c r="E126" i="15"/>
  <c r="E125" i="15"/>
  <c r="E124" i="15"/>
  <c r="E123" i="15"/>
  <c r="E122" i="15"/>
  <c r="E121" i="15"/>
  <c r="E120" i="15"/>
  <c r="E119" i="15"/>
  <c r="E118" i="15"/>
  <c r="E117" i="15"/>
  <c r="E116" i="15"/>
  <c r="E115" i="15"/>
  <c r="E114" i="15"/>
  <c r="E113" i="15"/>
  <c r="E112" i="15"/>
  <c r="E111" i="15"/>
  <c r="E110" i="15"/>
  <c r="E106" i="15"/>
  <c r="E105" i="15"/>
  <c r="E104" i="15"/>
  <c r="E103" i="15"/>
  <c r="E102" i="15"/>
  <c r="E98" i="15"/>
  <c r="D96" i="15"/>
  <c r="C96" i="15"/>
  <c r="E96" i="15" s="1"/>
  <c r="E95" i="15"/>
  <c r="E94" i="15"/>
  <c r="E93" i="15"/>
  <c r="E92" i="15"/>
  <c r="E91" i="15"/>
  <c r="E90" i="15"/>
  <c r="E89" i="15"/>
  <c r="E88" i="15"/>
  <c r="E87" i="15"/>
  <c r="E86" i="15"/>
  <c r="E85" i="15"/>
  <c r="E84" i="15"/>
  <c r="E83" i="15"/>
  <c r="E82" i="15"/>
  <c r="E81" i="15"/>
  <c r="E80" i="15"/>
  <c r="D77" i="15"/>
  <c r="C77" i="15"/>
  <c r="E77" i="15" s="1"/>
  <c r="E76" i="15"/>
  <c r="E75" i="15"/>
  <c r="E74" i="15"/>
  <c r="E73" i="15"/>
  <c r="E72" i="15"/>
  <c r="E71" i="15"/>
  <c r="E70" i="15"/>
  <c r="E69" i="15"/>
  <c r="E68" i="15"/>
  <c r="E67" i="15"/>
  <c r="E66" i="15"/>
  <c r="E65" i="15"/>
  <c r="E64" i="15"/>
  <c r="E63" i="15"/>
  <c r="E62" i="15"/>
  <c r="E61" i="15"/>
  <c r="E60" i="15"/>
  <c r="D57" i="15"/>
  <c r="C57" i="15"/>
  <c r="E56" i="15"/>
  <c r="E55" i="15"/>
  <c r="E54" i="15"/>
  <c r="E53" i="15"/>
  <c r="E52" i="15"/>
  <c r="E51" i="15"/>
  <c r="E50" i="15"/>
  <c r="E49" i="15"/>
  <c r="E48" i="15"/>
  <c r="E47" i="15"/>
  <c r="E46" i="15"/>
  <c r="E45" i="15"/>
  <c r="E44" i="15"/>
  <c r="E43" i="15"/>
  <c r="E42" i="15"/>
  <c r="D39" i="15"/>
  <c r="C39" i="15"/>
  <c r="E38" i="15"/>
  <c r="E37" i="15"/>
  <c r="E36" i="15"/>
  <c r="E35" i="15"/>
  <c r="E34" i="15"/>
  <c r="E33" i="15"/>
  <c r="E29" i="15"/>
  <c r="E28" i="15"/>
  <c r="E27" i="15"/>
  <c r="D25" i="15"/>
  <c r="D30" i="15" s="1"/>
  <c r="C25" i="15"/>
  <c r="C30" i="15" s="1"/>
  <c r="E24" i="15"/>
  <c r="E23" i="15"/>
  <c r="E22" i="15"/>
  <c r="E21" i="15"/>
  <c r="E20" i="15"/>
  <c r="E19" i="15"/>
  <c r="E18" i="15"/>
  <c r="E17" i="15"/>
  <c r="E16" i="15"/>
  <c r="E14" i="15"/>
  <c r="E13" i="15"/>
  <c r="E12" i="15"/>
  <c r="B6" i="15"/>
  <c r="B5" i="15"/>
  <c r="D142" i="14"/>
  <c r="C142" i="14"/>
  <c r="D138" i="14"/>
  <c r="C138" i="14"/>
  <c r="D137" i="14"/>
  <c r="C137" i="14"/>
  <c r="D136" i="14"/>
  <c r="C136" i="14"/>
  <c r="D133" i="14"/>
  <c r="C133" i="14"/>
  <c r="E133" i="14" s="1"/>
  <c r="D126" i="14"/>
  <c r="C126" i="14"/>
  <c r="D125" i="14"/>
  <c r="C125" i="14"/>
  <c r="D124" i="14"/>
  <c r="C124" i="14"/>
  <c r="D123" i="14"/>
  <c r="C123" i="14"/>
  <c r="D122" i="14"/>
  <c r="C122" i="14"/>
  <c r="D121" i="14"/>
  <c r="C121" i="14"/>
  <c r="D120" i="14"/>
  <c r="C120" i="14"/>
  <c r="D119" i="14"/>
  <c r="C119" i="14"/>
  <c r="D118" i="14"/>
  <c r="C118" i="14"/>
  <c r="D117" i="14"/>
  <c r="C117" i="14"/>
  <c r="D116" i="14"/>
  <c r="C116" i="14"/>
  <c r="D115" i="14"/>
  <c r="C115" i="14"/>
  <c r="D114" i="14"/>
  <c r="C114" i="14"/>
  <c r="D113" i="14"/>
  <c r="C113" i="14"/>
  <c r="D112" i="14"/>
  <c r="C112" i="14"/>
  <c r="D111" i="14"/>
  <c r="C111" i="14"/>
  <c r="D110" i="14"/>
  <c r="C110" i="14"/>
  <c r="D106" i="14"/>
  <c r="C106" i="14"/>
  <c r="D105" i="14"/>
  <c r="C105" i="14"/>
  <c r="D104" i="14"/>
  <c r="C104" i="14"/>
  <c r="E104" i="14" s="1"/>
  <c r="D103" i="14"/>
  <c r="C103" i="14"/>
  <c r="D102" i="14"/>
  <c r="C102" i="14"/>
  <c r="D98" i="14"/>
  <c r="C98" i="14"/>
  <c r="D95" i="14"/>
  <c r="C95" i="14"/>
  <c r="D94" i="14"/>
  <c r="C94" i="14"/>
  <c r="D93" i="14"/>
  <c r="C93" i="14"/>
  <c r="D92" i="14"/>
  <c r="C92" i="14"/>
  <c r="D91" i="14"/>
  <c r="C91" i="14"/>
  <c r="E91" i="14" s="1"/>
  <c r="D90" i="14"/>
  <c r="C90" i="14"/>
  <c r="D89" i="14"/>
  <c r="C89" i="14"/>
  <c r="D88" i="14"/>
  <c r="C88" i="14"/>
  <c r="D87" i="14"/>
  <c r="C87" i="14"/>
  <c r="D86" i="14"/>
  <c r="C86" i="14"/>
  <c r="D85" i="14"/>
  <c r="C85" i="14"/>
  <c r="D84" i="14"/>
  <c r="C84" i="14"/>
  <c r="D83" i="14"/>
  <c r="C83" i="14"/>
  <c r="E83" i="14" s="1"/>
  <c r="D82" i="14"/>
  <c r="C82" i="14"/>
  <c r="D81" i="14"/>
  <c r="C81" i="14"/>
  <c r="D80" i="14"/>
  <c r="C80" i="14"/>
  <c r="D76" i="14"/>
  <c r="C76" i="14"/>
  <c r="E76" i="14" s="1"/>
  <c r="D75" i="14"/>
  <c r="C75" i="14"/>
  <c r="D74" i="14"/>
  <c r="C74" i="14"/>
  <c r="D73" i="14"/>
  <c r="C73" i="14"/>
  <c r="D72" i="14"/>
  <c r="C72" i="14"/>
  <c r="D71" i="14"/>
  <c r="C71" i="14"/>
  <c r="D70" i="14"/>
  <c r="C70" i="14"/>
  <c r="D69" i="14"/>
  <c r="C69" i="14"/>
  <c r="D68" i="14"/>
  <c r="C68" i="14"/>
  <c r="D67" i="14"/>
  <c r="C67" i="14"/>
  <c r="D66" i="14"/>
  <c r="C66" i="14"/>
  <c r="D65" i="14"/>
  <c r="C65" i="14"/>
  <c r="D64" i="14"/>
  <c r="C64" i="14"/>
  <c r="D63" i="14"/>
  <c r="C63" i="14"/>
  <c r="D62" i="14"/>
  <c r="C62" i="14"/>
  <c r="D61" i="14"/>
  <c r="C61" i="14"/>
  <c r="D60" i="14"/>
  <c r="C60"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38" i="14"/>
  <c r="C38" i="14"/>
  <c r="D37" i="14"/>
  <c r="C37" i="14"/>
  <c r="D36" i="14"/>
  <c r="C36" i="14"/>
  <c r="D35" i="14"/>
  <c r="C35" i="14"/>
  <c r="D34" i="14"/>
  <c r="C34" i="14"/>
  <c r="D33" i="14"/>
  <c r="C33" i="14"/>
  <c r="D29" i="14"/>
  <c r="C29" i="14"/>
  <c r="D28" i="14"/>
  <c r="C28" i="14"/>
  <c r="D27" i="14"/>
  <c r="C27" i="14"/>
  <c r="D24" i="14"/>
  <c r="C24" i="14"/>
  <c r="D23" i="14"/>
  <c r="C23" i="14"/>
  <c r="D22" i="14"/>
  <c r="C22" i="14"/>
  <c r="D21" i="14"/>
  <c r="C21" i="14"/>
  <c r="D20" i="14"/>
  <c r="C20" i="14"/>
  <c r="D19" i="14"/>
  <c r="C19" i="14"/>
  <c r="D18" i="14"/>
  <c r="C18" i="14"/>
  <c r="D17" i="14"/>
  <c r="C17" i="14"/>
  <c r="D16" i="14"/>
  <c r="C16" i="14"/>
  <c r="D14" i="14"/>
  <c r="C14" i="14"/>
  <c r="D13" i="14"/>
  <c r="C13" i="14"/>
  <c r="D12" i="14"/>
  <c r="C12" i="14"/>
  <c r="B6" i="14"/>
  <c r="B5" i="14"/>
  <c r="C50" i="24"/>
  <c r="C49" i="24"/>
  <c r="C43" i="24"/>
  <c r="C37" i="24"/>
  <c r="C31" i="24"/>
  <c r="C25" i="24"/>
  <c r="C17" i="24"/>
  <c r="C11" i="24"/>
  <c r="B4" i="24"/>
  <c r="B3" i="24"/>
  <c r="C16" i="23"/>
  <c r="C15" i="23"/>
  <c r="C10" i="23"/>
  <c r="B4" i="23"/>
  <c r="B3" i="23"/>
  <c r="B37" i="22"/>
  <c r="B36" i="22"/>
  <c r="B32" i="22"/>
  <c r="B31" i="22"/>
  <c r="B30" i="22"/>
  <c r="B27" i="22"/>
  <c r="I17" i="22"/>
  <c r="H17" i="22"/>
  <c r="G17" i="22"/>
  <c r="F17" i="22"/>
  <c r="E17" i="22"/>
  <c r="D17" i="22"/>
  <c r="C17" i="22"/>
  <c r="B17" i="22"/>
  <c r="I16" i="22"/>
  <c r="I15" i="22"/>
  <c r="I14" i="22"/>
  <c r="H14" i="22"/>
  <c r="G14" i="22"/>
  <c r="F14" i="22"/>
  <c r="E14" i="22"/>
  <c r="D14" i="22"/>
  <c r="C14" i="22"/>
  <c r="B14" i="22"/>
  <c r="I13" i="22"/>
  <c r="I12" i="22"/>
  <c r="I11" i="22"/>
  <c r="I10" i="22"/>
  <c r="I9" i="22"/>
  <c r="I8" i="22"/>
  <c r="I7" i="22"/>
  <c r="B4" i="22"/>
  <c r="B3" i="22"/>
  <c r="C53" i="21"/>
  <c r="C52" i="21"/>
  <c r="C34" i="21"/>
  <c r="C16" i="21"/>
  <c r="B4" i="21"/>
  <c r="B3" i="21"/>
  <c r="C22" i="20"/>
  <c r="C23" i="20" s="1"/>
  <c r="B4" i="20"/>
  <c r="B3" i="20"/>
  <c r="C27" i="19"/>
  <c r="C22" i="19"/>
  <c r="C28" i="19" s="1"/>
  <c r="B4" i="19"/>
  <c r="B3" i="19"/>
  <c r="C64" i="27"/>
  <c r="C46" i="27"/>
  <c r="C34" i="27"/>
  <c r="C18" i="27"/>
  <c r="B4" i="27"/>
  <c r="C42" i="26"/>
  <c r="C41" i="26"/>
  <c r="C30" i="26"/>
  <c r="C25" i="26"/>
  <c r="C23" i="26"/>
  <c r="C13" i="26"/>
  <c r="C11" i="26"/>
  <c r="B3" i="26"/>
  <c r="T144" i="30"/>
  <c r="S144" i="30"/>
  <c r="Q144" i="30"/>
  <c r="M144" i="30"/>
  <c r="I144" i="30"/>
  <c r="E144" i="30"/>
  <c r="T142" i="30"/>
  <c r="S142" i="30"/>
  <c r="U142" i="30" s="1"/>
  <c r="Q142" i="30"/>
  <c r="M142" i="30"/>
  <c r="I142" i="30"/>
  <c r="E142" i="30"/>
  <c r="T138" i="30"/>
  <c r="S138" i="30"/>
  <c r="Q138" i="30"/>
  <c r="M138" i="30"/>
  <c r="I138" i="30"/>
  <c r="E138" i="30"/>
  <c r="T137" i="30"/>
  <c r="S137" i="30"/>
  <c r="U137" i="30" s="1"/>
  <c r="Q137" i="30"/>
  <c r="M137" i="30"/>
  <c r="I137" i="30"/>
  <c r="E137" i="30"/>
  <c r="T136" i="30"/>
  <c r="S136" i="30"/>
  <c r="Q136" i="30"/>
  <c r="M136" i="30"/>
  <c r="I136" i="30"/>
  <c r="E136" i="30"/>
  <c r="T133" i="30"/>
  <c r="S133" i="30"/>
  <c r="Q133" i="30"/>
  <c r="M133" i="30"/>
  <c r="I133" i="30"/>
  <c r="E133" i="30"/>
  <c r="P129" i="30"/>
  <c r="O129" i="30"/>
  <c r="L129" i="30"/>
  <c r="K129" i="30"/>
  <c r="M129" i="30" s="1"/>
  <c r="H129" i="30"/>
  <c r="G129" i="30"/>
  <c r="D129" i="30"/>
  <c r="C129" i="30"/>
  <c r="T128" i="30"/>
  <c r="S128" i="30"/>
  <c r="U128" i="30" s="1"/>
  <c r="Q128" i="30"/>
  <c r="M128" i="30"/>
  <c r="I128" i="30"/>
  <c r="E128" i="30"/>
  <c r="T127" i="30"/>
  <c r="U127" i="30" s="1"/>
  <c r="S127" i="30"/>
  <c r="Q127" i="30"/>
  <c r="M127" i="30"/>
  <c r="I127" i="30"/>
  <c r="E127" i="30"/>
  <c r="T126" i="30"/>
  <c r="U126" i="30" s="1"/>
  <c r="S126" i="30"/>
  <c r="Q126" i="30"/>
  <c r="M126" i="30"/>
  <c r="I126" i="30"/>
  <c r="E126" i="30"/>
  <c r="T125" i="30"/>
  <c r="S125" i="30"/>
  <c r="U125" i="30" s="1"/>
  <c r="Q125" i="30"/>
  <c r="M125" i="30"/>
  <c r="I125" i="30"/>
  <c r="E125" i="30"/>
  <c r="T124" i="30"/>
  <c r="S124" i="30"/>
  <c r="Q124" i="30"/>
  <c r="M124" i="30"/>
  <c r="I124" i="30"/>
  <c r="E124" i="30"/>
  <c r="T123" i="30"/>
  <c r="S123" i="30"/>
  <c r="Q123" i="30"/>
  <c r="M123" i="30"/>
  <c r="I123" i="30"/>
  <c r="E123" i="30"/>
  <c r="U122" i="30"/>
  <c r="T122" i="30"/>
  <c r="S122" i="30"/>
  <c r="Q122" i="30"/>
  <c r="M122" i="30"/>
  <c r="I122" i="30"/>
  <c r="E122" i="30"/>
  <c r="T121" i="30"/>
  <c r="S121" i="30"/>
  <c r="U121" i="30" s="1"/>
  <c r="Q121" i="30"/>
  <c r="M121" i="30"/>
  <c r="I121" i="30"/>
  <c r="E121" i="30"/>
  <c r="T120" i="30"/>
  <c r="S120" i="30"/>
  <c r="Q120" i="30"/>
  <c r="M120" i="30"/>
  <c r="I120" i="30"/>
  <c r="E120" i="30"/>
  <c r="T119" i="30"/>
  <c r="S119" i="30"/>
  <c r="U119" i="30" s="1"/>
  <c r="Q119" i="30"/>
  <c r="M119" i="30"/>
  <c r="I119" i="30"/>
  <c r="E119" i="30"/>
  <c r="T118" i="30"/>
  <c r="U118" i="30" s="1"/>
  <c r="S118" i="30"/>
  <c r="Q118" i="30"/>
  <c r="M118" i="30"/>
  <c r="I118" i="30"/>
  <c r="E118" i="30"/>
  <c r="T117" i="30"/>
  <c r="S117" i="30"/>
  <c r="Q117" i="30"/>
  <c r="M117" i="30"/>
  <c r="I117" i="30"/>
  <c r="E117" i="30"/>
  <c r="T116" i="30"/>
  <c r="S116" i="30"/>
  <c r="Q116" i="30"/>
  <c r="M116" i="30"/>
  <c r="I116" i="30"/>
  <c r="E116" i="30"/>
  <c r="T115" i="30"/>
  <c r="S115" i="30"/>
  <c r="U115" i="30" s="1"/>
  <c r="Q115" i="30"/>
  <c r="M115" i="30"/>
  <c r="I115" i="30"/>
  <c r="E115" i="30"/>
  <c r="U114" i="30"/>
  <c r="T114" i="30"/>
  <c r="S114" i="30"/>
  <c r="Q114" i="30"/>
  <c r="M114" i="30"/>
  <c r="I114" i="30"/>
  <c r="E114" i="30"/>
  <c r="T113" i="30"/>
  <c r="S113" i="30"/>
  <c r="U113" i="30" s="1"/>
  <c r="Q113" i="30"/>
  <c r="M113" i="30"/>
  <c r="I113" i="30"/>
  <c r="E113" i="30"/>
  <c r="T112" i="30"/>
  <c r="S112" i="30"/>
  <c r="Q112" i="30"/>
  <c r="M112" i="30"/>
  <c r="I112" i="30"/>
  <c r="E112" i="30"/>
  <c r="T111" i="30"/>
  <c r="S111" i="30"/>
  <c r="U111" i="30" s="1"/>
  <c r="Q111" i="30"/>
  <c r="M111" i="30"/>
  <c r="I111" i="30"/>
  <c r="E111" i="30"/>
  <c r="T110" i="30"/>
  <c r="S110" i="30"/>
  <c r="Q110" i="30"/>
  <c r="M110" i="30"/>
  <c r="I110" i="30"/>
  <c r="E110" i="30"/>
  <c r="T106" i="30"/>
  <c r="S106" i="30"/>
  <c r="Q106" i="30"/>
  <c r="M106" i="30"/>
  <c r="I106" i="30"/>
  <c r="E106" i="30"/>
  <c r="T105" i="30"/>
  <c r="S105" i="30"/>
  <c r="U105" i="30" s="1"/>
  <c r="Q105" i="30"/>
  <c r="M105" i="30"/>
  <c r="I105" i="30"/>
  <c r="E105" i="30"/>
  <c r="T104" i="30"/>
  <c r="U104" i="30" s="1"/>
  <c r="S104" i="30"/>
  <c r="Q104" i="30"/>
  <c r="M104" i="30"/>
  <c r="I104" i="30"/>
  <c r="E104" i="30"/>
  <c r="T103" i="30"/>
  <c r="S103" i="30"/>
  <c r="Q103" i="30"/>
  <c r="M103" i="30"/>
  <c r="I103" i="30"/>
  <c r="E103" i="30"/>
  <c r="T102" i="30"/>
  <c r="S102" i="30"/>
  <c r="Q102" i="30"/>
  <c r="M102" i="30"/>
  <c r="I102" i="30"/>
  <c r="E102" i="30"/>
  <c r="T100" i="30"/>
  <c r="S100" i="30"/>
  <c r="U100" i="30" s="1"/>
  <c r="T98" i="30"/>
  <c r="S98" i="30"/>
  <c r="Q98" i="30"/>
  <c r="M98" i="30"/>
  <c r="I98" i="30"/>
  <c r="E98" i="30"/>
  <c r="P96" i="30"/>
  <c r="O96" i="30"/>
  <c r="Q96" i="30" s="1"/>
  <c r="L96" i="30"/>
  <c r="M96" i="30" s="1"/>
  <c r="K96" i="30"/>
  <c r="H96" i="30"/>
  <c r="G96" i="30"/>
  <c r="D96" i="30"/>
  <c r="C96" i="30"/>
  <c r="T95" i="30"/>
  <c r="S95" i="30"/>
  <c r="U95" i="30" s="1"/>
  <c r="Q95" i="30"/>
  <c r="M95" i="30"/>
  <c r="I95" i="30"/>
  <c r="E95" i="30"/>
  <c r="T94" i="30"/>
  <c r="U94" i="30" s="1"/>
  <c r="S94" i="30"/>
  <c r="Q94" i="30"/>
  <c r="M94" i="30"/>
  <c r="I94" i="30"/>
  <c r="E94" i="30"/>
  <c r="T93" i="30"/>
  <c r="S93" i="30"/>
  <c r="Q93" i="30"/>
  <c r="M93" i="30"/>
  <c r="I93" i="30"/>
  <c r="E93" i="30"/>
  <c r="T92" i="30"/>
  <c r="S92" i="30"/>
  <c r="Q92" i="30"/>
  <c r="M92" i="30"/>
  <c r="I92" i="30"/>
  <c r="E92" i="30"/>
  <c r="T91" i="30"/>
  <c r="S91" i="30"/>
  <c r="Q91" i="30"/>
  <c r="M91" i="30"/>
  <c r="I91" i="30"/>
  <c r="E91" i="30"/>
  <c r="T90" i="30"/>
  <c r="S90" i="30"/>
  <c r="Q90" i="30"/>
  <c r="M90" i="30"/>
  <c r="I90" i="30"/>
  <c r="E90" i="30"/>
  <c r="T89" i="30"/>
  <c r="S89" i="30"/>
  <c r="Q89" i="30"/>
  <c r="M89" i="30"/>
  <c r="I89" i="30"/>
  <c r="E89" i="30"/>
  <c r="T88" i="30"/>
  <c r="S88" i="30"/>
  <c r="Q88" i="30"/>
  <c r="M88" i="30"/>
  <c r="I88" i="30"/>
  <c r="E88" i="30"/>
  <c r="T87" i="30"/>
  <c r="S87" i="30"/>
  <c r="U87" i="30" s="1"/>
  <c r="Q87" i="30"/>
  <c r="M87" i="30"/>
  <c r="I87" i="30"/>
  <c r="E87" i="30"/>
  <c r="T86" i="30"/>
  <c r="U86" i="30" s="1"/>
  <c r="S86" i="30"/>
  <c r="Q86" i="30"/>
  <c r="M86" i="30"/>
  <c r="I86" i="30"/>
  <c r="E86" i="30"/>
  <c r="T85" i="30"/>
  <c r="S85" i="30"/>
  <c r="Q85" i="30"/>
  <c r="M85" i="30"/>
  <c r="I85" i="30"/>
  <c r="E85" i="30"/>
  <c r="T84" i="30"/>
  <c r="S84" i="30"/>
  <c r="Q84" i="30"/>
  <c r="M84" i="30"/>
  <c r="I84" i="30"/>
  <c r="E84" i="30"/>
  <c r="T83" i="30"/>
  <c r="S83" i="30"/>
  <c r="U83" i="30" s="1"/>
  <c r="Q83" i="30"/>
  <c r="M83" i="30"/>
  <c r="I83" i="30"/>
  <c r="E83" i="30"/>
  <c r="T82" i="30"/>
  <c r="S82" i="30"/>
  <c r="Q82" i="30"/>
  <c r="M82" i="30"/>
  <c r="I82" i="30"/>
  <c r="E82" i="30"/>
  <c r="T81" i="30"/>
  <c r="U81" i="30" s="1"/>
  <c r="S81" i="30"/>
  <c r="Q81" i="30"/>
  <c r="M81" i="30"/>
  <c r="I81" i="30"/>
  <c r="E81" i="30"/>
  <c r="T80" i="30"/>
  <c r="S80" i="30"/>
  <c r="Q80" i="30"/>
  <c r="M80" i="30"/>
  <c r="I80" i="30"/>
  <c r="E80" i="30"/>
  <c r="P77" i="30"/>
  <c r="O77" i="30"/>
  <c r="Q77" i="30" s="1"/>
  <c r="L77" i="30"/>
  <c r="K77" i="30"/>
  <c r="M77" i="30" s="1"/>
  <c r="H77" i="30"/>
  <c r="G77" i="30"/>
  <c r="D77" i="30"/>
  <c r="C77" i="30"/>
  <c r="T76" i="30"/>
  <c r="S76" i="30"/>
  <c r="Q76" i="30"/>
  <c r="M76" i="30"/>
  <c r="I76" i="30"/>
  <c r="E76" i="30"/>
  <c r="T75" i="30"/>
  <c r="S75" i="30"/>
  <c r="Q75" i="30"/>
  <c r="M75" i="30"/>
  <c r="I75" i="30"/>
  <c r="E75" i="30"/>
  <c r="T74" i="30"/>
  <c r="S74" i="30"/>
  <c r="Q74" i="30"/>
  <c r="M74" i="30"/>
  <c r="I74" i="30"/>
  <c r="E74" i="30"/>
  <c r="T73" i="30"/>
  <c r="U73" i="30" s="1"/>
  <c r="S73" i="30"/>
  <c r="Q73" i="30"/>
  <c r="M73" i="30"/>
  <c r="I73" i="30"/>
  <c r="E73" i="30"/>
  <c r="T72" i="30"/>
  <c r="U72" i="30" s="1"/>
  <c r="S72" i="30"/>
  <c r="Q72" i="30"/>
  <c r="M72" i="30"/>
  <c r="I72" i="30"/>
  <c r="E72" i="30"/>
  <c r="T71" i="30"/>
  <c r="S71" i="30"/>
  <c r="Q71" i="30"/>
  <c r="M71" i="30"/>
  <c r="I71" i="30"/>
  <c r="E71" i="30"/>
  <c r="T70" i="30"/>
  <c r="S70" i="30"/>
  <c r="Q70" i="30"/>
  <c r="M70" i="30"/>
  <c r="I70" i="30"/>
  <c r="E70" i="30"/>
  <c r="T69" i="30"/>
  <c r="S69" i="30"/>
  <c r="Q69" i="30"/>
  <c r="M69" i="30"/>
  <c r="I69" i="30"/>
  <c r="E69" i="30"/>
  <c r="T68" i="30"/>
  <c r="U68" i="30" s="1"/>
  <c r="S68" i="30"/>
  <c r="Q68" i="30"/>
  <c r="M68" i="30"/>
  <c r="I68" i="30"/>
  <c r="E68" i="30"/>
  <c r="T67" i="30"/>
  <c r="S67" i="30"/>
  <c r="U67" i="30" s="1"/>
  <c r="Q67" i="30"/>
  <c r="M67" i="30"/>
  <c r="I67" i="30"/>
  <c r="E67" i="30"/>
  <c r="T66" i="30"/>
  <c r="S66" i="30"/>
  <c r="Q66" i="30"/>
  <c r="M66" i="30"/>
  <c r="I66" i="30"/>
  <c r="E66" i="30"/>
  <c r="T65" i="30"/>
  <c r="U65" i="30" s="1"/>
  <c r="S65" i="30"/>
  <c r="Q65" i="30"/>
  <c r="M65" i="30"/>
  <c r="I65" i="30"/>
  <c r="E65" i="30"/>
  <c r="T64" i="30"/>
  <c r="S64" i="30"/>
  <c r="Q64" i="30"/>
  <c r="M64" i="30"/>
  <c r="I64" i="30"/>
  <c r="E64" i="30"/>
  <c r="T63" i="30"/>
  <c r="S63" i="30"/>
  <c r="Q63" i="30"/>
  <c r="M63" i="30"/>
  <c r="I63" i="30"/>
  <c r="E63" i="30"/>
  <c r="T62" i="30"/>
  <c r="S62" i="30"/>
  <c r="Q62" i="30"/>
  <c r="M62" i="30"/>
  <c r="I62" i="30"/>
  <c r="E62" i="30"/>
  <c r="T61" i="30"/>
  <c r="S61" i="30"/>
  <c r="Q61" i="30"/>
  <c r="M61" i="30"/>
  <c r="I61" i="30"/>
  <c r="E61" i="30"/>
  <c r="T60" i="30"/>
  <c r="U60" i="30" s="1"/>
  <c r="S60" i="30"/>
  <c r="Q60" i="30"/>
  <c r="M60" i="30"/>
  <c r="I60" i="30"/>
  <c r="E60" i="30"/>
  <c r="P57" i="30"/>
  <c r="O57" i="30"/>
  <c r="Q57" i="30" s="1"/>
  <c r="L57" i="30"/>
  <c r="K57" i="30"/>
  <c r="H57" i="30"/>
  <c r="G57" i="30"/>
  <c r="D57" i="30"/>
  <c r="C57" i="30"/>
  <c r="T56" i="30"/>
  <c r="S56" i="30"/>
  <c r="U56" i="30" s="1"/>
  <c r="Q56" i="30"/>
  <c r="M56" i="30"/>
  <c r="I56" i="30"/>
  <c r="E56" i="30"/>
  <c r="T55" i="30"/>
  <c r="S55" i="30"/>
  <c r="Q55" i="30"/>
  <c r="M55" i="30"/>
  <c r="I55" i="30"/>
  <c r="E55" i="30"/>
  <c r="T54" i="30"/>
  <c r="U54" i="30" s="1"/>
  <c r="S54" i="30"/>
  <c r="Q54" i="30"/>
  <c r="M54" i="30"/>
  <c r="I54" i="30"/>
  <c r="E54" i="30"/>
  <c r="T53" i="30"/>
  <c r="S53" i="30"/>
  <c r="Q53" i="30"/>
  <c r="M53" i="30"/>
  <c r="I53" i="30"/>
  <c r="E53" i="30"/>
  <c r="T52" i="30"/>
  <c r="S52" i="30"/>
  <c r="Q52" i="30"/>
  <c r="M52" i="30"/>
  <c r="I52" i="30"/>
  <c r="E52" i="30"/>
  <c r="T51" i="30"/>
  <c r="S51" i="30"/>
  <c r="Q51" i="30"/>
  <c r="M51" i="30"/>
  <c r="I51" i="30"/>
  <c r="E51" i="30"/>
  <c r="T50" i="30"/>
  <c r="U50" i="30" s="1"/>
  <c r="S50" i="30"/>
  <c r="Q50" i="30"/>
  <c r="M50" i="30"/>
  <c r="I50" i="30"/>
  <c r="E50" i="30"/>
  <c r="T49" i="30"/>
  <c r="S49" i="30"/>
  <c r="Q49" i="30"/>
  <c r="M49" i="30"/>
  <c r="I49" i="30"/>
  <c r="E49" i="30"/>
  <c r="T48" i="30"/>
  <c r="S48" i="30"/>
  <c r="U48" i="30" s="1"/>
  <c r="Q48" i="30"/>
  <c r="M48" i="30"/>
  <c r="I48" i="30"/>
  <c r="E48" i="30"/>
  <c r="T47" i="30"/>
  <c r="S47" i="30"/>
  <c r="Q47" i="30"/>
  <c r="M47" i="30"/>
  <c r="I47" i="30"/>
  <c r="E47" i="30"/>
  <c r="U46" i="30"/>
  <c r="T46" i="30"/>
  <c r="S46" i="30"/>
  <c r="Q46" i="30"/>
  <c r="M46" i="30"/>
  <c r="I46" i="30"/>
  <c r="E46" i="30"/>
  <c r="T45" i="30"/>
  <c r="S45" i="30"/>
  <c r="Q45" i="30"/>
  <c r="M45" i="30"/>
  <c r="I45" i="30"/>
  <c r="E45" i="30"/>
  <c r="T44" i="30"/>
  <c r="S44" i="30"/>
  <c r="U44" i="30" s="1"/>
  <c r="Q44" i="30"/>
  <c r="M44" i="30"/>
  <c r="I44" i="30"/>
  <c r="E44" i="30"/>
  <c r="T43" i="30"/>
  <c r="S43" i="30"/>
  <c r="U43" i="30" s="1"/>
  <c r="Q43" i="30"/>
  <c r="M43" i="30"/>
  <c r="I43" i="30"/>
  <c r="E43" i="30"/>
  <c r="T42" i="30"/>
  <c r="S42" i="30"/>
  <c r="Q42" i="30"/>
  <c r="M42" i="30"/>
  <c r="I42" i="30"/>
  <c r="E42" i="30"/>
  <c r="P39" i="30"/>
  <c r="O39" i="30"/>
  <c r="L39" i="30"/>
  <c r="K39" i="30"/>
  <c r="H39" i="30"/>
  <c r="G39" i="30"/>
  <c r="D39" i="30"/>
  <c r="T39" i="30" s="1"/>
  <c r="C39" i="30"/>
  <c r="C99" i="30" s="1"/>
  <c r="T38" i="30"/>
  <c r="S38" i="30"/>
  <c r="Q38" i="30"/>
  <c r="M38" i="30"/>
  <c r="I38" i="30"/>
  <c r="E38" i="30"/>
  <c r="T37" i="30"/>
  <c r="S37" i="30"/>
  <c r="Q37" i="30"/>
  <c r="M37" i="30"/>
  <c r="I37" i="30"/>
  <c r="E37" i="30"/>
  <c r="T36" i="30"/>
  <c r="S36" i="30"/>
  <c r="U36" i="30" s="1"/>
  <c r="Q36" i="30"/>
  <c r="M36" i="30"/>
  <c r="I36" i="30"/>
  <c r="E36" i="30"/>
  <c r="T35" i="30"/>
  <c r="U35" i="30" s="1"/>
  <c r="S35" i="30"/>
  <c r="Q35" i="30"/>
  <c r="M35" i="30"/>
  <c r="I35" i="30"/>
  <c r="E35" i="30"/>
  <c r="T34" i="30"/>
  <c r="S34" i="30"/>
  <c r="Q34" i="30"/>
  <c r="M34" i="30"/>
  <c r="I34" i="30"/>
  <c r="E34" i="30"/>
  <c r="T33" i="30"/>
  <c r="U33" i="30" s="1"/>
  <c r="S33" i="30"/>
  <c r="Q33" i="30"/>
  <c r="M33" i="30"/>
  <c r="I33" i="30"/>
  <c r="E33" i="30"/>
  <c r="T29" i="30"/>
  <c r="S29" i="30"/>
  <c r="Q29" i="30"/>
  <c r="M29" i="30"/>
  <c r="I29" i="30"/>
  <c r="E29" i="30"/>
  <c r="T28" i="30"/>
  <c r="S28" i="30"/>
  <c r="Q28" i="30"/>
  <c r="M28" i="30"/>
  <c r="I28" i="30"/>
  <c r="E28" i="30"/>
  <c r="T27" i="30"/>
  <c r="S27" i="30"/>
  <c r="Q27" i="30"/>
  <c r="M27" i="30"/>
  <c r="I27" i="30"/>
  <c r="E27" i="30"/>
  <c r="P25" i="30"/>
  <c r="P30" i="30" s="1"/>
  <c r="O25" i="30"/>
  <c r="O30" i="30" s="1"/>
  <c r="L25" i="30"/>
  <c r="L30" i="30" s="1"/>
  <c r="K25" i="30"/>
  <c r="K30" i="30" s="1"/>
  <c r="H25" i="30"/>
  <c r="H30" i="30" s="1"/>
  <c r="G25" i="30"/>
  <c r="D25" i="30"/>
  <c r="D30" i="30" s="1"/>
  <c r="C25" i="30"/>
  <c r="C30" i="30" s="1"/>
  <c r="T24" i="30"/>
  <c r="U24" i="30" s="1"/>
  <c r="S24" i="30"/>
  <c r="Q24" i="30"/>
  <c r="M24" i="30"/>
  <c r="I24" i="30"/>
  <c r="E24" i="30"/>
  <c r="T23" i="30"/>
  <c r="S23" i="30"/>
  <c r="Q23" i="30"/>
  <c r="M23" i="30"/>
  <c r="I23" i="30"/>
  <c r="E23" i="30"/>
  <c r="T22" i="30"/>
  <c r="S22" i="30"/>
  <c r="Q22" i="30"/>
  <c r="M22" i="30"/>
  <c r="I22" i="30"/>
  <c r="E22" i="30"/>
  <c r="T21" i="30"/>
  <c r="U21" i="30" s="1"/>
  <c r="S21" i="30"/>
  <c r="Q21" i="30"/>
  <c r="M21" i="30"/>
  <c r="I21" i="30"/>
  <c r="E21" i="30"/>
  <c r="T20" i="30"/>
  <c r="S20" i="30"/>
  <c r="Q20" i="30"/>
  <c r="M20" i="30"/>
  <c r="I20" i="30"/>
  <c r="E20" i="30"/>
  <c r="T19" i="30"/>
  <c r="S19" i="30"/>
  <c r="U19" i="30" s="1"/>
  <c r="Q19" i="30"/>
  <c r="M19" i="30"/>
  <c r="I19" i="30"/>
  <c r="E19" i="30"/>
  <c r="T18" i="30"/>
  <c r="S18" i="30"/>
  <c r="Q18" i="30"/>
  <c r="M18" i="30"/>
  <c r="I18" i="30"/>
  <c r="E18" i="30"/>
  <c r="T17" i="30"/>
  <c r="S17" i="30"/>
  <c r="Q17" i="30"/>
  <c r="M17" i="30"/>
  <c r="I17" i="30"/>
  <c r="E17" i="30"/>
  <c r="T16" i="30"/>
  <c r="U16" i="30" s="1"/>
  <c r="S16" i="30"/>
  <c r="Q16" i="30"/>
  <c r="M16" i="30"/>
  <c r="I16" i="30"/>
  <c r="E16" i="30"/>
  <c r="T14" i="30"/>
  <c r="S14" i="30"/>
  <c r="Q14" i="30"/>
  <c r="M14" i="30"/>
  <c r="I14" i="30"/>
  <c r="E14" i="30"/>
  <c r="T13" i="30"/>
  <c r="S13" i="30"/>
  <c r="U13" i="30" s="1"/>
  <c r="Q13" i="30"/>
  <c r="M13" i="30"/>
  <c r="I13" i="30"/>
  <c r="E13" i="30"/>
  <c r="T12" i="30"/>
  <c r="S12" i="30"/>
  <c r="Q12" i="30"/>
  <c r="M12" i="30"/>
  <c r="I12" i="30"/>
  <c r="E12" i="30"/>
  <c r="Q10" i="30"/>
  <c r="P10" i="30"/>
  <c r="O10" i="30"/>
  <c r="M10" i="30"/>
  <c r="L10" i="30"/>
  <c r="K10" i="30"/>
  <c r="I10" i="30"/>
  <c r="H10" i="30"/>
  <c r="G10" i="30"/>
  <c r="E10" i="30"/>
  <c r="D10" i="30"/>
  <c r="C10" i="30"/>
  <c r="D8" i="30"/>
  <c r="B6" i="30"/>
  <c r="F70" i="29"/>
  <c r="E70" i="29"/>
  <c r="D70" i="29"/>
  <c r="C70" i="29"/>
  <c r="F69" i="29"/>
  <c r="E69" i="29"/>
  <c r="D69" i="29"/>
  <c r="C69" i="29"/>
  <c r="F67" i="29"/>
  <c r="E67" i="29"/>
  <c r="D67" i="29"/>
  <c r="C67" i="29"/>
  <c r="F55" i="29"/>
  <c r="E55" i="29"/>
  <c r="D55" i="29"/>
  <c r="C55" i="29"/>
  <c r="F53" i="29"/>
  <c r="E53" i="29"/>
  <c r="D53" i="29"/>
  <c r="C53" i="29"/>
  <c r="F48" i="29"/>
  <c r="E48" i="29"/>
  <c r="D48" i="29"/>
  <c r="C48" i="29"/>
  <c r="F42" i="29"/>
  <c r="E42" i="29"/>
  <c r="D42" i="29"/>
  <c r="C42" i="29"/>
  <c r="F35" i="29"/>
  <c r="E35" i="29"/>
  <c r="D35" i="29"/>
  <c r="C35" i="29"/>
  <c r="F33" i="29"/>
  <c r="E33" i="29"/>
  <c r="D33" i="29"/>
  <c r="C33" i="29"/>
  <c r="F31" i="29"/>
  <c r="E31" i="29"/>
  <c r="D31" i="29"/>
  <c r="C31" i="29"/>
  <c r="F24" i="29"/>
  <c r="E24" i="29"/>
  <c r="D24" i="29"/>
  <c r="C24" i="29"/>
  <c r="F17" i="29"/>
  <c r="E17" i="29"/>
  <c r="D17" i="29"/>
  <c r="C17" i="29"/>
  <c r="E123" i="8" l="1"/>
  <c r="E126" i="8" s="1"/>
  <c r="E131" i="8" s="1"/>
  <c r="O123" i="8"/>
  <c r="O126" i="8" s="1"/>
  <c r="O131" i="8" s="1"/>
  <c r="P123" i="8"/>
  <c r="P126" i="8" s="1"/>
  <c r="P131" i="8" s="1"/>
  <c r="I90" i="8"/>
  <c r="K90" i="8" s="1"/>
  <c r="C98" i="8"/>
  <c r="S123" i="8"/>
  <c r="S126" i="8" s="1"/>
  <c r="S131" i="8" s="1"/>
  <c r="G123" i="8"/>
  <c r="G126" i="8" s="1"/>
  <c r="G131" i="8" s="1"/>
  <c r="Q123" i="8"/>
  <c r="Q126" i="8" s="1"/>
  <c r="Q131" i="8" s="1"/>
  <c r="K16" i="8"/>
  <c r="K21" i="8" s="1"/>
  <c r="I21" i="8"/>
  <c r="R123" i="8"/>
  <c r="R126" i="8" s="1"/>
  <c r="R131" i="8" s="1"/>
  <c r="S122" i="8"/>
  <c r="I30" i="8"/>
  <c r="K30" i="8" s="1"/>
  <c r="H21" i="8"/>
  <c r="H123" i="8" s="1"/>
  <c r="H126" i="8" s="1"/>
  <c r="H131" i="8" s="1"/>
  <c r="F94" i="13"/>
  <c r="F102" i="13" s="1"/>
  <c r="F126" i="13" s="1"/>
  <c r="F127" i="13" s="1"/>
  <c r="F130" i="13" s="1"/>
  <c r="F135" i="13" s="1"/>
  <c r="E127" i="13"/>
  <c r="E130" i="13" s="1"/>
  <c r="E135" i="13" s="1"/>
  <c r="E142" i="14"/>
  <c r="E12" i="14"/>
  <c r="E69" i="14"/>
  <c r="C99" i="15"/>
  <c r="D99" i="15"/>
  <c r="E39" i="15"/>
  <c r="E57" i="15"/>
  <c r="E129" i="15"/>
  <c r="E14" i="14"/>
  <c r="E43" i="14"/>
  <c r="E51" i="14"/>
  <c r="E55" i="14"/>
  <c r="E124" i="14"/>
  <c r="E24" i="14"/>
  <c r="E86" i="14"/>
  <c r="E94" i="14"/>
  <c r="E103" i="14"/>
  <c r="E110" i="14"/>
  <c r="C129" i="14"/>
  <c r="E114" i="14"/>
  <c r="E118" i="14"/>
  <c r="E122" i="14"/>
  <c r="E13" i="14"/>
  <c r="E22" i="14"/>
  <c r="E28" i="14"/>
  <c r="E50" i="14"/>
  <c r="E61" i="14"/>
  <c r="E65" i="14"/>
  <c r="U63" i="30"/>
  <c r="U91" i="30"/>
  <c r="U112" i="30"/>
  <c r="U18" i="30"/>
  <c r="U22" i="30"/>
  <c r="I25" i="30"/>
  <c r="U28" i="30"/>
  <c r="U47" i="30"/>
  <c r="U51" i="30"/>
  <c r="S57" i="30"/>
  <c r="U62" i="30"/>
  <c r="U82" i="30"/>
  <c r="U90" i="30"/>
  <c r="U116" i="30"/>
  <c r="P132" i="30"/>
  <c r="P135" i="30" s="1"/>
  <c r="P140" i="30" s="1"/>
  <c r="U74" i="30"/>
  <c r="I77" i="30"/>
  <c r="Q129" i="30"/>
  <c r="U17" i="30"/>
  <c r="U34" i="30"/>
  <c r="O99" i="30"/>
  <c r="O107" i="30" s="1"/>
  <c r="U61" i="30"/>
  <c r="U69" i="30"/>
  <c r="U85" i="30"/>
  <c r="U93" i="30"/>
  <c r="I96" i="30"/>
  <c r="U103" i="30"/>
  <c r="P99" i="30"/>
  <c r="P107" i="30" s="1"/>
  <c r="P131" i="30" s="1"/>
  <c r="U20" i="30"/>
  <c r="U45" i="30"/>
  <c r="U49" i="30"/>
  <c r="M57" i="30"/>
  <c r="U64" i="30"/>
  <c r="U80" i="30"/>
  <c r="U88" i="30"/>
  <c r="U92" i="30"/>
  <c r="U98" i="30"/>
  <c r="I129" i="30"/>
  <c r="U144" i="30"/>
  <c r="P18" i="4"/>
  <c r="P19" i="4" s="1"/>
  <c r="P21" i="4" s="1"/>
  <c r="D107" i="17"/>
  <c r="D131" i="17" s="1"/>
  <c r="D132" i="17" s="1"/>
  <c r="D135" i="17" s="1"/>
  <c r="D140" i="17" s="1"/>
  <c r="C107" i="17"/>
  <c r="E106" i="14"/>
  <c r="E125" i="14"/>
  <c r="E39" i="17"/>
  <c r="E99" i="17" s="1"/>
  <c r="E21" i="14"/>
  <c r="E34" i="14"/>
  <c r="E38" i="14"/>
  <c r="E68" i="14"/>
  <c r="E119" i="14"/>
  <c r="E123" i="14"/>
  <c r="E98" i="14"/>
  <c r="E105" i="14"/>
  <c r="E120" i="14"/>
  <c r="E99" i="16"/>
  <c r="D107" i="16"/>
  <c r="D131" i="16" s="1"/>
  <c r="C107" i="16"/>
  <c r="E42" i="14"/>
  <c r="E72" i="14"/>
  <c r="E87" i="14"/>
  <c r="E115" i="14"/>
  <c r="E129" i="16"/>
  <c r="E17" i="14"/>
  <c r="E19" i="14"/>
  <c r="E46" i="14"/>
  <c r="E54" i="14"/>
  <c r="E80" i="14"/>
  <c r="E84" i="14"/>
  <c r="E88" i="14"/>
  <c r="E92" i="14"/>
  <c r="E95" i="14"/>
  <c r="E33" i="14"/>
  <c r="E37" i="14"/>
  <c r="E81" i="14"/>
  <c r="E85" i="14"/>
  <c r="E89" i="14"/>
  <c r="E93" i="14"/>
  <c r="E116" i="14"/>
  <c r="E137" i="14"/>
  <c r="D30" i="16"/>
  <c r="D132" i="16" s="1"/>
  <c r="D135" i="16" s="1"/>
  <c r="D140" i="16" s="1"/>
  <c r="E90" i="14"/>
  <c r="E64" i="14"/>
  <c r="E44" i="14"/>
  <c r="E48" i="14"/>
  <c r="E102" i="14"/>
  <c r="E113" i="14"/>
  <c r="E117" i="14"/>
  <c r="E138" i="14"/>
  <c r="D107" i="15"/>
  <c r="D131" i="15" s="1"/>
  <c r="D132" i="15" s="1"/>
  <c r="D135" i="15" s="1"/>
  <c r="C107" i="15"/>
  <c r="E99" i="15"/>
  <c r="D77" i="14"/>
  <c r="E82" i="14"/>
  <c r="E111" i="14"/>
  <c r="E25" i="15"/>
  <c r="E30" i="15" s="1"/>
  <c r="E35" i="14"/>
  <c r="C39" i="14"/>
  <c r="E112" i="14"/>
  <c r="C25" i="14"/>
  <c r="C30" i="14" s="1"/>
  <c r="E20" i="14"/>
  <c r="E23" i="14"/>
  <c r="E29" i="14"/>
  <c r="E45" i="14"/>
  <c r="E49" i="14"/>
  <c r="E52" i="14"/>
  <c r="E56" i="14"/>
  <c r="E62" i="14"/>
  <c r="E66" i="14"/>
  <c r="E73" i="14"/>
  <c r="E126" i="14"/>
  <c r="E36" i="14"/>
  <c r="E53" i="14"/>
  <c r="C77" i="14"/>
  <c r="E63" i="14"/>
  <c r="E67" i="14"/>
  <c r="E70" i="14"/>
  <c r="E74" i="14"/>
  <c r="D96" i="14"/>
  <c r="E136" i="14"/>
  <c r="E18" i="14"/>
  <c r="E27" i="14"/>
  <c r="E47" i="14"/>
  <c r="E60" i="14"/>
  <c r="E71" i="14"/>
  <c r="E75" i="14"/>
  <c r="D129" i="14"/>
  <c r="E121" i="14"/>
  <c r="C96" i="14"/>
  <c r="C57" i="14"/>
  <c r="D57" i="14"/>
  <c r="D25" i="14"/>
  <c r="D30" i="14" s="1"/>
  <c r="D39" i="14"/>
  <c r="E16" i="14"/>
  <c r="H99" i="30"/>
  <c r="H107" i="30" s="1"/>
  <c r="H131" i="30" s="1"/>
  <c r="H132" i="30" s="1"/>
  <c r="H135" i="30" s="1"/>
  <c r="H140" i="30" s="1"/>
  <c r="U53" i="30"/>
  <c r="U66" i="30"/>
  <c r="U71" i="30"/>
  <c r="U76" i="30"/>
  <c r="U89" i="30"/>
  <c r="D99" i="30"/>
  <c r="D107" i="30" s="1"/>
  <c r="U120" i="30"/>
  <c r="U27" i="30"/>
  <c r="K99" i="30"/>
  <c r="K107" i="30" s="1"/>
  <c r="U52" i="30"/>
  <c r="U70" i="30"/>
  <c r="U75" i="30"/>
  <c r="U84" i="30"/>
  <c r="S96" i="30"/>
  <c r="U102" i="30"/>
  <c r="U124" i="30"/>
  <c r="U136" i="30"/>
  <c r="I30" i="30"/>
  <c r="L99" i="30"/>
  <c r="L107" i="30" s="1"/>
  <c r="L131" i="30" s="1"/>
  <c r="L132" i="30" s="1"/>
  <c r="L135" i="30" s="1"/>
  <c r="L140" i="30" s="1"/>
  <c r="T77" i="30"/>
  <c r="T96" i="30"/>
  <c r="U110" i="30"/>
  <c r="U133" i="30"/>
  <c r="G99" i="30"/>
  <c r="G107" i="30" s="1"/>
  <c r="G131" i="30" s="1"/>
  <c r="I57" i="30"/>
  <c r="U14" i="30"/>
  <c r="U38" i="30"/>
  <c r="Q39" i="30"/>
  <c r="Q99" i="30" s="1"/>
  <c r="U42" i="30"/>
  <c r="E77" i="30"/>
  <c r="U106" i="30"/>
  <c r="U123" i="30"/>
  <c r="U12" i="30"/>
  <c r="U55" i="30"/>
  <c r="S129" i="30"/>
  <c r="U23" i="30"/>
  <c r="U29" i="30"/>
  <c r="U37" i="30"/>
  <c r="S39" i="30"/>
  <c r="U39" i="30" s="1"/>
  <c r="T57" i="30"/>
  <c r="U57" i="30" s="1"/>
  <c r="U117" i="30"/>
  <c r="T129" i="30"/>
  <c r="U138" i="30"/>
  <c r="T30" i="30"/>
  <c r="K132" i="30"/>
  <c r="K135" i="30" s="1"/>
  <c r="K140" i="30" s="1"/>
  <c r="Q107" i="30"/>
  <c r="Q131" i="30" s="1"/>
  <c r="O131" i="30"/>
  <c r="O132" i="30" s="1"/>
  <c r="O135" i="30" s="1"/>
  <c r="O140" i="30" s="1"/>
  <c r="K131" i="30"/>
  <c r="M107" i="30"/>
  <c r="M131" i="30" s="1"/>
  <c r="D131" i="30"/>
  <c r="U129" i="30"/>
  <c r="C107" i="30"/>
  <c r="G30" i="30"/>
  <c r="E39" i="30"/>
  <c r="E57" i="30"/>
  <c r="S77" i="30"/>
  <c r="M25" i="30"/>
  <c r="M30" i="30" s="1"/>
  <c r="M132" i="30" s="1"/>
  <c r="M135" i="30" s="1"/>
  <c r="M140" i="30" s="1"/>
  <c r="E25" i="30"/>
  <c r="E30" i="30" s="1"/>
  <c r="I39" i="30"/>
  <c r="I99" i="30" s="1"/>
  <c r="Q25" i="30"/>
  <c r="Q30" i="30" s="1"/>
  <c r="E129" i="30"/>
  <c r="S25" i="30"/>
  <c r="E96" i="30"/>
  <c r="T25" i="30"/>
  <c r="M39" i="30"/>
  <c r="I98" i="8" l="1"/>
  <c r="K98" i="8" s="1"/>
  <c r="C122" i="8"/>
  <c r="D140" i="15"/>
  <c r="M99" i="30"/>
  <c r="G132" i="30"/>
  <c r="G135" i="30" s="1"/>
  <c r="G140" i="30" s="1"/>
  <c r="Q132" i="30"/>
  <c r="Q135" i="30" s="1"/>
  <c r="Q140" i="30" s="1"/>
  <c r="S99" i="30"/>
  <c r="U99" i="30" s="1"/>
  <c r="E129" i="14"/>
  <c r="E107" i="17"/>
  <c r="E131" i="17" s="1"/>
  <c r="E132" i="17" s="1"/>
  <c r="E135" i="17" s="1"/>
  <c r="E140" i="17" s="1"/>
  <c r="C131" i="17"/>
  <c r="C132" i="17" s="1"/>
  <c r="C135" i="17" s="1"/>
  <c r="C140" i="17" s="1"/>
  <c r="E96" i="14"/>
  <c r="E77" i="14"/>
  <c r="C99" i="14"/>
  <c r="C107" i="14" s="1"/>
  <c r="D99" i="14"/>
  <c r="D107" i="14" s="1"/>
  <c r="D131" i="14" s="1"/>
  <c r="D132" i="14" s="1"/>
  <c r="D135" i="14" s="1"/>
  <c r="D140" i="14" s="1"/>
  <c r="D146" i="14" s="1"/>
  <c r="E107" i="16"/>
  <c r="E131" i="16" s="1"/>
  <c r="E132" i="16" s="1"/>
  <c r="E135" i="16" s="1"/>
  <c r="E140" i="16" s="1"/>
  <c r="C131" i="16"/>
  <c r="C132" i="16" s="1"/>
  <c r="C135" i="16" s="1"/>
  <c r="C140" i="16" s="1"/>
  <c r="E107" i="15"/>
  <c r="E131" i="15" s="1"/>
  <c r="E132" i="15" s="1"/>
  <c r="E135" i="15" s="1"/>
  <c r="C131" i="15"/>
  <c r="C132" i="15" s="1"/>
  <c r="C135" i="15" s="1"/>
  <c r="E39" i="14"/>
  <c r="E57" i="14"/>
  <c r="E25" i="14"/>
  <c r="E30" i="14"/>
  <c r="E99" i="30"/>
  <c r="I107" i="30"/>
  <c r="I131" i="30" s="1"/>
  <c r="I132" i="30" s="1"/>
  <c r="I135" i="30" s="1"/>
  <c r="I140" i="30" s="1"/>
  <c r="T107" i="30"/>
  <c r="U96" i="30"/>
  <c r="T131" i="30"/>
  <c r="T99" i="30"/>
  <c r="U77" i="30"/>
  <c r="U25" i="30"/>
  <c r="C131" i="30"/>
  <c r="S107" i="30"/>
  <c r="U107" i="30" s="1"/>
  <c r="E107" i="30"/>
  <c r="E131" i="30" s="1"/>
  <c r="E132" i="30" s="1"/>
  <c r="E135" i="30" s="1"/>
  <c r="E140" i="30" s="1"/>
  <c r="S30" i="30"/>
  <c r="U30" i="30" s="1"/>
  <c r="D132" i="30"/>
  <c r="I122" i="8" l="1"/>
  <c r="K122" i="8" s="1"/>
  <c r="C123" i="8"/>
  <c r="E140" i="15"/>
  <c r="C140" i="15"/>
  <c r="E107" i="14"/>
  <c r="E131" i="14" s="1"/>
  <c r="E132" i="14" s="1"/>
  <c r="E135" i="14" s="1"/>
  <c r="E140" i="14" s="1"/>
  <c r="E146" i="14" s="1"/>
  <c r="C131" i="14"/>
  <c r="C132" i="14" s="1"/>
  <c r="C135" i="14" s="1"/>
  <c r="E99" i="14"/>
  <c r="D135" i="30"/>
  <c r="T132" i="30"/>
  <c r="S131" i="30"/>
  <c r="U131" i="30" s="1"/>
  <c r="C132" i="30"/>
  <c r="I123" i="8" l="1"/>
  <c r="K123" i="8" s="1"/>
  <c r="C126" i="8"/>
  <c r="C140" i="14"/>
  <c r="C146" i="14" s="1"/>
  <c r="D140" i="30"/>
  <c r="T135" i="30"/>
  <c r="T140" i="30" s="1"/>
  <c r="C135" i="30"/>
  <c r="S132" i="30"/>
  <c r="U132" i="30" s="1"/>
  <c r="I126" i="8" l="1"/>
  <c r="K126" i="8" s="1"/>
  <c r="C131" i="8"/>
  <c r="C140" i="30"/>
  <c r="S135" i="30"/>
  <c r="I137" i="8" l="1"/>
  <c r="K137" i="8" s="1"/>
  <c r="I131" i="8"/>
  <c r="K131" i="8" s="1"/>
  <c r="S140" i="30"/>
  <c r="U135" i="30"/>
  <c r="U140" i="30" s="1"/>
</calcChain>
</file>

<file path=xl/sharedStrings.xml><?xml version="1.0" encoding="utf-8"?>
<sst xmlns="http://schemas.openxmlformats.org/spreadsheetml/2006/main" count="3818" uniqueCount="1105">
  <si>
    <t>Paragraph 3.02</t>
  </si>
  <si>
    <t>Appendix A</t>
  </si>
  <si>
    <t xml:space="preserve">    CERTIFICATION STATEMENT OF</t>
  </si>
  <si>
    <t xml:space="preserve">TO THE </t>
  </si>
  <si>
    <r>
      <t xml:space="preserve">      </t>
    </r>
    <r>
      <rPr>
        <u/>
        <sz val="10"/>
        <rFont val="Arial"/>
        <family val="2"/>
      </rPr>
      <t xml:space="preserve"> Arizona Health Care Cost Containment System</t>
    </r>
  </si>
  <si>
    <t xml:space="preserve">     FOR THE QUARTER ENDED</t>
  </si>
  <si>
    <t xml:space="preserve">          __________________</t>
  </si>
  <si>
    <t>Name of Preparer</t>
  </si>
  <si>
    <t>Title</t>
  </si>
  <si>
    <t>Phone Number</t>
  </si>
  <si>
    <t>I hereby attest that the information submitted in the reports herein is current, complete, and</t>
  </si>
  <si>
    <t>accurate to the best of my knowledge.  I understand that whoever knowingly and willfully</t>
  </si>
  <si>
    <t>makes or causes to be made a false statement or representation on the reports may be</t>
  </si>
  <si>
    <t>prosecuted under the applicable state laws.  In addition, knowingly and willfully failing to</t>
  </si>
  <si>
    <t>fully and accurately disclose the information requested may result in denial of a request to</t>
  </si>
  <si>
    <t>participate, or where the entity already participates, a termination of a Contractor's agreement or</t>
  </si>
  <si>
    <t xml:space="preserve">contract with the Arizona Health Care Cost Containment System.  Failure to sign this Certification </t>
  </si>
  <si>
    <t xml:space="preserve">Statement, either by written or electronic signature, will result in AHCCCS' non acceptance of </t>
  </si>
  <si>
    <t>the attached reports.</t>
  </si>
  <si>
    <t>(Date Signed)</t>
  </si>
  <si>
    <t>Chief Executive Officer Signature</t>
  </si>
  <si>
    <t>Chief Executive Officer Name Printed</t>
  </si>
  <si>
    <t>Chief Financial Officer Signature</t>
  </si>
  <si>
    <t>Chief Financial Officer Name Printed</t>
  </si>
  <si>
    <t>Appendix B</t>
  </si>
  <si>
    <t>Financial Reporting Instructions</t>
  </si>
  <si>
    <r>
      <t xml:space="preserve">This template has been set up to mirror the Financial </t>
    </r>
    <r>
      <rPr>
        <i/>
        <sz val="10"/>
        <rFont val="Arial"/>
        <family val="2"/>
      </rPr>
      <t>Reporting Guide for ALTCS Program Contractors.</t>
    </r>
  </si>
  <si>
    <r>
      <t xml:space="preserve">1.  On the </t>
    </r>
    <r>
      <rPr>
        <i/>
        <sz val="10"/>
        <rFont val="Arial"/>
        <family val="2"/>
      </rPr>
      <t>Certification</t>
    </r>
    <r>
      <rPr>
        <sz val="10"/>
        <rFont val="Arial"/>
        <family val="2"/>
      </rPr>
      <t xml:space="preserve"> cover sheet, fill in the Contractor name, plan number, quarter ended, preparer's information, and signatures.</t>
    </r>
  </si>
  <si>
    <r>
      <t xml:space="preserve">2. </t>
    </r>
    <r>
      <rPr>
        <b/>
        <sz val="10"/>
        <color indexed="10"/>
        <rFont val="Arial"/>
        <family val="2"/>
      </rPr>
      <t xml:space="preserve"> Enter information in red cells only in all spreadsheets.  Each sheet must be entered separately.</t>
    </r>
  </si>
  <si>
    <t>3.  Each quarter, change "quarter ended" date on Balance Sheet.  This will change information on each sheet.</t>
  </si>
  <si>
    <t xml:space="preserve">4.  Prior to entering information, zero the county profitability spreadsheets and supplemental schedules (red cells only). </t>
  </si>
  <si>
    <t xml:space="preserve">     County totals roll into total profitability spreadsheet.  The totals on the total profitability spreadsheet should agree to the </t>
  </si>
  <si>
    <t xml:space="preserve">     quarterly amounts on the Revenue, Expense, and Changes to Equity/Net Assets Statement.</t>
  </si>
  <si>
    <t xml:space="preserve">5.  Confirm that audit check figures below match.  If they do not match, please submit a separate enclosure explaining why the check figures </t>
  </si>
  <si>
    <t xml:space="preserve">     do not match.</t>
  </si>
  <si>
    <t>6.  Upload an electronic copy to the Share Point.</t>
  </si>
  <si>
    <t>7.  Confirm Lag Report check figures reconcile with Lag schedule.</t>
  </si>
  <si>
    <t xml:space="preserve">8.  All worksheets should be submitted every quarter.  Do not delete sheets.  </t>
  </si>
  <si>
    <t>AUDIT CRITERIA</t>
  </si>
  <si>
    <r>
      <t xml:space="preserve">Contractor Name: </t>
    </r>
    <r>
      <rPr>
        <b/>
        <sz val="10"/>
        <color rgb="FFFF0000"/>
        <rFont val="Arial"/>
        <family val="2"/>
      </rPr>
      <t>(enter name here)</t>
    </r>
  </si>
  <si>
    <r>
      <t xml:space="preserve">Quarter Ended: </t>
    </r>
    <r>
      <rPr>
        <b/>
        <sz val="10"/>
        <color rgb="FFFF0000"/>
        <rFont val="Arial"/>
        <family val="2"/>
      </rPr>
      <t>(MM, DD, YYYY)</t>
    </r>
  </si>
  <si>
    <t>Amount 1</t>
  </si>
  <si>
    <t>Amount 2</t>
  </si>
  <si>
    <t>Balance Sheet Total Assets</t>
  </si>
  <si>
    <t>=</t>
  </si>
  <si>
    <t xml:space="preserve"> Balance Sheet Total Liabilities + Balance Sheet Total Equity/Net Assets</t>
  </si>
  <si>
    <t>Supplemental Schedules agree to Statement of Financial Position, Net Assets or Balance Sheet &amp; Statement of Activities or Income Statement:</t>
  </si>
  <si>
    <t>Financial Statement information</t>
  </si>
  <si>
    <t>Supplemental Reports</t>
  </si>
  <si>
    <t>Other Assets</t>
  </si>
  <si>
    <t>Report #4.04</t>
  </si>
  <si>
    <t>Other Liabilities</t>
  </si>
  <si>
    <t>Report #4.05</t>
  </si>
  <si>
    <t>Long Term Debt</t>
  </si>
  <si>
    <t>Report #4.08</t>
  </si>
  <si>
    <t>For Contractors who provide services in more than one GSA</t>
  </si>
  <si>
    <t>Yes</t>
  </si>
  <si>
    <t>No</t>
  </si>
  <si>
    <t>Total Net Profit (Loss) on Statement of Activities #3.05</t>
  </si>
  <si>
    <t xml:space="preserve"> Total Net Profit (Loss) on Total Profitability Report #4.10</t>
  </si>
  <si>
    <t xml:space="preserve">Paragraph 3.04 </t>
  </si>
  <si>
    <t>Appendix C</t>
  </si>
  <si>
    <t>Fiscal Year End:</t>
  </si>
  <si>
    <t>XXXX</t>
  </si>
  <si>
    <t>Contractor Name</t>
  </si>
  <si>
    <t>XXXXXXXX</t>
  </si>
  <si>
    <t>1st Qtr</t>
  </si>
  <si>
    <t>2nd Qtr</t>
  </si>
  <si>
    <t>3rd Qtr</t>
  </si>
  <si>
    <t>4th Qtr</t>
  </si>
  <si>
    <t>as of</t>
  </si>
  <si>
    <t>mm/dd/yyyy</t>
  </si>
  <si>
    <t>BALANCE SHEET</t>
  </si>
  <si>
    <t>ASSETS</t>
  </si>
  <si>
    <t>Current Assets</t>
  </si>
  <si>
    <t>10105-01</t>
  </si>
  <si>
    <t>Cash and cash equivalents</t>
  </si>
  <si>
    <t>10110-01</t>
  </si>
  <si>
    <t>Short-term investments</t>
  </si>
  <si>
    <t>10115-01</t>
  </si>
  <si>
    <t xml:space="preserve">Capitation/Non-Title XIX/XXI Funding/ Supplement/Risk Adjustment Receivable </t>
  </si>
  <si>
    <t>10120-01</t>
  </si>
  <si>
    <t>Reinsurance Receivable</t>
  </si>
  <si>
    <t>10125-01</t>
  </si>
  <si>
    <t>Reconciliations/Settlements Receivable</t>
  </si>
  <si>
    <t>10130-01</t>
  </si>
  <si>
    <t>Investment Income Receivable</t>
  </si>
  <si>
    <t>10135-01</t>
  </si>
  <si>
    <t xml:space="preserve">Current Due from Affiliates/Other Funds </t>
  </si>
  <si>
    <t>10140-01</t>
  </si>
  <si>
    <t>Alternative Payment Model Receivable From Providers</t>
  </si>
  <si>
    <t>10145-01</t>
  </si>
  <si>
    <t>Other current assets</t>
  </si>
  <si>
    <t>Total Current Assets</t>
  </si>
  <si>
    <t>10205-01</t>
  </si>
  <si>
    <t>General Performance Bond</t>
  </si>
  <si>
    <t>10210-01</t>
  </si>
  <si>
    <t>Restricted Cash and Other Assets</t>
  </si>
  <si>
    <t>10215-01</t>
  </si>
  <si>
    <t>Long-term investments</t>
  </si>
  <si>
    <t>10220-01</t>
  </si>
  <si>
    <t xml:space="preserve">Non-current Due from Affiliates/Other Funds </t>
  </si>
  <si>
    <t>10225-01</t>
  </si>
  <si>
    <t>Other Non-Current assets</t>
  </si>
  <si>
    <t xml:space="preserve"> Total Other Assets</t>
  </si>
  <si>
    <t>Property and Equipment</t>
  </si>
  <si>
    <t>10305-01</t>
  </si>
  <si>
    <t>Land</t>
  </si>
  <si>
    <t>10305-05</t>
  </si>
  <si>
    <t>Buildings</t>
  </si>
  <si>
    <t>10305-10</t>
  </si>
  <si>
    <t>Leasehold Improvements</t>
  </si>
  <si>
    <t>10305-15</t>
  </si>
  <si>
    <t>Furniture and Equipment</t>
  </si>
  <si>
    <t>10305-20</t>
  </si>
  <si>
    <t>Other Property and Equipment</t>
  </si>
  <si>
    <t>10305-99</t>
  </si>
  <si>
    <t>Total Property and Equipment</t>
  </si>
  <si>
    <t>10330-01</t>
  </si>
  <si>
    <t>Accumulated Depreciation/Amortization</t>
  </si>
  <si>
    <t xml:space="preserve"> Net Property and Equipment</t>
  </si>
  <si>
    <t>TOTAL ASSETS</t>
  </si>
  <si>
    <t>LIABILITIES</t>
  </si>
  <si>
    <t>Current Liabilities</t>
  </si>
  <si>
    <t>20105-01</t>
  </si>
  <si>
    <t>Accounts Payable</t>
  </si>
  <si>
    <t>20110-01</t>
  </si>
  <si>
    <t>Accrued Administrative Expenses</t>
  </si>
  <si>
    <t>20115-01</t>
  </si>
  <si>
    <t>Payable to Providers</t>
  </si>
  <si>
    <t>20120-30</t>
  </si>
  <si>
    <t>Medical Claims Payable</t>
  </si>
  <si>
    <t>20120-99</t>
  </si>
  <si>
    <t>Medical Claims Payable Subtotal</t>
  </si>
  <si>
    <t>20125-01</t>
  </si>
  <si>
    <t>Reconciliations/Settlements Payable</t>
  </si>
  <si>
    <t>20130-01</t>
  </si>
  <si>
    <t>Alternative Payment Model Payable to Providers</t>
  </si>
  <si>
    <t>20135-01</t>
  </si>
  <si>
    <t>Current portion Long-term Debt</t>
  </si>
  <si>
    <t>20140-01</t>
  </si>
  <si>
    <t>Current Due to Affiliates/Other Funds</t>
  </si>
  <si>
    <t>20145-01</t>
  </si>
  <si>
    <t>Other Current Liabilities</t>
  </si>
  <si>
    <t>Total Current Liabilities</t>
  </si>
  <si>
    <t>20205-01</t>
  </si>
  <si>
    <t>Non-current Portion of Long-term Debt</t>
  </si>
  <si>
    <t>20210-01</t>
  </si>
  <si>
    <t>Non-current Due to Affiliates/Other Funds</t>
  </si>
  <si>
    <t>20215-01</t>
  </si>
  <si>
    <t>Other Non-current Liabilities</t>
  </si>
  <si>
    <t xml:space="preserve"> Total Other Liabilities</t>
  </si>
  <si>
    <t>TOTAL LIABILITIES</t>
  </si>
  <si>
    <t>EQUITY/NET ASSETS</t>
  </si>
  <si>
    <t>30105-01</t>
  </si>
  <si>
    <t>Preferred Stock</t>
  </si>
  <si>
    <t>30110-01</t>
  </si>
  <si>
    <t>Common Stock</t>
  </si>
  <si>
    <t>30115-01</t>
  </si>
  <si>
    <t>Treasury Stock</t>
  </si>
  <si>
    <t>30120-01</t>
  </si>
  <si>
    <t>Additional Paid-in Capital</t>
  </si>
  <si>
    <t>30125-01</t>
  </si>
  <si>
    <t>Contributed capital</t>
  </si>
  <si>
    <t>30130-01</t>
  </si>
  <si>
    <t>Restricted Net Assets</t>
  </si>
  <si>
    <t>30140-01</t>
  </si>
  <si>
    <t>Retained Earnings / Fund Balance- Beginning</t>
  </si>
  <si>
    <t>30140-05</t>
  </si>
  <si>
    <t>Net Income / (Loss) YTD</t>
  </si>
  <si>
    <t>30140-10</t>
  </si>
  <si>
    <t>Unrealized Gains (Losses)</t>
  </si>
  <si>
    <t>30140-15</t>
  </si>
  <si>
    <t>Transfer in/out</t>
  </si>
  <si>
    <t>30140-99</t>
  </si>
  <si>
    <t>Retained earnings/Fund Balance/Net Assets</t>
  </si>
  <si>
    <t>TOTAL EQUITY/NET ASSETS</t>
  </si>
  <si>
    <t>TOTAL LIABILITIES &amp; EQUITY/NET ASSETS</t>
  </si>
  <si>
    <t>Paragraph 3.05</t>
  </si>
  <si>
    <t>Statement of Activities</t>
  </si>
  <si>
    <t>Fiscal Year Ended</t>
  </si>
  <si>
    <t>Year End</t>
  </si>
  <si>
    <t>YTD</t>
  </si>
  <si>
    <t>Account #</t>
  </si>
  <si>
    <t>Account Description</t>
  </si>
  <si>
    <t xml:space="preserve"> Dual Amount</t>
  </si>
  <si>
    <t xml:space="preserve"> Non Dual Amount</t>
  </si>
  <si>
    <t>Total Amount</t>
  </si>
  <si>
    <t>00999</t>
  </si>
  <si>
    <t>Total Member Months</t>
  </si>
  <si>
    <t>00305-01</t>
  </si>
  <si>
    <t xml:space="preserve">     Acute Care Member Months</t>
  </si>
  <si>
    <t>00405-01</t>
  </si>
  <si>
    <t xml:space="preserve">     HCBS Member Months</t>
  </si>
  <si>
    <t>Revenues:</t>
  </si>
  <si>
    <t>40105-01</t>
  </si>
  <si>
    <t>Capitation</t>
  </si>
  <si>
    <t>40110-01</t>
  </si>
  <si>
    <t>Reserved for Future Use</t>
  </si>
  <si>
    <t>40115-01</t>
  </si>
  <si>
    <t>Alternative Payment Model Settlements</t>
  </si>
  <si>
    <t>40130-01</t>
  </si>
  <si>
    <t>Tiered Reconciliation Settlement</t>
  </si>
  <si>
    <t>40140-01</t>
  </si>
  <si>
    <t>PPC  Settlement</t>
  </si>
  <si>
    <t>40145-01</t>
  </si>
  <si>
    <t>Other Reconciliation/Settlements</t>
  </si>
  <si>
    <t>40150-01</t>
  </si>
  <si>
    <t>Share of Cost Reconciliation/Settlement (SOC)</t>
  </si>
  <si>
    <t>40155-01</t>
  </si>
  <si>
    <t>40160-01</t>
  </si>
  <si>
    <t>Total TXIX Revenue</t>
  </si>
  <si>
    <t>40305-01</t>
  </si>
  <si>
    <t>Investment Income</t>
  </si>
  <si>
    <t>40315-01</t>
  </si>
  <si>
    <t>Patient Contributions (MSOC)</t>
  </si>
  <si>
    <t>40310-01</t>
  </si>
  <si>
    <t>Other Income</t>
  </si>
  <si>
    <t>TOTAL REVENUES</t>
  </si>
  <si>
    <t>Institutional Care Expenses:</t>
  </si>
  <si>
    <t>50340-01a</t>
  </si>
  <si>
    <t>NF ICF &amp; Bedholds</t>
  </si>
  <si>
    <t>50340-01b</t>
  </si>
  <si>
    <t>Level I</t>
  </si>
  <si>
    <t>50340-01c</t>
  </si>
  <si>
    <t>Level II</t>
  </si>
  <si>
    <t>50340-01d</t>
  </si>
  <si>
    <t>Level III</t>
  </si>
  <si>
    <t>50340-01e</t>
  </si>
  <si>
    <t>Institutional Care</t>
  </si>
  <si>
    <t>50340-01g</t>
  </si>
  <si>
    <t>Other Institutional Care</t>
  </si>
  <si>
    <t>50349-01</t>
  </si>
  <si>
    <t>TOTAL INSTITUTIONAL CARE</t>
  </si>
  <si>
    <t>Home &amp; Community Based Services (HCBS) Expenses:</t>
  </si>
  <si>
    <t>50340-05a</t>
  </si>
  <si>
    <t>Home Health Nurse</t>
  </si>
  <si>
    <t>50340-05b</t>
  </si>
  <si>
    <t>Home Health Aide</t>
  </si>
  <si>
    <t>50340-05c</t>
  </si>
  <si>
    <t>Personal Care</t>
  </si>
  <si>
    <t>50340-05d</t>
  </si>
  <si>
    <t>Homemaker</t>
  </si>
  <si>
    <t>50340-05e</t>
  </si>
  <si>
    <t>Home Delivered Meals</t>
  </si>
  <si>
    <t>50340-05f</t>
  </si>
  <si>
    <t>Respite Care</t>
  </si>
  <si>
    <t>50340-05g</t>
  </si>
  <si>
    <t>Attendant Care</t>
  </si>
  <si>
    <t>50340-05h</t>
  </si>
  <si>
    <t>Assisted Living Home</t>
  </si>
  <si>
    <t>50340-05i</t>
  </si>
  <si>
    <t>Assisted Living Center</t>
  </si>
  <si>
    <t>50340-05j</t>
  </si>
  <si>
    <t>Adult Day Health</t>
  </si>
  <si>
    <t>50340-05k</t>
  </si>
  <si>
    <t>Adult Foster Care</t>
  </si>
  <si>
    <t>50340-05l</t>
  </si>
  <si>
    <t>Group Respite</t>
  </si>
  <si>
    <t>50340-05m</t>
  </si>
  <si>
    <t>Hospice</t>
  </si>
  <si>
    <t>50340-05n</t>
  </si>
  <si>
    <t>Environmental Modifications</t>
  </si>
  <si>
    <t>50340-05p</t>
  </si>
  <si>
    <t>Other HCBS Expense</t>
  </si>
  <si>
    <t>50349-05</t>
  </si>
  <si>
    <t>Total Home &amp; Community Based Services (HCBS)</t>
  </si>
  <si>
    <t>Acute Care Expenses:</t>
  </si>
  <si>
    <t>50105-01</t>
  </si>
  <si>
    <t>Hospital Inpatient</t>
  </si>
  <si>
    <t>50110-01</t>
  </si>
  <si>
    <t>Hospital Inpatient - Behavioral Health Services</t>
  </si>
  <si>
    <t>50205-01</t>
  </si>
  <si>
    <t>Primary Care Physician Services</t>
  </si>
  <si>
    <t>50210-01</t>
  </si>
  <si>
    <t>Behavioral Health Physician Services</t>
  </si>
  <si>
    <t>50215-01</t>
  </si>
  <si>
    <t>Referral Physician Services</t>
  </si>
  <si>
    <t>50220-01</t>
  </si>
  <si>
    <t>FQHC/RHC Services</t>
  </si>
  <si>
    <t>50230-01</t>
  </si>
  <si>
    <t>50235-01</t>
  </si>
  <si>
    <t>50305-01</t>
  </si>
  <si>
    <t>Emergency Facility Services</t>
  </si>
  <si>
    <t>50310-01</t>
  </si>
  <si>
    <t>PH Pharmacy</t>
  </si>
  <si>
    <t>50315-01</t>
  </si>
  <si>
    <t>Laboratory, Radiology &amp; Medical Imaging</t>
  </si>
  <si>
    <t>50320-01</t>
  </si>
  <si>
    <t>Outpatient Facility</t>
  </si>
  <si>
    <t>50320-05</t>
  </si>
  <si>
    <t>Outpatient Behavioral Health Facility</t>
  </si>
  <si>
    <t>50325-01</t>
  </si>
  <si>
    <t>Durable Medical Equipment</t>
  </si>
  <si>
    <t>50330-01</t>
  </si>
  <si>
    <t xml:space="preserve">Dental </t>
  </si>
  <si>
    <t>50335-01</t>
  </si>
  <si>
    <t>Transportation</t>
  </si>
  <si>
    <t>50345-01</t>
  </si>
  <si>
    <t>Therapies</t>
  </si>
  <si>
    <t>TOTAL ACUTE CARE</t>
  </si>
  <si>
    <t>Other Medical Expenses:</t>
  </si>
  <si>
    <t>50350-01</t>
  </si>
  <si>
    <t>Alternative Payment Model Performance Based Payments to Providers</t>
  </si>
  <si>
    <t>50355-01</t>
  </si>
  <si>
    <t>Behavioral Health Day Program</t>
  </si>
  <si>
    <t>50355-05</t>
  </si>
  <si>
    <t>Behavioral Health Case Management Services</t>
  </si>
  <si>
    <t>50355-06</t>
  </si>
  <si>
    <t>Peer/Family Support</t>
  </si>
  <si>
    <t>50355-07</t>
  </si>
  <si>
    <t>Support Services</t>
  </si>
  <si>
    <t>50355-10</t>
  </si>
  <si>
    <t>Behavioral Health Crisis Intervention Services</t>
  </si>
  <si>
    <t>50355-11</t>
  </si>
  <si>
    <t>Living Skills Training</t>
  </si>
  <si>
    <t>50355-12</t>
  </si>
  <si>
    <t>Supported Employment</t>
  </si>
  <si>
    <t>50355-15</t>
  </si>
  <si>
    <t>Behavioral Health Rehabilitation Services</t>
  </si>
  <si>
    <t>50355-20</t>
  </si>
  <si>
    <t>Behavioral Health Residential Services</t>
  </si>
  <si>
    <t>50355-21</t>
  </si>
  <si>
    <t>Counseling</t>
  </si>
  <si>
    <t>50355-22</t>
  </si>
  <si>
    <t>Assessment, Evaluation and Screening</t>
  </si>
  <si>
    <t>50355-23</t>
  </si>
  <si>
    <t>Treatment Services</t>
  </si>
  <si>
    <t>50355-25</t>
  </si>
  <si>
    <t>All Other Behavioral Health Services</t>
  </si>
  <si>
    <t>50360-01</t>
  </si>
  <si>
    <t xml:space="preserve">Reserved for Future Use </t>
  </si>
  <si>
    <t>50370-01</t>
  </si>
  <si>
    <t>Other Medical Expenses</t>
  </si>
  <si>
    <t>TOTAL OTHER MEDICAL EXPENSES</t>
  </si>
  <si>
    <t>50365-01</t>
  </si>
  <si>
    <t>Case Management</t>
  </si>
  <si>
    <t>TOTAL PH MEDICAL EXPENSES</t>
  </si>
  <si>
    <t xml:space="preserve">   Less:</t>
  </si>
  <si>
    <t>70105-01</t>
  </si>
  <si>
    <t>Reinsurance</t>
  </si>
  <si>
    <t>70205-02</t>
  </si>
  <si>
    <t>Third Party Liability Recoveries</t>
  </si>
  <si>
    <t>70305-01</t>
  </si>
  <si>
    <t>Claim Overpayment Recoveries</t>
  </si>
  <si>
    <t>70310-05</t>
  </si>
  <si>
    <t>PH Pharmacy Rebate</t>
  </si>
  <si>
    <t>70310-10</t>
  </si>
  <si>
    <t>Pharmacy Performance Guarantees</t>
  </si>
  <si>
    <t>TOTAL NET MEDICAL EXP</t>
  </si>
  <si>
    <t>Administrative Expenses:</t>
  </si>
  <si>
    <t>80105-01</t>
  </si>
  <si>
    <t>Compensation</t>
  </si>
  <si>
    <t>80205-01</t>
  </si>
  <si>
    <t xml:space="preserve">Occupancy </t>
  </si>
  <si>
    <t>80305-01</t>
  </si>
  <si>
    <t xml:space="preserve">Depreciation </t>
  </si>
  <si>
    <t>80405-01</t>
  </si>
  <si>
    <t>Care Management/Care Coordination</t>
  </si>
  <si>
    <t>80505-01</t>
  </si>
  <si>
    <t>Professional and Outside Services</t>
  </si>
  <si>
    <t>80605-01</t>
  </si>
  <si>
    <t>Office Supplies and Equipment</t>
  </si>
  <si>
    <t>80705-01</t>
  </si>
  <si>
    <t>Travel</t>
  </si>
  <si>
    <t>80805-01</t>
  </si>
  <si>
    <t>Repair and Maintenance</t>
  </si>
  <si>
    <t>80905-01</t>
  </si>
  <si>
    <t>Bank Service Charge</t>
  </si>
  <si>
    <t>81005-01</t>
  </si>
  <si>
    <t>Insurance</t>
  </si>
  <si>
    <t>81105-01</t>
  </si>
  <si>
    <t>Marketing</t>
  </si>
  <si>
    <t>81205-01</t>
  </si>
  <si>
    <t>Interest Expense</t>
  </si>
  <si>
    <t>81305-01</t>
  </si>
  <si>
    <t>Pharmacy Benefit Manager Expenses</t>
  </si>
  <si>
    <t>81405-01</t>
  </si>
  <si>
    <t>Fraud Reduction Expenses</t>
  </si>
  <si>
    <t>81505-01</t>
  </si>
  <si>
    <t>Third Party Activities</t>
  </si>
  <si>
    <t>81605-01</t>
  </si>
  <si>
    <t>Sub Capitation Block Administrative</t>
  </si>
  <si>
    <t>81705-01</t>
  </si>
  <si>
    <t xml:space="preserve">Health Care Quality Improvement </t>
  </si>
  <si>
    <t>82505-01</t>
  </si>
  <si>
    <t>Interpretation/Translation Services</t>
  </si>
  <si>
    <t>83005-01</t>
  </si>
  <si>
    <t>Other Administrative Expenses</t>
  </si>
  <si>
    <t>TOTAL ADMINISTRATIVE EXPENSE</t>
  </si>
  <si>
    <t>TOTAL EXPENSES</t>
  </si>
  <si>
    <t>PROFIT (LOSS) FROM OPERATIONS</t>
  </si>
  <si>
    <t>PROFIT (LOSS) FROM NON-OPERATING</t>
  </si>
  <si>
    <t>PROFIT (LOSS) BEFORE TAXES</t>
  </si>
  <si>
    <t>90105-01</t>
  </si>
  <si>
    <t>Income Tax</t>
  </si>
  <si>
    <t>90205-01</t>
  </si>
  <si>
    <t>Premium Tax</t>
  </si>
  <si>
    <t>90305-01</t>
  </si>
  <si>
    <t>NET PROFIT (LOSS) AFTER TAXES</t>
  </si>
  <si>
    <t>990105-01</t>
  </si>
  <si>
    <t>Community Reinvestment</t>
  </si>
  <si>
    <t>990205-01</t>
  </si>
  <si>
    <t>Non Covered Services</t>
  </si>
  <si>
    <t>990305-01</t>
  </si>
  <si>
    <t>Unreimbursed Performance Based Payments</t>
  </si>
  <si>
    <t>NET PROFIT (LOSS) AFTER CRI AND NON COVERED SERVICES</t>
  </si>
  <si>
    <t>Paragraph 3.06</t>
  </si>
  <si>
    <t>As Of:  xx/xx/xxxx</t>
  </si>
  <si>
    <t>Footnotes</t>
  </si>
  <si>
    <t>Instructions:</t>
  </si>
  <si>
    <t xml:space="preserve">1. Yellow highlighted fields indicate a drop down selection. </t>
  </si>
  <si>
    <t>2. Blue fields indicate areas to be filled by the MCO</t>
  </si>
  <si>
    <r>
      <t xml:space="preserve">3. Red fields indicate a footnote is required and the field will turn white when a footnote is provided. </t>
    </r>
    <r>
      <rPr>
        <b/>
        <sz val="10"/>
        <color rgb="FFFF0000"/>
        <rFont val="Arial"/>
        <family val="2"/>
      </rPr>
      <t xml:space="preserve">The financial reporting package will be rejected upon receipt if it is submitted with red fields. </t>
    </r>
  </si>
  <si>
    <t>4. Gray fields indicate a footnote is not required.</t>
  </si>
  <si>
    <t>4. Type footnotes in the first cell of the area provided.</t>
  </si>
  <si>
    <t>1. Organization Structure</t>
  </si>
  <si>
    <t>Discuss the organization structure, location of its headquarters, and a brief summary of the operations of the Contractor</t>
  </si>
  <si>
    <t xml:space="preserve">2. Summary of Significant Accounting Policies </t>
  </si>
  <si>
    <t>Are there any changes in accounting methodologies, including cost allocation changes, which have taken place during the current contract year?</t>
  </si>
  <si>
    <t>Select Yes/No</t>
  </si>
  <si>
    <t>Summarize any significant accounting policies. Please insert as many rows as needed.</t>
  </si>
  <si>
    <t>3. Other Amounts</t>
  </si>
  <si>
    <t xml:space="preserve">Describe material amounts included in the "other" and "miscellaneous" categories in the Balance Sheet and Statement of Revenues and Expenses. Material amounts are considered greater than 10% of the related total category (i.e., assets, liabilities, revenues, and total other medical expenses). </t>
  </si>
  <si>
    <t xml:space="preserve">For administrative expenses, material amounts are considered to be greater than 5% of total administrative expenses. </t>
  </si>
  <si>
    <t xml:space="preserve">Instructions: Select the current quarter from the dropdown menu below. The accounts listed in the Balance Sheet and Statement of Activities tables are linked to the FS-Balance Sheet 3.04 and FS-Statement of Activities 3.05 tabs and will auto populate based on the quarter selected. </t>
  </si>
  <si>
    <t>Please select current reporting quarter</t>
  </si>
  <si>
    <t>1st Qtr.</t>
  </si>
  <si>
    <t>Balance Sheet</t>
  </si>
  <si>
    <t>Account Number</t>
  </si>
  <si>
    <t>Amount</t>
  </si>
  <si>
    <t>% of Category</t>
  </si>
  <si>
    <t>10145-01 Other Current Assets</t>
  </si>
  <si>
    <t>40310-01 Other Income</t>
  </si>
  <si>
    <t>10199 Total Current Assets</t>
  </si>
  <si>
    <t>49999 Total Revenues</t>
  </si>
  <si>
    <t>10225-01 Other Non-Current Assets</t>
  </si>
  <si>
    <t>50340-01g Other Institutional Care</t>
  </si>
  <si>
    <t xml:space="preserve">10299 Total Other Assets </t>
  </si>
  <si>
    <t>50349-01 Total Institutional Care</t>
  </si>
  <si>
    <t>10305-20 Other Property and Equipment</t>
  </si>
  <si>
    <t>50340-05p Other HCBS Expense</t>
  </si>
  <si>
    <t>10305-99 Total Property and Equipment</t>
  </si>
  <si>
    <t>50349-05 Total Home &amp; Community Based Services (HCBS)</t>
  </si>
  <si>
    <t xml:space="preserve">20145-01 Other Current Liabilities </t>
  </si>
  <si>
    <t>50355-25 All Other Behavioral Health Services</t>
  </si>
  <si>
    <t>20199 Total Current Liabilities</t>
  </si>
  <si>
    <t>50370-01 Other Medical Expenses</t>
  </si>
  <si>
    <t>50399 Total Other Medical Expenses</t>
  </si>
  <si>
    <t>21215-01 Other Non-current Liabilities</t>
  </si>
  <si>
    <t>20299 Total Other Liabilities</t>
  </si>
  <si>
    <t>83005-01 Other Administrative Expenses</t>
  </si>
  <si>
    <t>84999 Total Administrative Expense</t>
  </si>
  <si>
    <t>An explanation is required for any red highlighted cells</t>
  </si>
  <si>
    <t>10225-01 Other Current Assets</t>
  </si>
  <si>
    <t>Income Statement</t>
  </si>
  <si>
    <t>4.  Pledges, Assignments, and Guarantees</t>
  </si>
  <si>
    <t>(For Annual Financial Reporting Only)</t>
  </si>
  <si>
    <t>Are there any pledges, assignments or collateralized asses and any guaranteed liabilities not disclosed on the balance sheet?</t>
  </si>
  <si>
    <t>5. RESERVED</t>
  </si>
  <si>
    <t>6. Material Adjustments</t>
  </si>
  <si>
    <t>Are there any material adjustments made during the current reporting quarter?</t>
  </si>
  <si>
    <t>7. Medical Claims Payable Analysis</t>
  </si>
  <si>
    <t>Address changes of more than 10% (on per member per month basis). Include discussions related to IBNR. Explanations should detail the amount of the adjustments by quarter and by risk group.</t>
  </si>
  <si>
    <t>Previous Reporting Quarter</t>
  </si>
  <si>
    <t>Current Reporting Quarter</t>
  </si>
  <si>
    <t>Account Balance</t>
  </si>
  <si>
    <t>PMPM</t>
  </si>
  <si>
    <t>$ Change</t>
  </si>
  <si>
    <t>% Change</t>
  </si>
  <si>
    <t>8. Contingent Liabilities</t>
  </si>
  <si>
    <t>Were there any malpractice or other claims asserted against the contractor?</t>
  </si>
  <si>
    <t>9. Investments</t>
  </si>
  <si>
    <t>Are there any long-term investments the Contractor would like treated as a current asset?</t>
  </si>
  <si>
    <t>Long Term Investments</t>
  </si>
  <si>
    <t>Asset Type</t>
  </si>
  <si>
    <t>Restricted/Unrestricted</t>
  </si>
  <si>
    <t>Unrealized Gain/(Loss)</t>
  </si>
  <si>
    <t>Total Long Term Investments</t>
  </si>
  <si>
    <t>10. Due from/to Affiliates (current and non-current)</t>
  </si>
  <si>
    <t>Describe, in detail, the composition of the due to/from affiliates including the name of the affiliate, a description of the affiliation, amount due to/from the affiliate and a written description of any change in balances due from/to each affiliate.</t>
  </si>
  <si>
    <t>Account 10135-01</t>
  </si>
  <si>
    <t>Affiliate</t>
  </si>
  <si>
    <t>Select Prior Reporting Quarter</t>
  </si>
  <si>
    <t>Select Current Reporting Quarter</t>
  </si>
  <si>
    <t>Description of Change</t>
  </si>
  <si>
    <t>10135-01 Total</t>
  </si>
  <si>
    <t>Account  20140-01</t>
  </si>
  <si>
    <t>20140-01 Total</t>
  </si>
  <si>
    <t>Notes/Comments:</t>
  </si>
  <si>
    <t>11. Equity Activity</t>
  </si>
  <si>
    <t>Disclose and provide a written explanation for all activity in equity, other than net income or net loss.</t>
  </si>
  <si>
    <t>Month Ending</t>
  </si>
  <si>
    <t>Equity Distribution</t>
  </si>
  <si>
    <t>Profit (Loss)</t>
  </si>
  <si>
    <t>Equity Change</t>
  </si>
  <si>
    <t>Total</t>
  </si>
  <si>
    <t>12. Non-Compliance with Financial Viability Standards and Performance Guidelines</t>
  </si>
  <si>
    <t xml:space="preserve">Contract YTD Profit/(Loss) requires manual input. Financial Viability Standards auto populates from the Financial Viability E tab. </t>
  </si>
  <si>
    <t>Disclose any non-compliance with Financial Viability Standards and Performance Guidelines</t>
  </si>
  <si>
    <t>Current Ratio</t>
  </si>
  <si>
    <t>Standard: At least 1.00</t>
  </si>
  <si>
    <t>Factors causing non-compliance:</t>
  </si>
  <si>
    <t>Plan of action to resolve issue:</t>
  </si>
  <si>
    <t>Equity Per Member</t>
  </si>
  <si>
    <t>Standard: At least $250/member</t>
  </si>
  <si>
    <t>Contract YTD Administrative Cost %</t>
  </si>
  <si>
    <t>Standard: No more than 10%</t>
  </si>
  <si>
    <t>MLR</t>
  </si>
  <si>
    <t>Standard: At least 85%</t>
  </si>
  <si>
    <t>Contract YTD Profit/(Loss)</t>
  </si>
  <si>
    <t>Disclose the driving factors for any current contract year-to-date profit/loss incurred, unrelated to any prior year activity (even if within the profit corridor):</t>
  </si>
  <si>
    <t>13. Changes in Financial Statement Line Items</t>
  </si>
  <si>
    <t>Please use the FN 13 Balance Sheet and FN 13 Income Statement tabs</t>
  </si>
  <si>
    <t>14. RESERVED</t>
  </si>
  <si>
    <t xml:space="preserve">15. RESERVED </t>
  </si>
  <si>
    <t>16. Accrued Sanctions</t>
  </si>
  <si>
    <t>Were there any accrued sanctions, fines or penalties assessed by AHCCCS or another regulatory authority</t>
  </si>
  <si>
    <t>Type</t>
  </si>
  <si>
    <t>Incurred Quarter</t>
  </si>
  <si>
    <t>A/C #</t>
  </si>
  <si>
    <t>AHCCCS</t>
  </si>
  <si>
    <t>Other Regulatory</t>
  </si>
  <si>
    <t xml:space="preserve"> </t>
  </si>
  <si>
    <t>Total for Quarter</t>
  </si>
  <si>
    <t>17. Member and Provider Incentives</t>
  </si>
  <si>
    <t>Were there any gift cards given to members as a result of flu vaccinations?</t>
  </si>
  <si>
    <t>Admin A/C #</t>
  </si>
  <si>
    <t>Current Quarter Amount</t>
  </si>
  <si>
    <t>Current Contract Year to Date Amount</t>
  </si>
  <si>
    <r>
      <t xml:space="preserve">Were there any </t>
    </r>
    <r>
      <rPr>
        <b/>
        <sz val="10"/>
        <rFont val="Arial"/>
        <family val="2"/>
      </rPr>
      <t>PROVIDER</t>
    </r>
    <r>
      <rPr>
        <sz val="10"/>
        <rFont val="Arial"/>
        <family val="2"/>
      </rPr>
      <t xml:space="preserve"> incentives reported for the period?</t>
    </r>
  </si>
  <si>
    <t>Current Contract Year:</t>
  </si>
  <si>
    <t>Select Current Contract Year</t>
  </si>
  <si>
    <t>Quarter</t>
  </si>
  <si>
    <t>Provider</t>
  </si>
  <si>
    <t>Incentive Type</t>
  </si>
  <si>
    <r>
      <t xml:space="preserve">Were there any </t>
    </r>
    <r>
      <rPr>
        <b/>
        <sz val="10"/>
        <rFont val="Arial"/>
        <family val="2"/>
      </rPr>
      <t>MEMBER</t>
    </r>
    <r>
      <rPr>
        <sz val="10"/>
        <rFont val="Arial"/>
        <family val="2"/>
      </rPr>
      <t xml:space="preserve"> incentives reported for the period?</t>
    </r>
  </si>
  <si>
    <t>Risk Group</t>
  </si>
  <si>
    <t>Previous Contract Year:</t>
  </si>
  <si>
    <t>Select Previous Contract Year</t>
  </si>
  <si>
    <t>18. RESERVED</t>
  </si>
  <si>
    <t>19. RESERVED</t>
  </si>
  <si>
    <t>20. RESERVED</t>
  </si>
  <si>
    <t>21. Prior Contract Year/Prior Period Adjustments</t>
  </si>
  <si>
    <t>Were there any prior contract year adjustments?</t>
  </si>
  <si>
    <t>Adjustment Amount</t>
  </si>
  <si>
    <t>Contract Year</t>
  </si>
  <si>
    <t>Explanation for Adjustment</t>
  </si>
  <si>
    <r>
      <t xml:space="preserve">22. Premium Deficiency Reserve: </t>
    </r>
    <r>
      <rPr>
        <b/>
        <sz val="11"/>
        <color rgb="FFFF0000"/>
        <rFont val="Arial"/>
        <family val="2"/>
      </rPr>
      <t>ANNUAL FINANCIAL REPORTING TEMPLATE ONLY</t>
    </r>
  </si>
  <si>
    <t>Was there a premium deficiency reserve booked for the year or a change to previously booked reserves?</t>
  </si>
  <si>
    <t>Cumulative Amount</t>
  </si>
  <si>
    <t>23. RESERVED</t>
  </si>
  <si>
    <r>
      <t xml:space="preserve">24.  Social Risk Factors: </t>
    </r>
    <r>
      <rPr>
        <b/>
        <sz val="11"/>
        <color rgb="FFFF0000"/>
        <rFont val="Arial"/>
        <family val="2"/>
      </rPr>
      <t xml:space="preserve">ANNUAL FINANCIAL REPORTING TEMPLATE ONLY </t>
    </r>
  </si>
  <si>
    <t>Select Fiscal Year End from the dropdown menu and provide the Social Risk Factor and Health Equity activities expended in the fiscal year by quarter and fund source:</t>
  </si>
  <si>
    <t>Fiscal Year End Totals</t>
  </si>
  <si>
    <t>Select Fiscal Year End</t>
  </si>
  <si>
    <t>Program</t>
  </si>
  <si>
    <t>A/C Line #</t>
  </si>
  <si>
    <t>G&amp;A</t>
  </si>
  <si>
    <t xml:space="preserve">Medical </t>
  </si>
  <si>
    <t>Totals</t>
  </si>
  <si>
    <r>
      <t xml:space="preserve">25. Management Fees: </t>
    </r>
    <r>
      <rPr>
        <b/>
        <sz val="11"/>
        <color rgb="FFFF0000"/>
        <rFont val="Arial"/>
        <family val="2"/>
      </rPr>
      <t>ANNUAL FINANCIAL REPORTING TEMPLATE ONLY</t>
    </r>
  </si>
  <si>
    <t>Select Fiscal Year End from the dropdown menu and disclose the quarterly amounts expended for Management Fees on a fiscal year-to-date basis</t>
  </si>
  <si>
    <t>Management Fee Allocation</t>
  </si>
  <si>
    <t>Quarter Ended</t>
  </si>
  <si>
    <t>Fiscal Year End</t>
  </si>
  <si>
    <t>Administrative Expenses</t>
  </si>
  <si>
    <t>Occupancy</t>
  </si>
  <si>
    <t>Depreciation</t>
  </si>
  <si>
    <t xml:space="preserve">Interest Expense </t>
  </si>
  <si>
    <t>Sub Capitation Block Administration</t>
  </si>
  <si>
    <t>Health Care Quality Improvement</t>
  </si>
  <si>
    <t>26. Non-Operating Profit (Loss)</t>
  </si>
  <si>
    <t>Provide a breakdown by activity for all non-operating profit(loss):</t>
  </si>
  <si>
    <t>QE 06/30</t>
  </si>
  <si>
    <t>Description</t>
  </si>
  <si>
    <t>Total Non-Operating Profit/(Loss)</t>
  </si>
  <si>
    <t>27. RESERVED</t>
  </si>
  <si>
    <t>Footnote 13 - Balance Sheet</t>
  </si>
  <si>
    <t>1. Copy and paste the prior and current reporting quarter to the appropriate columns</t>
  </si>
  <si>
    <t xml:space="preserve">2. If a footnote disclosure is required, Column I will indicate yes or no and the corresponding account number in  the Footnote 13 Disclosure table below the balance sheet will highlight red. </t>
  </si>
  <si>
    <t>5. Type footnotes in the first cell of the area provided.</t>
  </si>
  <si>
    <t>Prior Reporting Quarter</t>
  </si>
  <si>
    <t>Qtr/Qtr $ Change</t>
  </si>
  <si>
    <t>Qtr/Qtr % Change</t>
  </si>
  <si>
    <t>Prior Qtr % of Category</t>
  </si>
  <si>
    <t>Current Qtr % of Category</t>
  </si>
  <si>
    <t>Footnote Disclosure Required?</t>
  </si>
  <si>
    <t>A footnote disclosure is required for any red highlighted rows</t>
  </si>
  <si>
    <t>Footnote 13 Disclosure</t>
  </si>
  <si>
    <t>Footnote 13 - Income Statement</t>
  </si>
  <si>
    <t>1. Copy and paste the prior and current reporting quarter, including Member Months, to the appropriate columns</t>
  </si>
  <si>
    <t xml:space="preserve">2. If a footnote disclosure is required, Column K will indicate yes or no and the corresponding account number in  the Footnote 13 Disclosure table below the balance sheet will highlight red. </t>
  </si>
  <si>
    <t>Prior Qtr % of Revenue</t>
  </si>
  <si>
    <t>Current Qtr % of Revenue</t>
  </si>
  <si>
    <t>Prior Quarter PMPM</t>
  </si>
  <si>
    <t>Current Quarter PMPM</t>
  </si>
  <si>
    <t>Qtr/Qtr PMPM $ Change</t>
  </si>
  <si>
    <t>Qtr/Qtr PMPM % Change</t>
  </si>
  <si>
    <t>REVENUES &amp; EXPENSES</t>
  </si>
  <si>
    <t>Member Months</t>
  </si>
  <si>
    <t xml:space="preserve">    Total Member Months</t>
  </si>
  <si>
    <t>REVENUES</t>
  </si>
  <si>
    <t>EXPENSES</t>
  </si>
  <si>
    <t>Institutional Care Expenses</t>
  </si>
  <si>
    <t>Home &amp; Community Based Services (HCBS) Expenses</t>
  </si>
  <si>
    <t>TOTAL MEDICAL EXP</t>
  </si>
  <si>
    <t>Third Party Liability</t>
  </si>
  <si>
    <t>TOTAL ADMIN EXP</t>
  </si>
  <si>
    <t>Profit (Loss) from Operations</t>
  </si>
  <si>
    <t>Profit (Loss) from Non-Operating</t>
  </si>
  <si>
    <t>Profit/(Loss) Before Taxes</t>
  </si>
  <si>
    <t>Income taxes</t>
  </si>
  <si>
    <t>Premium taxes</t>
  </si>
  <si>
    <t>Net Profit (Loss) After CRI and Non Covered Services</t>
  </si>
  <si>
    <t xml:space="preserve">Ratio Analysis </t>
  </si>
  <si>
    <t>Paragraph 5.05</t>
  </si>
  <si>
    <t>Enter all account balances as they appear on your statements. The formulas account for the sign change that needs to occur.</t>
  </si>
  <si>
    <t>Contract Year End</t>
  </si>
  <si>
    <t xml:space="preserve">   Current Assets 10199 </t>
  </si>
  <si>
    <r>
      <t xml:space="preserve">   Due from affiliate 10135-01 </t>
    </r>
    <r>
      <rPr>
        <b/>
        <i/>
        <sz val="10"/>
        <rFont val="Arial"/>
        <family val="2"/>
      </rPr>
      <t>(unless waiver approved to include in calculation)</t>
    </r>
  </si>
  <si>
    <t xml:space="preserve">   Long Term Investments 10215-01 (if quick asset)</t>
  </si>
  <si>
    <t xml:space="preserve">Current Assets   </t>
  </si>
  <si>
    <t>Current Liabilities 20199</t>
  </si>
  <si>
    <t>Current Ratio (At least 1.00)</t>
  </si>
  <si>
    <t xml:space="preserve">   Equity 39991</t>
  </si>
  <si>
    <t xml:space="preserve">   Less: General Performance Bond (on balance sheet) 10205-01</t>
  </si>
  <si>
    <t xml:space="preserve">   Less: Investment in Sub/Affiliates, if applicable </t>
  </si>
  <si>
    <t xml:space="preserve">   Less: Goodwill and adjustments  to assets as result of a purchase, if applicable  </t>
  </si>
  <si>
    <t xml:space="preserve">   Less: Intangible Assets as result of a purchase, if applicable</t>
  </si>
  <si>
    <r>
      <t xml:space="preserve">   Less: Due from Affiliates </t>
    </r>
    <r>
      <rPr>
        <b/>
        <i/>
        <sz val="10"/>
        <rFont val="Arial"/>
        <family val="2"/>
      </rPr>
      <t>(unless waiver approved to include in calculation)</t>
    </r>
  </si>
  <si>
    <t xml:space="preserve">   Less: Restricted Assets</t>
  </si>
  <si>
    <t xml:space="preserve">Equity  </t>
  </si>
  <si>
    <t>Members End Period</t>
  </si>
  <si>
    <t>Equity Per Member (At least $2,000)</t>
  </si>
  <si>
    <t>Administrative Cost Percentage</t>
  </si>
  <si>
    <t xml:space="preserve">   Total Admin Expense 84999</t>
  </si>
  <si>
    <r>
      <t xml:space="preserve">      Contract YTD</t>
    </r>
    <r>
      <rPr>
        <b/>
        <sz val="10"/>
        <rFont val="Arial"/>
        <family val="2"/>
      </rPr>
      <t xml:space="preserve"> Total Administrative Expense</t>
    </r>
  </si>
  <si>
    <t xml:space="preserve">   Prospective Capitation 40105-01</t>
  </si>
  <si>
    <t xml:space="preserve">   Alternative Payment Model Settlements 40115-01 </t>
  </si>
  <si>
    <t xml:space="preserve">  Tiered Reconciliation Settlement 40130-01</t>
  </si>
  <si>
    <t xml:space="preserve">  PPC Reconciliation/Settlement 40140-01</t>
  </si>
  <si>
    <t xml:space="preserve">  Share of Cost Reconciliation/Settlement (SOC) 40150-01</t>
  </si>
  <si>
    <t xml:space="preserve">  Other Reconciliation/Settlements 40145-01</t>
  </si>
  <si>
    <t xml:space="preserve">  Patient Contributions (MSOC) 40315-01</t>
  </si>
  <si>
    <t xml:space="preserve">  Reinsurance 70105-01</t>
  </si>
  <si>
    <t xml:space="preserve">  Premium Taxes 90205-01</t>
  </si>
  <si>
    <r>
      <t xml:space="preserve">      Contract YTD</t>
    </r>
    <r>
      <rPr>
        <b/>
        <sz val="10"/>
        <rFont val="Arial"/>
        <family val="2"/>
      </rPr>
      <t xml:space="preserve"> Operating Revenue </t>
    </r>
  </si>
  <si>
    <t>Administrative Cost Percentage (No greater than 8%)</t>
  </si>
  <si>
    <t>Paragraphs 4.02 and 4.03</t>
  </si>
  <si>
    <t>Receivables / Payables Report</t>
  </si>
  <si>
    <t>Asset Description</t>
  </si>
  <si>
    <t>Account 10115-01 - Capitation/Non-Title XIX/XXI Funding/Supplement/Risk Adj Receivable (by contract year)</t>
  </si>
  <si>
    <t>Subtotal</t>
  </si>
  <si>
    <t>Account 10125-01 - Reconciliations/Settlements Receivable (by contract year)</t>
  </si>
  <si>
    <t>CYE 19 ALTCS/EPD Tiered</t>
  </si>
  <si>
    <t>CYE 20 ALTCS/EPD Tiered</t>
  </si>
  <si>
    <t>CYE 21 ALTCS/EPD Tiered</t>
  </si>
  <si>
    <t>CYE 20 ALTCS/EPD SOC</t>
  </si>
  <si>
    <t>CYE 21 ALTCS/EPD SOC</t>
  </si>
  <si>
    <t>CYE XX Performance Based Payments</t>
  </si>
  <si>
    <t>CYE XX APM withhold/Incentive</t>
  </si>
  <si>
    <t>Account 20115-01 -Payable to Providers (by contract year)</t>
  </si>
  <si>
    <t>Account 20125-01 - Reconciliations/Settlements Payable (by contract year)</t>
  </si>
  <si>
    <t>CYE 19 ALTCS/EPD SOC</t>
  </si>
  <si>
    <t>Paragraph 4.04</t>
  </si>
  <si>
    <t>Other Assets Report</t>
  </si>
  <si>
    <t>Account: #10145-01 - Other Current Assets</t>
  </si>
  <si>
    <t>APSI CYE 20</t>
  </si>
  <si>
    <t>APSI CYE 21</t>
  </si>
  <si>
    <t>HEALTHII CYE 21</t>
  </si>
  <si>
    <t>PSI CYE 21</t>
  </si>
  <si>
    <t>NFA CYE 21</t>
  </si>
  <si>
    <t>NF/ALF/HCBS COVID CYE 20</t>
  </si>
  <si>
    <t>Subtotal:</t>
  </si>
  <si>
    <t>Account: #10225-01 -  Other Non-Current Assets</t>
  </si>
  <si>
    <t>Account: #10305-20 - Other Property and Equipment</t>
  </si>
  <si>
    <t>Total:</t>
  </si>
  <si>
    <t>Paragraph 4.05</t>
  </si>
  <si>
    <t>Other Liabilities Report</t>
  </si>
  <si>
    <t>Account: #20145-01 - Other Current Liabilities</t>
  </si>
  <si>
    <t>Account: #20215-01 - Other Non-Current Liabilities</t>
  </si>
  <si>
    <t>Paragraph 4.06</t>
  </si>
  <si>
    <t>Alternative Payment Model Performance Based Payments Report</t>
  </si>
  <si>
    <t>Asset/Liability Description</t>
  </si>
  <si>
    <t>Account 10140-01 - Alternative Payment Model Receivable From Providers (by contract year)</t>
  </si>
  <si>
    <t>Account 20130-01 -  Alternative Payment Model Payable to Providers (by contract year)</t>
  </si>
  <si>
    <t>Account 20215-01 -  Other Non-Current Alternative Payment Model Payable (by provider by contract year)</t>
  </si>
  <si>
    <t>Paragraph 4.07</t>
  </si>
  <si>
    <t>Lag Report for Medical Claims Payable</t>
  </si>
  <si>
    <t>PAYMENT</t>
  </si>
  <si>
    <t>CURRENT</t>
  </si>
  <si>
    <t>1ST PRIOR</t>
  </si>
  <si>
    <t>2ND PRIOR</t>
  </si>
  <si>
    <t>3RD PRIOR</t>
  </si>
  <si>
    <t>4TH PRIOR</t>
  </si>
  <si>
    <t>5TH PRIOR</t>
  </si>
  <si>
    <t>6TH PRIOR*</t>
  </si>
  <si>
    <t>TOTAL</t>
  </si>
  <si>
    <t>TOTALS</t>
  </si>
  <si>
    <t>EXPENSES REPORTED</t>
  </si>
  <si>
    <t>ADJUSTMENT</t>
  </si>
  <si>
    <t>REMAINING LIABILITY</t>
  </si>
  <si>
    <t>*Amounts in this column or row include the amounts for the 6th prior period, and any earlier periods where the expenses reported exceed the payments made to date.</t>
  </si>
  <si>
    <t>Expense Per I/S</t>
  </si>
  <si>
    <t>Total Institutional Exp</t>
  </si>
  <si>
    <t>Total HCBS</t>
  </si>
  <si>
    <t>Total Acute Care</t>
  </si>
  <si>
    <t>Subtotal expense</t>
  </si>
  <si>
    <t>Less A/C 50350-01 APM Performance Based Payments to Providers</t>
  </si>
  <si>
    <t>Less Sub-cap Exp.</t>
  </si>
  <si>
    <t>Medical expense per F/S</t>
  </si>
  <si>
    <t>Expense Per Lag</t>
  </si>
  <si>
    <t>Difference</t>
  </si>
  <si>
    <t>Tie to Balance Sheet</t>
  </si>
  <si>
    <t xml:space="preserve">Medical Claims Payable </t>
  </si>
  <si>
    <t>Total Remaining Liability (per Lag above)</t>
  </si>
  <si>
    <t xml:space="preserve">Difference </t>
  </si>
  <si>
    <t>Paragraph 4.08</t>
  </si>
  <si>
    <t>Long Term Debt Report</t>
  </si>
  <si>
    <t>Account: #20135-01 - Current Portion of Long Term Debt</t>
  </si>
  <si>
    <t>Account: #20205-01 - Non-Current Portion of Long Term Debt</t>
  </si>
  <si>
    <t>Paragraph 4.09</t>
  </si>
  <si>
    <t>Other Account Report</t>
  </si>
  <si>
    <t>Other Revenue</t>
  </si>
  <si>
    <t>Account: #40145-01  - Other Reconciliation/Settlements</t>
  </si>
  <si>
    <t>Account: #40310-01 - Other Income</t>
  </si>
  <si>
    <t>Other Expenses</t>
  </si>
  <si>
    <t xml:space="preserve">Account: #50340-01g - Other Institutional Care </t>
  </si>
  <si>
    <t>Account: #50340-05p - Other HCBS Expense</t>
  </si>
  <si>
    <t>Account: #50355-25 - All Other Behavioral Health Services</t>
  </si>
  <si>
    <t>Account: #50370-01 - Other Medical Expenses</t>
  </si>
  <si>
    <t>Account: #83005-01 - Other Administrative Expenses</t>
  </si>
  <si>
    <t>Paragraph 4.10</t>
  </si>
  <si>
    <t>Profitability Report - Statement of Revenues and Expenses for all Geographic Service Areas (GSAs)</t>
  </si>
  <si>
    <t>Total GSAs</t>
  </si>
  <si>
    <t>Profitability Report - Statement of Revenues and Expenses for Central GSAs (GSA 40 Pinal/Gila &amp; GSA 52 Maricopa)</t>
  </si>
  <si>
    <t>Total for Central GSAs</t>
  </si>
  <si>
    <t>Profitability Report - Statement of Revenues and Expenses for South GSAs (GSA 46 Cochise/Graham/Greenlee, GSA 42 Yuma/La Paz and  GSA 50 Pima/Santa Cruz)</t>
  </si>
  <si>
    <t>Total for South GSAs</t>
  </si>
  <si>
    <t>Profitability Report - Statement of Revenues and Expenses for North GSAs (GSA 44 Apache/Coconino/Mohave/Navajo &amp; GSA 48 Yavapai)</t>
  </si>
  <si>
    <t>Total for North GSAs</t>
  </si>
  <si>
    <t>Paragraph 4.11</t>
  </si>
  <si>
    <t>Sub-Capitated / Block Purchases Expenses Report</t>
  </si>
  <si>
    <t>YTD Amount</t>
  </si>
  <si>
    <t>Sub-Capitated Expenses:</t>
  </si>
  <si>
    <t xml:space="preserve">Other Medical Expenses </t>
  </si>
  <si>
    <t>Total Sub-Capitated  Expenses:</t>
  </si>
  <si>
    <t>Block Purchases Expenses:</t>
  </si>
  <si>
    <t>Paragraph 4.12</t>
  </si>
  <si>
    <t>Prior Contract Year Adjustment - Balance Sheet</t>
  </si>
  <si>
    <t>Amount Related</t>
  </si>
  <si>
    <t>to Prior</t>
  </si>
  <si>
    <t>Adjustment</t>
  </si>
  <si>
    <t>Contract Year YYYY</t>
  </si>
  <si>
    <t xml:space="preserve">Account # </t>
  </si>
  <si>
    <t>Current Assets:</t>
  </si>
  <si>
    <t>Total Current Assets:</t>
  </si>
  <si>
    <t>Other Assets:</t>
  </si>
  <si>
    <t xml:space="preserve">General Performance Bond </t>
  </si>
  <si>
    <t xml:space="preserve">Restricted Cash and Other Assets </t>
  </si>
  <si>
    <t xml:space="preserve">Long-Term Investments </t>
  </si>
  <si>
    <t>Non-Current Due from Affiliates/Other Funds</t>
  </si>
  <si>
    <t>Other Non-Current Assets</t>
  </si>
  <si>
    <t>Total Other Assets</t>
  </si>
  <si>
    <t>PROPERTY AND EQUIPMENT:</t>
  </si>
  <si>
    <t>Furniture &amp; Equipment</t>
  </si>
  <si>
    <t>Other Property &amp; Equipment</t>
  </si>
  <si>
    <t>Net Property &amp; Equipment:</t>
  </si>
  <si>
    <t>Total Assets:</t>
  </si>
  <si>
    <t>Current Liabilities:</t>
  </si>
  <si>
    <t xml:space="preserve">Reconciliations/Settlements Payable </t>
  </si>
  <si>
    <t xml:space="preserve">Alternative Payment Model Payable to Providers </t>
  </si>
  <si>
    <t xml:space="preserve">Current Portion Long-Term Debt </t>
  </si>
  <si>
    <t xml:space="preserve">Other Current Liabilities </t>
  </si>
  <si>
    <t>Total Current Liabilities:</t>
  </si>
  <si>
    <t>Other Liabilities:</t>
  </si>
  <si>
    <t xml:space="preserve">Non-Current Portion of Long-Term Debt </t>
  </si>
  <si>
    <t>Non-Current Due to Affiliates/Other Funds</t>
  </si>
  <si>
    <t xml:space="preserve">Other Non-Current Liabilities </t>
  </si>
  <si>
    <t>Total Other Liabilities:</t>
  </si>
  <si>
    <t>Total Liabilities:</t>
  </si>
  <si>
    <t>Equity/Net Assets (Liabilities):</t>
  </si>
  <si>
    <t>Total Net Equity/Net Assets</t>
  </si>
  <si>
    <t>Total Liability &amp; Equity:</t>
  </si>
  <si>
    <t>Prior Contract Year Adjustment - Income Statement</t>
  </si>
  <si>
    <t>Paragraph 4.18</t>
  </si>
  <si>
    <t>Insert Parent Company Balance Sheet pursuant to Paragraph 4.18</t>
  </si>
  <si>
    <t>Insert Parent Company Statement of Activities / Income Statement pursuant to Paragraph 4.18</t>
  </si>
  <si>
    <t>Paragraph 4.17 Annual Audited Reconciliation Report</t>
  </si>
  <si>
    <t>1.)</t>
  </si>
  <si>
    <r>
      <t xml:space="preserve">The fourth quarter balance sheet and fourth quarter year to date income statement </t>
    </r>
    <r>
      <rPr>
        <i/>
        <sz val="10"/>
        <rFont val="Arial"/>
        <family val="2"/>
      </rPr>
      <t>MUST</t>
    </r>
    <r>
      <rPr>
        <sz val="10"/>
        <rFont val="Arial"/>
        <family val="2"/>
      </rPr>
      <t xml:space="preserve"> tie to the amounts originally submitted.  </t>
    </r>
  </si>
  <si>
    <t>2.)</t>
  </si>
  <si>
    <t xml:space="preserve">In addition to summary level audit adjustments, please submit detailed line level entries on the entry tab. </t>
  </si>
  <si>
    <t>3.)</t>
  </si>
  <si>
    <t xml:space="preserve">Please only submit the ALTCS line of business.  </t>
  </si>
  <si>
    <t>4.)</t>
  </si>
  <si>
    <r>
      <t xml:space="preserve">Draft and Final audit columns </t>
    </r>
    <r>
      <rPr>
        <i/>
        <sz val="10"/>
        <rFont val="Arial"/>
        <family val="2"/>
      </rPr>
      <t>MUST</t>
    </r>
    <r>
      <rPr>
        <sz val="10"/>
        <rFont val="Arial"/>
        <family val="2"/>
      </rPr>
      <t xml:space="preserve"> tie to the draft and final audit submitted.  </t>
    </r>
  </si>
  <si>
    <t>5.)</t>
  </si>
  <si>
    <t xml:space="preserve">There are audit caption columns for the balance sheet and income statement.  Replace these captions with your plan's specific audit captions.  Working horizontally, provide the mapping for the AHCCCS financial statement lines to the financial statement lines contained on the audit.  The audit captions total at the bottom should tie to the audited financials.  If you need more captions, feel free to add a column.  </t>
  </si>
  <si>
    <t>6.)</t>
  </si>
  <si>
    <t>On the income statement, when possible, report the adjustment/reclass by the quarter it is related to.  If the adjustment can not be identified by quarter, spread the adjustment/reclass evenly over the four periods.</t>
  </si>
  <si>
    <t>7.)</t>
  </si>
  <si>
    <t>Entry Explanation found on Entries F-1c should provide a reasonable explanation for the audit entry, including identifying accrual entries, reclassifications, and changes to expenses. Explanations provided should be as detailed as on the auditors work papers to ensure AHCCCS can easily determine the reason for the entry.</t>
  </si>
  <si>
    <t>8.)</t>
  </si>
  <si>
    <t>In the Reclass or Adjustment column, select whether this is a reclass for presentation purposes only or a true audit adjustment. Reclasses for presentation purposes only are defined as reclasses not occurring within the companies general ledger.</t>
  </si>
  <si>
    <t>Paragraph 4.17</t>
  </si>
  <si>
    <t xml:space="preserve">Year Ended:  </t>
  </si>
  <si>
    <t>Audit Captions</t>
  </si>
  <si>
    <t>4th</t>
  </si>
  <si>
    <t>Audit</t>
  </si>
  <si>
    <t>Draft</t>
  </si>
  <si>
    <t>Final</t>
  </si>
  <si>
    <t>Adjustments</t>
  </si>
  <si>
    <t>Caption 1</t>
  </si>
  <si>
    <t>Caption2</t>
  </si>
  <si>
    <t>Caption 3</t>
  </si>
  <si>
    <t>Caption 4</t>
  </si>
  <si>
    <t>Caption 5</t>
  </si>
  <si>
    <t>Caption 6</t>
  </si>
  <si>
    <t>Caption 7</t>
  </si>
  <si>
    <t>See Appendix F for Instructions</t>
  </si>
  <si>
    <t>Health Plan Name</t>
  </si>
  <si>
    <t>Audit Adjustments</t>
  </si>
  <si>
    <t xml:space="preserve">Quarter Ended:  </t>
  </si>
  <si>
    <t>Reclass</t>
  </si>
  <si>
    <t>Line Item</t>
  </si>
  <si>
    <t xml:space="preserve">Line Item </t>
  </si>
  <si>
    <t>Reference</t>
  </si>
  <si>
    <t>Debit</t>
  </si>
  <si>
    <t>Credit</t>
  </si>
  <si>
    <t>Entry Explanation</t>
  </si>
  <si>
    <t>Reclass or Adjustment</t>
  </si>
  <si>
    <t>Financial Viability Calculation Contract Year-To-Date 2022</t>
  </si>
  <si>
    <r>
      <rPr>
        <i/>
        <sz val="12"/>
        <color theme="3" tint="0.39997558519241921"/>
        <rFont val="Arial Narrow"/>
        <family val="2"/>
      </rPr>
      <t>blue</t>
    </r>
    <r>
      <rPr>
        <i/>
        <sz val="12"/>
        <rFont val="Arial Narrow"/>
        <family val="2"/>
      </rPr>
      <t xml:space="preserve"> is input and </t>
    </r>
    <r>
      <rPr>
        <i/>
        <sz val="12"/>
        <color rgb="FFFF0000"/>
        <rFont val="Arial Narrow"/>
        <family val="2"/>
      </rPr>
      <t>red</t>
    </r>
    <r>
      <rPr>
        <i/>
        <sz val="12"/>
        <rFont val="Arial Narrow"/>
        <family val="2"/>
      </rPr>
      <t xml:space="preserve"> is autopopulate</t>
    </r>
  </si>
  <si>
    <t>Dec 31</t>
  </si>
  <si>
    <t>(input)</t>
  </si>
  <si>
    <r>
      <t xml:space="preserve">Contractors Fiscal Year End </t>
    </r>
    <r>
      <rPr>
        <b/>
        <sz val="12"/>
        <color rgb="FF00B050"/>
        <rFont val="Arial Narrow"/>
        <family val="2"/>
      </rPr>
      <t>(Select from drop-down</t>
    </r>
    <r>
      <rPr>
        <b/>
        <sz val="12"/>
        <rFont val="Arial Narrow"/>
        <family val="2"/>
      </rPr>
      <t>):</t>
    </r>
  </si>
  <si>
    <t>Jun 30</t>
  </si>
  <si>
    <t>(autopopulates, no input required)</t>
  </si>
  <si>
    <t>Total Current Fiscal Year End Audit Adjustments at:</t>
  </si>
  <si>
    <t>Sept 30</t>
  </si>
  <si>
    <t>Input Adjustments Not Specific to a Known Quarter</t>
  </si>
  <si>
    <t>Autopopulates (No Input Required)</t>
  </si>
  <si>
    <t>Input Adjustments To Specific Quarter if Applicable</t>
  </si>
  <si>
    <t>CY20</t>
  </si>
  <si>
    <t>CYTD</t>
  </si>
  <si>
    <t>FRG</t>
  </si>
  <si>
    <t xml:space="preserve">Current Assets 10199 </t>
  </si>
  <si>
    <t>Due From Affiliate 10135-01 (unless waiver approved to include in calculation)</t>
  </si>
  <si>
    <t>Due From Affiliate 10135-01  (unless waiver approved to include in calculation)</t>
  </si>
  <si>
    <t>Long Term Investments 10215-01 (if quick asset)</t>
  </si>
  <si>
    <t>Equity 39991</t>
  </si>
  <si>
    <t>Less: General Performance Bond (off balance sheet) 10205</t>
  </si>
  <si>
    <t xml:space="preserve">Less: Investment in Sub/Affiliates, if applicable </t>
  </si>
  <si>
    <t xml:space="preserve">Less: Goodwill and adjustments  to assets as result of a purchase, if applicable  </t>
  </si>
  <si>
    <t>Less: Intangible Assets as result of a purchase, if applicable</t>
  </si>
  <si>
    <t>Less: Due from Affiliates (unless waiver approved to include in calculation)</t>
  </si>
  <si>
    <t>Less: Restricted Assets</t>
  </si>
  <si>
    <r>
      <t xml:space="preserve">      </t>
    </r>
    <r>
      <rPr>
        <b/>
        <sz val="12"/>
        <color rgb="FF7030A0"/>
        <rFont val="Arial Narrow"/>
        <family val="2"/>
      </rPr>
      <t>Contract YTD</t>
    </r>
    <r>
      <rPr>
        <sz val="12"/>
        <rFont val="Arial Narrow"/>
        <family val="2"/>
      </rPr>
      <t xml:space="preserve"> </t>
    </r>
    <r>
      <rPr>
        <b/>
        <sz val="12"/>
        <rFont val="Arial Narrow"/>
        <family val="2"/>
      </rPr>
      <t>Total Administrative Expense</t>
    </r>
  </si>
  <si>
    <t xml:space="preserve">  Reserved 40155-01</t>
  </si>
  <si>
    <r>
      <t xml:space="preserve">      </t>
    </r>
    <r>
      <rPr>
        <b/>
        <sz val="12"/>
        <color rgb="FF7030A0"/>
        <rFont val="Arial Narrow"/>
        <family val="2"/>
      </rPr>
      <t>Contract YTD</t>
    </r>
    <r>
      <rPr>
        <sz val="12"/>
        <rFont val="Arial Narrow"/>
        <family val="2"/>
      </rPr>
      <t xml:space="preserve"> </t>
    </r>
    <r>
      <rPr>
        <b/>
        <sz val="12"/>
        <rFont val="Arial Narrow"/>
        <family val="2"/>
      </rPr>
      <t xml:space="preserve">Operating Revenue </t>
    </r>
  </si>
  <si>
    <t>Paragraph 4.19</t>
  </si>
  <si>
    <t xml:space="preserve">Medical Loss Ratio Report </t>
  </si>
  <si>
    <t xml:space="preserve">NOTES: Do not duplicate any amounts in multiple lines.  </t>
  </si>
  <si>
    <t>MCO Name:</t>
  </si>
  <si>
    <t>For additional MLR guidance please refer to AHCCCS' website.</t>
  </si>
  <si>
    <r>
      <t xml:space="preserve">GAAP Basis (Columns H - L) should agree to the submitted financial statements. </t>
    </r>
    <r>
      <rPr>
        <b/>
        <sz val="9"/>
        <color rgb="FFFF0000"/>
        <rFont val="Arial"/>
        <family val="2"/>
      </rPr>
      <t>Audit Adjustments should be included in the Annual Adjustments column (Column M).</t>
    </r>
  </si>
  <si>
    <t xml:space="preserve">Contract Year End: </t>
  </si>
  <si>
    <t>GAAP Basis</t>
  </si>
  <si>
    <t>Incurred Basis</t>
  </si>
  <si>
    <t>CYE 22</t>
  </si>
  <si>
    <r>
      <t>Annual Adjustments</t>
    </r>
    <r>
      <rPr>
        <b/>
        <vertAlign val="superscript"/>
        <sz val="9"/>
        <rFont val="Arial"/>
        <family val="2"/>
      </rPr>
      <t>1</t>
    </r>
  </si>
  <si>
    <r>
      <t>Annual Adjustments</t>
    </r>
    <r>
      <rPr>
        <b/>
        <vertAlign val="superscript"/>
        <sz val="9"/>
        <rFont val="Arial"/>
        <family val="2"/>
      </rPr>
      <t>2</t>
    </r>
  </si>
  <si>
    <t xml:space="preserve"> Restated CYE22</t>
  </si>
  <si>
    <r>
      <rPr>
        <b/>
        <i/>
        <u/>
        <sz val="9"/>
        <rFont val="Arial"/>
        <family val="2"/>
      </rPr>
      <t>USE FOR ANNUAL REPORT ONLY</t>
    </r>
    <r>
      <rPr>
        <b/>
        <vertAlign val="superscript"/>
        <sz val="9"/>
        <rFont val="Arial"/>
        <family val="2"/>
      </rPr>
      <t>1,2</t>
    </r>
    <r>
      <rPr>
        <sz val="9"/>
        <rFont val="Arial"/>
        <family val="2"/>
      </rPr>
      <t xml:space="preserve"> - Adjustment columns should report prior year adjustments and true up any estimates to present on an incurred date of service basis.  Any adjustments to be deducted should be entered as a negative number.</t>
    </r>
  </si>
  <si>
    <t>MLR Category</t>
  </si>
  <si>
    <t>Citation</t>
  </si>
  <si>
    <t>Format of Amount to be Entered</t>
  </si>
  <si>
    <t>Line #</t>
  </si>
  <si>
    <t xml:space="preserve">Detail </t>
  </si>
  <si>
    <t>Specific Applicability to Line of Business</t>
  </si>
  <si>
    <t>Financial Statement Account # (If applicable)</t>
  </si>
  <si>
    <t>Premium Revenue</t>
  </si>
  <si>
    <t>Revenue</t>
  </si>
  <si>
    <t>Include</t>
  </si>
  <si>
    <t>42 CFR§438.8(f)(2)(i)</t>
  </si>
  <si>
    <t>+</t>
  </si>
  <si>
    <t xml:space="preserve">Prospective Capitation </t>
  </si>
  <si>
    <t>ALL</t>
  </si>
  <si>
    <t>Include full capitation including 1% withhold payment. Exclude pass-through payments revenue (reported in line: 17) and risk adjustment revenue (reported in line 6).</t>
  </si>
  <si>
    <t>42 CFR§438.8(f)(2)(iii)</t>
  </si>
  <si>
    <t>+/-</t>
  </si>
  <si>
    <t>APM 1% Withhold Settlement 42 CFR 438.6(b)(3) and Performance Based Payments (PBP) reimbursed by AHCCCS</t>
  </si>
  <si>
    <t>ACC/ALTCS (ACOM 306)
ALL - PBP</t>
  </si>
  <si>
    <t xml:space="preserve">Include Alternative Payment Model (APM) settlements related to Withholds, Incentives (see ACOM 306) and Performance Based Payments (see ACOM 307). Unearned withhold should be deducted. Earned incentive should be added.  </t>
  </si>
  <si>
    <t>42 CFR§438.8(f)(2)(ii)</t>
  </si>
  <si>
    <t xml:space="preserve">Delivery Supplement </t>
  </si>
  <si>
    <t>ACC/ALTCS</t>
  </si>
  <si>
    <t>40120-01</t>
  </si>
  <si>
    <t>42 CFR§438.8(f)(2)(iv)</t>
  </si>
  <si>
    <t xml:space="preserve">Unpaid Cost Sharing Amounts </t>
  </si>
  <si>
    <t>Include unpaid cost-sharing amounts that could have been collected from enrollees under the contract, except those amounts that can be shown it made a reasonable, but unsuccessful, effort to collect.</t>
  </si>
  <si>
    <t>42 CFR§438.8(f)(2)(v)</t>
  </si>
  <si>
    <t xml:space="preserve">Changes to Unearned Premium Reserves </t>
  </si>
  <si>
    <t>Include adjustments to Deferred Revenue</t>
  </si>
  <si>
    <t>42 CFR§438.8 (f)(2)(vi)</t>
  </si>
  <si>
    <r>
      <t xml:space="preserve">Risk Adjustment </t>
    </r>
    <r>
      <rPr>
        <b/>
        <sz val="9"/>
        <rFont val="Arial"/>
        <family val="2"/>
      </rPr>
      <t>(Footnote Suspended)</t>
    </r>
  </si>
  <si>
    <t>ACC</t>
  </si>
  <si>
    <t>40105-01;                       Footnote 20 (Suspended)</t>
  </si>
  <si>
    <t>Include amounts for risk adjustment after adjusted amounts are computed or amounts that can be reasonably estimated and accrued.</t>
  </si>
  <si>
    <t xml:space="preserve">Prospective Tiered or Title XIX/XXI Reconciliation Settlement </t>
  </si>
  <si>
    <t>ACC /ALTCS /RBHA</t>
  </si>
  <si>
    <t>40125-01, 40130-01, 40135-01</t>
  </si>
  <si>
    <t>Reserved</t>
  </si>
  <si>
    <t>Other Reconciliation Settlements</t>
  </si>
  <si>
    <t>ACC/ ALTCS /RBHA</t>
  </si>
  <si>
    <t xml:space="preserve">Include APSI settlement (see ACOM 325).  Do not include monthly premium component of APSI. </t>
  </si>
  <si>
    <t>Share of Cost (SOC) Settlement</t>
  </si>
  <si>
    <t>ALTCS</t>
  </si>
  <si>
    <t>HCBS Settlement</t>
  </si>
  <si>
    <t>ACC/ALTCS/ RBHA</t>
  </si>
  <si>
    <t xml:space="preserve">Other Income </t>
  </si>
  <si>
    <t>Other income should not include any types of non-operating income such as gain on sale, etc.</t>
  </si>
  <si>
    <t>Patient Contributions</t>
  </si>
  <si>
    <t>ACC/ALTCS/ RBHA/CHP</t>
  </si>
  <si>
    <t>Amount should generally be stated as a positive number.</t>
  </si>
  <si>
    <t>Other Accruals (Explain below)</t>
  </si>
  <si>
    <t>Deduct</t>
  </si>
  <si>
    <t>-</t>
  </si>
  <si>
    <t>Pass - Through Payments Revenue</t>
  </si>
  <si>
    <t xml:space="preserve">Include Rural (ACC), Nursing Facility (ALTCS) and Targeted Investments (ACC/RBHA) Pass - Through Payments (if impacting income statement) 
 </t>
  </si>
  <si>
    <t>Total Premium Revenue</t>
  </si>
  <si>
    <t xml:space="preserve"> Should agree to (40105-01 - 40160-01) + 40310-01 + 40315-01 + 70105-01</t>
  </si>
  <si>
    <t>Taxes, Licensing and Regulatory Fees</t>
  </si>
  <si>
    <t>42 CFR§438.8(f)(3)(iii)</t>
  </si>
  <si>
    <t>Federal Income &amp; Federal Tax (include Tax Benefit)</t>
  </si>
  <si>
    <t>Exclude Federal income taxes and tax benefit on investment income, capital gains and Federal employment taxes.</t>
  </si>
  <si>
    <t>ACC/ALTCS /RBHA</t>
  </si>
  <si>
    <t>42 CFR§438.8(f)(3)</t>
  </si>
  <si>
    <t xml:space="preserve">Other Federal, State, Local Taxes and Licensing and Regulatory Fees </t>
  </si>
  <si>
    <t>Community Benefit Expenses (otherwise exempt from Federal income tax) and Community Reinvestment Expenses meeting requirements of 45 CFR 158.162c</t>
  </si>
  <si>
    <t xml:space="preserve">ACC/ALTCS/ RBHA </t>
  </si>
  <si>
    <t xml:space="preserve">990105-01               </t>
  </si>
  <si>
    <t>Limited to 3% of earned premium</t>
  </si>
  <si>
    <t>Total Taxes, Licensing and Regulatory Fees</t>
  </si>
  <si>
    <t>Incurred Claims</t>
  </si>
  <si>
    <t>42 CFR§438.8(e)(2)(i)(A) &amp; 42 CFR§438.230(c)(2)(1)</t>
  </si>
  <si>
    <t>Paid Claims - Exception for Subcontractors who provide Medicaid-covered services directly to Medicaid enrollees. The costs of the delegated managed care activities cannot be included in the managed care plan's medical loss ratio calculation.  Contractors who have subcontractors with delegated managed care activities must include these costs in admin unless they are quality improvement activities.</t>
  </si>
  <si>
    <t>50105-01 through 50360-01, 50370-01;
60105-01 through 61305-01 (RBHA)</t>
  </si>
  <si>
    <t xml:space="preserve">Total reported in lines 25 and 26 should equal the total reported in the income statement for Account #'s 50105-01 to 50360-01 and 50370-01 (60105 through 61305 for RBHAs). For ALTCS/EPD and DDD LOBs: exclude Account # 50365-01 - ALTCS Case Management which should be reported in lines 59-64, as appropriate.   The majority of the items explicitly requested to be quantified on a subsequent line in the Incurred Claims section are not to be reported in line 25. </t>
  </si>
  <si>
    <t>42 CFR§438.8(e)(2)(i)(G)</t>
  </si>
  <si>
    <t>Changes in other claims-related reserves (Change in unpaid claims between the prior year's and the current year's unpaid claims (i.e., RBUC) and change in claims incurred but not reported (IBNR) from the prior year to the current year)</t>
  </si>
  <si>
    <t>Change in A/C 20120-01</t>
  </si>
  <si>
    <t>Report changes each quarter from the prior Contract year RBUCS and IBNR</t>
  </si>
  <si>
    <t>42 CFR§438.8(e)(2)(i)(C)</t>
  </si>
  <si>
    <t>Provider Withholds from Payments</t>
  </si>
  <si>
    <t>42 CFR§438.8(e)(2)(iii)(A)</t>
  </si>
  <si>
    <t>Provider Incentive/Bonus Payments</t>
  </si>
  <si>
    <t>Include Incentives or bonuses to providers that are not included as part of APM Performance Based Payments</t>
  </si>
  <si>
    <t>42 CFR§438.8(e)(2) (iii)(B)</t>
  </si>
  <si>
    <t xml:space="preserve">Payments recovered through Fraud Recovery efforts less related expenses </t>
  </si>
  <si>
    <r>
      <t>Report total Fraud Recoveries reduced by Fraud Recovery Expenses.</t>
    </r>
    <r>
      <rPr>
        <b/>
        <i/>
        <sz val="9"/>
        <rFont val="Arial"/>
        <family val="2"/>
      </rPr>
      <t xml:space="preserve"> The amount of Fraud Recovery expenses must not include Fraud Prevention Activities. </t>
    </r>
  </si>
  <si>
    <t>42 CFR§438.8(e)(2)(i)(H)</t>
  </si>
  <si>
    <t>Contingent Benefits/ Medical claim portion of lawsuits</t>
  </si>
  <si>
    <t>Value Added Services (Explain below)</t>
  </si>
  <si>
    <t>Include those services provided in addition to those covered under the state plan for which costs are not included in capitation payments (i.e., services not covered by AHCCCS). These expenses should improve health and reduce costs, including interventions intended to address social determinants of health. Exclude community benefit expenses or expenses paid with Community Reinvestment funds  (reported in line #23).</t>
  </si>
  <si>
    <t>42 CFR§438.8(e)(2)(ii)(A)</t>
  </si>
  <si>
    <t>Provider/Subcontractor Overpayment Recoveries</t>
  </si>
  <si>
    <t xml:space="preserve">70305-01 </t>
  </si>
  <si>
    <t>Amount should be generally stated as a negative number.</t>
  </si>
  <si>
    <t>42 CFR§438.8(e)(2)(ii)(B)</t>
  </si>
  <si>
    <t>Rx Rebates (received/accrued)</t>
  </si>
  <si>
    <t>Pharmacy Performance Guarantee</t>
  </si>
  <si>
    <t xml:space="preserve">70310-10                         </t>
  </si>
  <si>
    <t>42 CFR§438.8(e)(2) (i) (D)(E)</t>
  </si>
  <si>
    <t xml:space="preserve">TPL, COB, Subrogation Recoveries and recoverable COB claims </t>
  </si>
  <si>
    <t>Total Incurred Claims</t>
  </si>
  <si>
    <t>Non-Claims Costs (Administrative Expenditures)</t>
  </si>
  <si>
    <t>Non-Claims Costs</t>
  </si>
  <si>
    <t>Exclude Compensation classified as Health Care Quality Improvement expenses (reported in lines 59 -64).</t>
  </si>
  <si>
    <t>Care Management/Care Coordination not included in Health Care Quality Improvement Expenses</t>
  </si>
  <si>
    <t>Exclude expenses classified as Health Care Quality Improvement expenses (reported in lines  59-64) or as Fraud, Waste and Abuse expenses (reported in line 66).</t>
  </si>
  <si>
    <t>42 CFR§ 438.8(e)(2)(v)(A)(1)</t>
  </si>
  <si>
    <t>Amounts paid to third party vendors for secondary network savings</t>
  </si>
  <si>
    <t xml:space="preserve">81505-01 </t>
  </si>
  <si>
    <t>Amounts paid to third party vendors for network development, administrative fees, claims processing, and utilization management.</t>
  </si>
  <si>
    <t>Any portion of the sub-capitation/block payment arrangement that is explicitly attributed to the provision of administrative services by the provider should be included in this line and excluded from line 25.</t>
  </si>
  <si>
    <t>42 CFR§ 438.8(e)(2)(v)(A)(3)</t>
  </si>
  <si>
    <t>Amounts paid, including amounts paid to a provider, for professional or administrative services that do not represent compensation or reimbursement for covered services provided to an enrollee. (e.g., Non-Medical (Administrative component) of Sub-Capitated or Block Payments)</t>
  </si>
  <si>
    <t xml:space="preserve">81605-01 </t>
  </si>
  <si>
    <t>Any portion of the sub-capitation/block payment arrangement payment that is explicitly attributed to the provision of administrative services by the provider should be included in this line and excluded from line 25.</t>
  </si>
  <si>
    <t>42 CFR§ 438.8(e)(2)(v)(A)(4)</t>
  </si>
  <si>
    <t>Fines and penalties assessed by regulatory authorities</t>
  </si>
  <si>
    <t>Footnote 16</t>
  </si>
  <si>
    <t>Include AHCCCS sanctions</t>
  </si>
  <si>
    <t>42 CFR§438.8(e)(2)(v)(C).</t>
  </si>
  <si>
    <t xml:space="preserve">Pass - Through Payments </t>
  </si>
  <si>
    <t xml:space="preserve">Include Rural (ACC), Nursing Facility (ALTCS) and Targeted Investments (ACC/RBHA) Pass - Through Payments (if impacting income statement). 
 </t>
  </si>
  <si>
    <t>Loss Adjustment Expense</t>
  </si>
  <si>
    <t>Loss Adjustment Expense is considered a cost-containment expense and should be reported as a non-claims cost.  It should not be included in the numerator (including Incurred Claims or Health Care Quality).</t>
  </si>
  <si>
    <t>Total Non-Claims Costs</t>
  </si>
  <si>
    <t xml:space="preserve">Expenditures for activities that improve health care quality </t>
  </si>
  <si>
    <t>42 CFR§438.8(e)(3)</t>
  </si>
  <si>
    <t>Health Care Quality Improvement and Other Expenses</t>
  </si>
  <si>
    <t>For ALTCS/EPD and DDD LOBs: Account # 50365-01 - ALTCS Case Management should be reported in lines 59-64 below, as appropriate.</t>
  </si>
  <si>
    <t>45 CFR§158.150(b)(1)</t>
  </si>
  <si>
    <t>Improvement of health outcomes</t>
  </si>
  <si>
    <t xml:space="preserve">81705-01 </t>
  </si>
  <si>
    <t>45 CFR§158.150(b)(2)</t>
  </si>
  <si>
    <t>Activities to prevent hospital readmission</t>
  </si>
  <si>
    <t>45 CFR§158.150(b)(2)(iii)</t>
  </si>
  <si>
    <t>Improvement of patient safety and reduce medical errors</t>
  </si>
  <si>
    <t>45 CFR§158.150(b)(2)(iv)(4)</t>
  </si>
  <si>
    <t>Wellness and health promotion activities</t>
  </si>
  <si>
    <t>45 CFR§158.150(b)(2)(v) &amp; 45 CFR§158.151</t>
  </si>
  <si>
    <t>Health information technology expenses related to improving health care quality</t>
  </si>
  <si>
    <t>42 CFR§438.8(e)(3)(ii) &amp; 42 CFR§438.358(b) and (c).</t>
  </si>
  <si>
    <t>Activities related to external quality review</t>
  </si>
  <si>
    <t>Total Health Care Quality Improvement and Other Expenses</t>
  </si>
  <si>
    <t>Expenditures related to activities compliant with 42 CFR  § 438.608(a)(1) through (5), (7), (8) and (b).</t>
  </si>
  <si>
    <t>42 CFR§438.8(e)(4) &amp; 45 CFR§158.150(c)(8)</t>
  </si>
  <si>
    <t>Program Integrity: Fraud, Waste, and Abuse Prevention Expenses</t>
  </si>
  <si>
    <r>
      <t xml:space="preserve">Improvements to infrastructure that prevents fraud, waste and abuse </t>
    </r>
    <r>
      <rPr>
        <b/>
        <sz val="9"/>
        <rFont val="Arial"/>
        <family val="2"/>
      </rPr>
      <t xml:space="preserve">on a </t>
    </r>
    <r>
      <rPr>
        <sz val="9"/>
        <rFont val="Arial"/>
        <family val="2"/>
      </rPr>
      <t xml:space="preserve">going forward </t>
    </r>
    <r>
      <rPr>
        <b/>
        <sz val="9"/>
        <rFont val="Arial"/>
        <family val="2"/>
      </rPr>
      <t>basis</t>
    </r>
    <r>
      <rPr>
        <sz val="9"/>
        <rFont val="Arial"/>
        <family val="2"/>
      </rPr>
      <t xml:space="preserve">. </t>
    </r>
  </si>
  <si>
    <t>Credibility Adjustment</t>
  </si>
  <si>
    <t>42 CFR§438.8(h)</t>
  </si>
  <si>
    <t>Credibility Adjustment (If applicable)</t>
  </si>
  <si>
    <r>
      <t>CHP and small non-LTSS</t>
    </r>
    <r>
      <rPr>
        <vertAlign val="superscript"/>
        <sz val="9"/>
        <rFont val="Arial"/>
        <family val="2"/>
      </rPr>
      <t>2</t>
    </r>
    <r>
      <rPr>
        <sz val="9"/>
        <rFont val="Arial"/>
        <family val="2"/>
      </rPr>
      <t xml:space="preserve"> MCOs between 5,400 and 380,000 </t>
    </r>
    <r>
      <rPr>
        <b/>
        <sz val="9"/>
        <rFont val="Arial"/>
        <family val="2"/>
      </rPr>
      <t xml:space="preserve">Annual </t>
    </r>
    <r>
      <rPr>
        <sz val="9"/>
        <rFont val="Arial"/>
        <family val="2"/>
      </rPr>
      <t>Member Months</t>
    </r>
  </si>
  <si>
    <t>If an MCO's annual member months are determined to be partially-credible, the credibility adjustment factor must be manually entered as calculated using the guidance in the Credibility Adjustment tab.</t>
  </si>
  <si>
    <t>MLR Calculations</t>
  </si>
  <si>
    <t>Numerator</t>
  </si>
  <si>
    <t>Denominator</t>
  </si>
  <si>
    <t>Taxes, licensing and regulatory fees</t>
  </si>
  <si>
    <t>Medical Loss Ratio</t>
  </si>
  <si>
    <t>Medical Loss Ratio with Credibility Adjustment</t>
  </si>
  <si>
    <t>Methodology(ies) for allocation of expenditures.</t>
  </si>
  <si>
    <t>42 CFR§438.8(g)
42 CFR§438.8(k)(vii)</t>
  </si>
  <si>
    <t>Please describe methodology(ies) for allocation of expenditures:</t>
  </si>
  <si>
    <r>
      <rPr>
        <b/>
        <sz val="9"/>
        <rFont val="Arial"/>
        <family val="2"/>
      </rPr>
      <t xml:space="preserve">Each expense must be included under only one type of expense. </t>
    </r>
    <r>
      <rPr>
        <sz val="9"/>
        <rFont val="Arial"/>
        <family val="2"/>
      </rPr>
      <t xml:space="preserve"> If a portion of the expense fits under the definition of, or criteria for, one type of expense and the remainder fits into a different type of expense, the expense must be pro-rated between types of expenses.  Expenses that benefit multiple contracts must be reported on a pro-rata basis.  Allocation to each category must be based on a generally accepted accounting method that is expected to yield the most accurate results.  Shared expenses, including expenses under the terms of a management contract, must be apportioned pro rata to the contract incurring the expense. Expenses that relate solely to the operation of a reporting entity, such as personnel costs associated with the adjusting and paying of claims, must be borne solely by the reporting entity and are not to be apportioned to the other entities.</t>
    </r>
  </si>
  <si>
    <t xml:space="preserve">Explanations </t>
  </si>
  <si>
    <t>Accrued Revenue</t>
  </si>
  <si>
    <t>Value-Added Services</t>
  </si>
  <si>
    <t xml:space="preserve">Aggregation Method </t>
  </si>
  <si>
    <t>42 CFR§438.8(h)(4)(i);
42 CFR§438.8(k)(xii)</t>
  </si>
  <si>
    <t>Please describe aggregation methodology:</t>
  </si>
  <si>
    <t>AHCCCS requires that the MLR be calculated as one aggregate value representing all risk groups/populations and GSAs. AHCCCS reserves the right to modify this requirement and obtain MLR information on a risk group and/or GSA specific basis.</t>
  </si>
  <si>
    <t>Updated July 2021</t>
  </si>
  <si>
    <t>[1]</t>
  </si>
  <si>
    <r>
      <rPr>
        <u/>
        <sz val="11"/>
        <color theme="1"/>
        <rFont val="Calibri"/>
        <family val="2"/>
        <scheme val="minor"/>
      </rPr>
      <t>Annual Adjustments Column:</t>
    </r>
    <r>
      <rPr>
        <sz val="10"/>
        <rFont val="Arial"/>
        <family val="2"/>
      </rPr>
      <t xml:space="preserve"> </t>
    </r>
    <r>
      <rPr>
        <b/>
        <i/>
        <sz val="11"/>
        <color theme="1"/>
        <rFont val="Calibri"/>
        <family val="2"/>
        <scheme val="minor"/>
      </rPr>
      <t>USE FOR ANNUAL REPORT ONLY</t>
    </r>
    <r>
      <rPr>
        <b/>
        <sz val="11"/>
        <color theme="1"/>
        <rFont val="Calibri"/>
        <family val="2"/>
        <scheme val="minor"/>
      </rPr>
      <t xml:space="preserve"> </t>
    </r>
    <r>
      <rPr>
        <sz val="10"/>
        <rFont val="Arial"/>
        <family val="2"/>
      </rPr>
      <t>- Adjustment column should report prior year audit adjustments.  Any adjustments to be deducted should be entered as a negative number.</t>
    </r>
  </si>
  <si>
    <t>[2]</t>
  </si>
  <si>
    <r>
      <rPr>
        <u/>
        <sz val="11"/>
        <color theme="1"/>
        <rFont val="Calibri"/>
        <family val="2"/>
        <scheme val="minor"/>
      </rPr>
      <t>Annual Adjustments Column:</t>
    </r>
    <r>
      <rPr>
        <sz val="10"/>
        <rFont val="Arial"/>
        <family val="2"/>
      </rPr>
      <t xml:space="preserve"> </t>
    </r>
    <r>
      <rPr>
        <b/>
        <i/>
        <sz val="11"/>
        <color theme="1"/>
        <rFont val="Calibri"/>
        <family val="2"/>
        <scheme val="minor"/>
      </rPr>
      <t>USE FOR ANNUAL REPORT ONLY</t>
    </r>
    <r>
      <rPr>
        <b/>
        <sz val="11"/>
        <color theme="1"/>
        <rFont val="Calibri"/>
        <family val="2"/>
        <scheme val="minor"/>
      </rPr>
      <t xml:space="preserve"> </t>
    </r>
    <r>
      <rPr>
        <sz val="10"/>
        <rFont val="Arial"/>
        <family val="2"/>
      </rPr>
      <t>- Adjustment column should  true up any estimates to present on an incurred date of service basis.  Any adjustments to be deducted should be entered as a negative number.</t>
    </r>
  </si>
  <si>
    <t>[3]</t>
  </si>
  <si>
    <r>
      <rPr>
        <b/>
        <sz val="10"/>
        <rFont val="Arial"/>
        <family val="2"/>
      </rPr>
      <t>LTSS:</t>
    </r>
    <r>
      <rPr>
        <sz val="10"/>
        <rFont val="Arial"/>
        <family val="2"/>
      </rPr>
      <t xml:space="preserve">  Long-Term Services and Supports.</t>
    </r>
  </si>
  <si>
    <t>[1a]</t>
  </si>
  <si>
    <t>[1b]</t>
  </si>
  <si>
    <t>Annual Adjustments</t>
  </si>
  <si>
    <t>Total Taxes, Licensing &amp; Regulatory Fees</t>
  </si>
  <si>
    <t>[4]</t>
  </si>
  <si>
    <t>[5]</t>
  </si>
  <si>
    <t>[6]</t>
  </si>
  <si>
    <t>Total Health Care Quality Improvement &amp; Other Expenses</t>
  </si>
  <si>
    <t>[7]</t>
  </si>
  <si>
    <t>[8]</t>
  </si>
  <si>
    <t>MLR Calculated Net Operating Income:</t>
  </si>
  <si>
    <t>[9]</t>
  </si>
  <si>
    <t xml:space="preserve">Enter: 99999 Net Profit (Loss)
</t>
  </si>
  <si>
    <t>Enter: 40305-01 Investment Income</t>
  </si>
  <si>
    <t>Enter: 88999 Profit (Loss) from Non-Operating</t>
  </si>
  <si>
    <t>[10]</t>
  </si>
  <si>
    <t>Community Benefit / Reinvestment Expense</t>
  </si>
  <si>
    <t>[11]</t>
  </si>
  <si>
    <t>Check Figure</t>
  </si>
  <si>
    <t>[12]</t>
  </si>
  <si>
    <t>Notes:</t>
  </si>
  <si>
    <t>USE FOR ANNUAL MLR REPORT ONLY - Adjustment column should report prior year adjustments.  Any adjustments to be deducted should be entered as a negative number.</t>
  </si>
  <si>
    <t>USE FOR ANNUAL MLR REPORT ONLY - Adjustment column should true up any estimates to present on an incurred date of service basis.  Any adjustments to be deducted should be entered as a negative number.</t>
  </si>
  <si>
    <t>Line #18 of the MLR Reporting Template. Note:  Premium revenue does not include non-operating income such as investment income or interest income.</t>
  </si>
  <si>
    <t>Line #24 of the MLR Reporting Template.</t>
  </si>
  <si>
    <t>Line #36 of the MLR Reporting Template.</t>
  </si>
  <si>
    <t>Line #58 of the MLR Reporting Template.</t>
  </si>
  <si>
    <t>Line #65 of the MLR Reporting Template.</t>
  </si>
  <si>
    <t xml:space="preserve">Line #66 of the MLR Reporting Template.  Fraud prevention includes improvements to infrastructure that prevents fraud, waste and abuse on a going forward basis. </t>
  </si>
  <si>
    <t>Auto calculates - do not enter anything in these cells.</t>
  </si>
  <si>
    <t xml:space="preserve">Enter (in natural state):  Net Profit/(Loss),  Investment Income, Non-operating Profit/(Loss) if any, as presented on Financial Reporting Template.  </t>
  </si>
  <si>
    <t>Enter Line #23 Community Benefit / Reinvestment Expense.</t>
  </si>
  <si>
    <r>
      <rPr>
        <b/>
        <sz val="11"/>
        <rFont val="Calibri"/>
        <family val="2"/>
        <scheme val="minor"/>
      </rPr>
      <t xml:space="preserve">Auto calculates </t>
    </r>
    <r>
      <rPr>
        <sz val="10"/>
        <rFont val="Arial"/>
        <family val="2"/>
      </rPr>
      <t xml:space="preserve">- Column C through Column G, a difference between ($1.00) and $1.00 will result in cell being green; a difference greater than $1.00 or less than ($1.00) will result in cell being red.  If cell is red, reconcile the difference. </t>
    </r>
  </si>
  <si>
    <t xml:space="preserve">as of </t>
  </si>
  <si>
    <t>xx/xx/xxxx</t>
  </si>
  <si>
    <t>Community Reinvestment Calculation Contract Year-to-date 2021</t>
  </si>
  <si>
    <t>blue is input and red is autopopulate</t>
  </si>
  <si>
    <t>March 31</t>
  </si>
  <si>
    <t>Contractors Fiscal Year End (Select from drop-down):</t>
  </si>
  <si>
    <t>Total Current Year Fiscal Year End Audit Adjustments at:</t>
  </si>
  <si>
    <t>(Input adjustments not specific to a known quarter in blue (red auto populates)</t>
  </si>
  <si>
    <t>Net Profit subject to community reinvestment</t>
  </si>
  <si>
    <t>Net Profit (Loss)</t>
  </si>
  <si>
    <t>Prior Year Audit Adjustments Input (if applicable)</t>
  </si>
  <si>
    <t>(input if applicable)</t>
  </si>
  <si>
    <t>Current Year Audit Spread</t>
  </si>
  <si>
    <t>Current Year Audit Input (known quarter, if applicable)</t>
  </si>
  <si>
    <t>Net Amount Subject To Community Reinvestment</t>
  </si>
  <si>
    <t>6% Community Reinvestment</t>
  </si>
  <si>
    <t>Current year accrual</t>
  </si>
  <si>
    <t>Net to accrue</t>
  </si>
  <si>
    <t>A/C 50370-01 Other Medical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</si>
</sst>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_(&quot;$&quot;* #,##0_);_(&quot;$&quot;* \(#,##0\);_(&quot;$&quot;* &quot;-&quot;??_);_(@_)"/>
    <numFmt numFmtId="167" formatCode="General_)"/>
    <numFmt numFmtId="168" formatCode="mm/dd/yy"/>
    <numFmt numFmtId="169" formatCode="_(* #,##0_);_(* \(#,##0\);_(* &quot;-&quot;??_);_(@_)"/>
    <numFmt numFmtId="170" formatCode="&quot;$&quot;#,##0"/>
    <numFmt numFmtId="171" formatCode="0.00%_);[Red]\(0.00%\)"/>
    <numFmt numFmtId="172" formatCode="0.0%"/>
    <numFmt numFmtId="173" formatCode="&quot;$&quot;#,##0.00"/>
    <numFmt numFmtId="174" formatCode="mmmm\-yy"/>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9"/>
      <name val="Arial"/>
      <family val="2"/>
    </font>
    <font>
      <b/>
      <sz val="9"/>
      <name val="Arial"/>
      <family val="2"/>
    </font>
    <font>
      <b/>
      <sz val="10"/>
      <color rgb="FFFF0000"/>
      <name val="Arial"/>
      <family val="2"/>
    </font>
    <font>
      <b/>
      <sz val="9"/>
      <color rgb="FFFF0000"/>
      <name val="Arial"/>
      <family val="2"/>
    </font>
    <font>
      <b/>
      <i/>
      <u/>
      <sz val="9"/>
      <name val="Arial"/>
      <family val="2"/>
    </font>
    <font>
      <b/>
      <vertAlign val="superscript"/>
      <sz val="9"/>
      <name val="Arial"/>
      <family val="2"/>
    </font>
    <font>
      <sz val="9"/>
      <color rgb="FFFF0000"/>
      <name val="Arial"/>
      <family val="2"/>
    </font>
    <font>
      <vertAlign val="superscript"/>
      <sz val="9"/>
      <name val="Arial"/>
      <family val="2"/>
    </font>
    <font>
      <u/>
      <sz val="11"/>
      <color theme="1"/>
      <name val="Calibri"/>
      <family val="2"/>
      <scheme val="minor"/>
    </font>
    <font>
      <b/>
      <i/>
      <sz val="11"/>
      <color theme="1"/>
      <name val="Calibri"/>
      <family val="2"/>
      <scheme val="minor"/>
    </font>
    <font>
      <b/>
      <u/>
      <sz val="10"/>
      <name val="Arial"/>
      <family val="2"/>
    </font>
    <font>
      <b/>
      <sz val="14"/>
      <name val="Arial"/>
      <family val="2"/>
    </font>
    <font>
      <i/>
      <sz val="8"/>
      <name val="Arial"/>
      <family val="2"/>
    </font>
    <font>
      <b/>
      <sz val="10"/>
      <color rgb="FF0000FF"/>
      <name val="Arial"/>
      <family val="2"/>
    </font>
    <font>
      <sz val="10"/>
      <color rgb="FFFF0000"/>
      <name val="Arial"/>
      <family val="2"/>
    </font>
    <font>
      <sz val="10"/>
      <color rgb="FF0000FF"/>
      <name val="Arial"/>
      <family val="2"/>
    </font>
    <font>
      <i/>
      <sz val="10"/>
      <name val="Arial"/>
      <family val="2"/>
    </font>
    <font>
      <sz val="10"/>
      <color indexed="10"/>
      <name val="Arial"/>
      <family val="2"/>
    </font>
    <font>
      <sz val="12"/>
      <name val="Courier"/>
      <family val="3"/>
    </font>
    <font>
      <sz val="11"/>
      <name val="Arial"/>
      <family val="2"/>
    </font>
    <font>
      <sz val="10"/>
      <color indexed="8"/>
      <name val="Arial"/>
      <family val="2"/>
    </font>
    <font>
      <b/>
      <sz val="10"/>
      <color indexed="8"/>
      <name val="Arial"/>
      <family val="2"/>
    </font>
    <font>
      <u/>
      <sz val="10"/>
      <name val="Arial"/>
      <family val="2"/>
    </font>
    <font>
      <b/>
      <u/>
      <sz val="10"/>
      <color indexed="8"/>
      <name val="Arial"/>
      <family val="2"/>
    </font>
    <font>
      <b/>
      <sz val="10"/>
      <color indexed="10"/>
      <name val="Arial"/>
      <family val="2"/>
    </font>
    <font>
      <b/>
      <sz val="10"/>
      <color rgb="FF000000"/>
      <name val="Arial"/>
      <family val="2"/>
    </font>
    <font>
      <sz val="10"/>
      <color rgb="FF000000"/>
      <name val="Arial"/>
      <family val="2"/>
    </font>
    <font>
      <sz val="10"/>
      <name val="Courier"/>
      <family val="3"/>
    </font>
    <font>
      <sz val="10"/>
      <name val="Courier New"/>
      <family val="3"/>
    </font>
    <font>
      <b/>
      <sz val="10"/>
      <name val="Calibri"/>
      <family val="2"/>
    </font>
    <font>
      <sz val="10"/>
      <name val="Calibri"/>
      <family val="2"/>
    </font>
    <font>
      <sz val="11"/>
      <name val="Calibri"/>
      <family val="2"/>
    </font>
    <font>
      <b/>
      <sz val="9"/>
      <color indexed="8"/>
      <name val="Arial"/>
      <family val="2"/>
    </font>
    <font>
      <sz val="12"/>
      <name val="Arial"/>
      <family val="2"/>
    </font>
    <font>
      <b/>
      <sz val="12"/>
      <name val="Arial"/>
      <family val="2"/>
    </font>
    <font>
      <b/>
      <sz val="12"/>
      <color theme="0"/>
      <name val="Arial"/>
      <family val="2"/>
    </font>
    <font>
      <b/>
      <sz val="10"/>
      <color theme="0"/>
      <name val="Arial"/>
      <family val="2"/>
    </font>
    <font>
      <b/>
      <sz val="10"/>
      <color indexed="20"/>
      <name val="Arial"/>
      <family val="2"/>
    </font>
    <font>
      <b/>
      <i/>
      <sz val="10"/>
      <name val="Arial"/>
      <family val="2"/>
    </font>
    <font>
      <sz val="10"/>
      <name val="Times New Roman"/>
      <family val="1"/>
    </font>
    <font>
      <b/>
      <u/>
      <sz val="11"/>
      <name val="Arial"/>
      <family val="2"/>
    </font>
    <font>
      <b/>
      <sz val="10"/>
      <color theme="1"/>
      <name val="Arial"/>
      <family val="2"/>
    </font>
    <font>
      <sz val="9"/>
      <color indexed="8"/>
      <name val="Arial"/>
      <family val="2"/>
    </font>
    <font>
      <sz val="9"/>
      <color indexed="10"/>
      <name val="Arial"/>
      <family val="2"/>
    </font>
    <font>
      <strike/>
      <sz val="10"/>
      <name val="Arial"/>
      <family val="2"/>
    </font>
    <font>
      <b/>
      <sz val="11"/>
      <name val="Calibri"/>
      <family val="2"/>
      <scheme val="minor"/>
    </font>
    <font>
      <sz val="10"/>
      <color theme="0"/>
      <name val="Arial"/>
      <family val="2"/>
    </font>
    <font>
      <sz val="12"/>
      <name val="Arial Narrow"/>
      <family val="2"/>
    </font>
    <font>
      <b/>
      <sz val="12"/>
      <color theme="0"/>
      <name val="Arial Narrow"/>
      <family val="2"/>
    </font>
    <font>
      <sz val="12"/>
      <color rgb="FFFF0000"/>
      <name val="Arial Narrow"/>
      <family val="2"/>
    </font>
    <font>
      <b/>
      <sz val="12"/>
      <color rgb="FF7030A0"/>
      <name val="Arial Narrow"/>
      <family val="2"/>
    </font>
    <font>
      <b/>
      <sz val="12"/>
      <name val="Arial Narrow"/>
      <family val="2"/>
    </font>
    <font>
      <sz val="12"/>
      <color rgb="FF3D0AF6"/>
      <name val="Arial Narrow"/>
      <family val="2"/>
    </font>
    <font>
      <sz val="12"/>
      <color rgb="FF0000FF"/>
      <name val="Arial Narrow"/>
      <family val="2"/>
    </font>
    <font>
      <i/>
      <sz val="12"/>
      <name val="Arial Narrow"/>
      <family val="2"/>
    </font>
    <font>
      <b/>
      <u/>
      <sz val="12"/>
      <name val="Arial Narrow"/>
      <family val="2"/>
    </font>
    <font>
      <b/>
      <sz val="12"/>
      <color rgb="FFFF0000"/>
      <name val="Arial Narrow"/>
      <family val="2"/>
    </font>
    <font>
      <b/>
      <sz val="12"/>
      <color rgb="FF3D0AF6"/>
      <name val="Arial Narrow"/>
      <family val="2"/>
    </font>
    <font>
      <i/>
      <sz val="12"/>
      <color rgb="FF3D0AF6"/>
      <name val="Arial Narrow"/>
      <family val="2"/>
    </font>
    <font>
      <b/>
      <sz val="12"/>
      <color rgb="FF3D0AF6"/>
      <name val="Arial"/>
      <family val="2"/>
    </font>
    <font>
      <b/>
      <sz val="12"/>
      <color rgb="FF00B050"/>
      <name val="Arial Narrow"/>
      <family val="2"/>
    </font>
    <font>
      <i/>
      <sz val="12"/>
      <color theme="3" tint="0.39997558519241921"/>
      <name val="Arial Narrow"/>
      <family val="2"/>
    </font>
    <font>
      <i/>
      <sz val="12"/>
      <color rgb="FFFF0000"/>
      <name val="Arial Narrow"/>
      <family val="2"/>
    </font>
    <font>
      <i/>
      <sz val="10"/>
      <color indexed="8"/>
      <name val="Arial"/>
      <family val="2"/>
    </font>
    <font>
      <b/>
      <sz val="9"/>
      <name val="Calibri"/>
      <family val="2"/>
    </font>
    <font>
      <sz val="8"/>
      <color theme="1"/>
      <name val="Arial"/>
      <family val="2"/>
    </font>
    <font>
      <sz val="8"/>
      <name val="Arial"/>
      <family val="2"/>
    </font>
    <font>
      <strike/>
      <sz val="9"/>
      <name val="Arial"/>
      <family val="2"/>
    </font>
    <font>
      <sz val="9"/>
      <color theme="1"/>
      <name val="Arial"/>
      <family val="2"/>
    </font>
    <font>
      <b/>
      <i/>
      <sz val="9"/>
      <name val="Arial"/>
      <family val="2"/>
    </font>
    <font>
      <sz val="9"/>
      <color theme="1"/>
      <name val="Calibri"/>
      <family val="2"/>
      <scheme val="minor"/>
    </font>
    <font>
      <sz val="10"/>
      <name val="Calibri"/>
      <family val="2"/>
      <scheme val="minor"/>
    </font>
    <font>
      <b/>
      <sz val="11"/>
      <color rgb="FF00B050"/>
      <name val="Calibri"/>
      <family val="2"/>
      <scheme val="minor"/>
    </font>
    <font>
      <b/>
      <sz val="9"/>
      <color theme="1"/>
      <name val="Arial"/>
      <family val="2"/>
    </font>
    <font>
      <sz val="11"/>
      <name val="Calibri"/>
      <family val="2"/>
      <scheme val="minor"/>
    </font>
    <font>
      <sz val="11"/>
      <color rgb="FF3F3F76"/>
      <name val="Calibri"/>
      <family val="2"/>
      <scheme val="minor"/>
    </font>
    <font>
      <sz val="10"/>
      <color theme="1"/>
      <name val="Arial"/>
      <family val="2"/>
    </font>
    <font>
      <b/>
      <sz val="11"/>
      <name val="Arial"/>
      <family val="2"/>
    </font>
    <font>
      <sz val="11"/>
      <color theme="1"/>
      <name val="Arial"/>
      <family val="2"/>
    </font>
    <font>
      <b/>
      <sz val="11"/>
      <color theme="1"/>
      <name val="Arial"/>
      <family val="2"/>
    </font>
    <font>
      <strike/>
      <sz val="10"/>
      <color theme="1"/>
      <name val="Arial"/>
      <family val="2"/>
    </font>
    <font>
      <strike/>
      <sz val="10"/>
      <color rgb="FFFF0000"/>
      <name val="Arial"/>
      <family val="2"/>
    </font>
    <font>
      <b/>
      <strike/>
      <sz val="8"/>
      <color rgb="FFFF0000"/>
      <name val="Arial"/>
      <family val="2"/>
    </font>
    <font>
      <strike/>
      <sz val="9"/>
      <color rgb="FFFF0000"/>
      <name val="Arial"/>
      <family val="2"/>
    </font>
    <font>
      <b/>
      <sz val="8"/>
      <name val="Arial"/>
      <family val="2"/>
    </font>
    <font>
      <sz val="9"/>
      <color rgb="FF0000FF"/>
      <name val="Arial"/>
      <family val="2"/>
    </font>
    <font>
      <b/>
      <sz val="11"/>
      <color rgb="FFFF0000"/>
      <name val="Calibri"/>
      <family val="2"/>
      <scheme val="minor"/>
    </font>
    <font>
      <b/>
      <sz val="11"/>
      <color rgb="FFFF0000"/>
      <name val="Arial"/>
      <family val="2"/>
    </font>
  </fonts>
  <fills count="25">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C0C0C0"/>
        <bgColor indexed="64"/>
      </patternFill>
    </fill>
    <fill>
      <patternFill patternType="solid">
        <fgColor theme="3" tint="0.39997558519241921"/>
        <bgColor indexed="64"/>
      </patternFill>
    </fill>
    <fill>
      <patternFill patternType="solid">
        <fgColor indexed="13"/>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rgb="FFFFCC99"/>
      </patternFill>
    </fill>
    <fill>
      <patternFill patternType="solid">
        <fgColor rgb="FFFFFFCC"/>
      </patternFill>
    </fill>
    <fill>
      <patternFill patternType="solid">
        <fgColor indexed="47"/>
        <bgColor indexed="64"/>
      </patternFill>
    </fill>
    <fill>
      <patternFill patternType="solid">
        <fgColor theme="8" tint="0.79998168889431442"/>
        <bgColor indexed="64"/>
      </patternFill>
    </fill>
  </fills>
  <borders count="8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36">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167" fontId="2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0" fontId="82" fillId="21" borderId="67" applyNumberFormat="0" applyAlignment="0" applyProtection="0"/>
    <xf numFmtId="0" fontId="5" fillId="0" borderId="0"/>
    <xf numFmtId="0" fontId="2" fillId="0" borderId="0"/>
    <xf numFmtId="0" fontId="2" fillId="22" borderId="68" applyNumberFormat="0" applyFont="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477">
    <xf numFmtId="0" fontId="0" fillId="0" borderId="0" xfId="0"/>
    <xf numFmtId="0" fontId="5" fillId="0" borderId="0" xfId="4" applyProtection="1">
      <protection locked="0"/>
    </xf>
    <xf numFmtId="0" fontId="8" fillId="0" borderId="0" xfId="0" applyFont="1"/>
    <xf numFmtId="0" fontId="7" fillId="0" borderId="0" xfId="4" applyFont="1" applyProtection="1">
      <protection locked="0"/>
    </xf>
    <xf numFmtId="0" fontId="8" fillId="0" borderId="0" xfId="4" applyFont="1" applyAlignment="1" applyProtection="1">
      <alignment horizontal="centerContinuous"/>
      <protection locked="0"/>
    </xf>
    <xf numFmtId="0" fontId="8" fillId="0" borderId="10" xfId="0" applyFont="1" applyBorder="1"/>
    <xf numFmtId="166" fontId="7" fillId="0" borderId="10" xfId="5" applyNumberFormat="1" applyFont="1" applyFill="1" applyBorder="1" applyProtection="1"/>
    <xf numFmtId="166" fontId="7" fillId="0" borderId="29" xfId="5" applyNumberFormat="1" applyFont="1" applyFill="1" applyBorder="1" applyProtection="1"/>
    <xf numFmtId="166" fontId="7" fillId="0" borderId="31" xfId="5" applyNumberFormat="1" applyFont="1" applyFill="1" applyBorder="1" applyProtection="1"/>
    <xf numFmtId="166" fontId="8" fillId="0" borderId="10" xfId="5" applyNumberFormat="1" applyFont="1" applyFill="1" applyBorder="1" applyProtection="1"/>
    <xf numFmtId="166" fontId="7" fillId="0" borderId="10" xfId="5" applyNumberFormat="1" applyFont="1" applyFill="1" applyBorder="1" applyAlignment="1" applyProtection="1"/>
    <xf numFmtId="166" fontId="7" fillId="0" borderId="31" xfId="5" applyNumberFormat="1" applyFont="1" applyFill="1" applyBorder="1" applyAlignment="1" applyProtection="1"/>
    <xf numFmtId="166" fontId="8" fillId="0" borderId="10" xfId="5" applyNumberFormat="1" applyFont="1" applyFill="1" applyBorder="1" applyAlignment="1" applyProtection="1"/>
    <xf numFmtId="0" fontId="6" fillId="0" borderId="0" xfId="4" applyFont="1" applyAlignment="1" applyProtection="1">
      <alignment horizontal="right" vertical="top"/>
      <protection locked="0"/>
    </xf>
    <xf numFmtId="0" fontId="5" fillId="0" borderId="0" xfId="4" applyAlignment="1" applyProtection="1">
      <alignment horizontal="center"/>
      <protection locked="0"/>
    </xf>
    <xf numFmtId="0" fontId="5" fillId="0" borderId="0" xfId="4" applyAlignment="1" applyProtection="1">
      <alignment wrapText="1"/>
      <protection locked="0"/>
    </xf>
    <xf numFmtId="0" fontId="5" fillId="7" borderId="0" xfId="4" applyFill="1" applyProtection="1">
      <protection locked="0"/>
    </xf>
    <xf numFmtId="0" fontId="5" fillId="8" borderId="0" xfId="4" applyFill="1" applyProtection="1">
      <protection locked="0"/>
    </xf>
    <xf numFmtId="0" fontId="6" fillId="0" borderId="0" xfId="0" applyFont="1"/>
    <xf numFmtId="0" fontId="6" fillId="0" borderId="0" xfId="0" applyFont="1" applyAlignment="1">
      <alignment vertical="center"/>
    </xf>
    <xf numFmtId="0" fontId="8" fillId="0" borderId="0" xfId="7" applyFont="1" applyAlignment="1" applyProtection="1">
      <alignment horizontal="right" wrapText="1"/>
      <protection locked="0"/>
    </xf>
    <xf numFmtId="0" fontId="6" fillId="0" borderId="0" xfId="0" applyFont="1" applyProtection="1">
      <protection locked="0"/>
    </xf>
    <xf numFmtId="0" fontId="5" fillId="0" borderId="0" xfId="0" applyFont="1"/>
    <xf numFmtId="0" fontId="17" fillId="0" borderId="0" xfId="0" applyFont="1" applyAlignment="1">
      <alignment horizontal="center"/>
    </xf>
    <xf numFmtId="14" fontId="6" fillId="0" borderId="0" xfId="0" applyNumberFormat="1" applyFont="1"/>
    <xf numFmtId="0" fontId="19" fillId="0" borderId="0" xfId="0" applyFont="1"/>
    <xf numFmtId="0" fontId="5" fillId="0" borderId="0" xfId="0" quotePrefix="1" applyFont="1"/>
    <xf numFmtId="0" fontId="6" fillId="7" borderId="0" xfId="0" applyFont="1" applyFill="1"/>
    <xf numFmtId="0" fontId="5" fillId="7" borderId="0" xfId="0" applyFont="1" applyFill="1"/>
    <xf numFmtId="0" fontId="23" fillId="0" borderId="0" xfId="0" applyFont="1"/>
    <xf numFmtId="0" fontId="22" fillId="0" borderId="0" xfId="0" applyFont="1"/>
    <xf numFmtId="0" fontId="21" fillId="0" borderId="0" xfId="0" applyFont="1"/>
    <xf numFmtId="0" fontId="5" fillId="0" borderId="0" xfId="0" applyFont="1" applyAlignment="1">
      <alignment horizontal="right"/>
    </xf>
    <xf numFmtId="0" fontId="6" fillId="0" borderId="0" xfId="0" applyFont="1" applyAlignment="1">
      <alignment horizontal="right"/>
    </xf>
    <xf numFmtId="0" fontId="23" fillId="0" borderId="0" xfId="0" applyFont="1" applyAlignment="1">
      <alignment horizontal="left" vertical="center" indent="1"/>
    </xf>
    <xf numFmtId="0" fontId="5" fillId="0" borderId="0" xfId="0" applyFont="1" applyAlignment="1">
      <alignment wrapText="1"/>
    </xf>
    <xf numFmtId="0" fontId="9" fillId="0" borderId="0" xfId="0" applyFont="1" applyAlignment="1">
      <alignment horizontal="center" wrapText="1"/>
    </xf>
    <xf numFmtId="0" fontId="5" fillId="0" borderId="0" xfId="0" applyFont="1" applyAlignment="1">
      <alignment vertical="top"/>
    </xf>
    <xf numFmtId="0" fontId="5" fillId="0" borderId="0" xfId="0" applyFont="1" applyAlignment="1">
      <alignment vertical="top" wrapText="1"/>
    </xf>
    <xf numFmtId="0" fontId="24" fillId="0" borderId="0" xfId="0" applyFont="1"/>
    <xf numFmtId="0" fontId="21" fillId="0" borderId="0" xfId="0" applyFont="1" applyAlignment="1">
      <alignment vertical="top" wrapText="1"/>
    </xf>
    <xf numFmtId="167" fontId="5" fillId="0" borderId="0" xfId="8" applyFont="1"/>
    <xf numFmtId="167" fontId="21" fillId="0" borderId="0" xfId="8" applyFont="1"/>
    <xf numFmtId="167" fontId="6" fillId="0" borderId="0" xfId="8" applyFont="1"/>
    <xf numFmtId="167" fontId="6" fillId="0" borderId="0" xfId="8" applyFont="1" applyAlignment="1">
      <alignment horizontal="right"/>
    </xf>
    <xf numFmtId="168" fontId="6" fillId="0" borderId="25" xfId="8" applyNumberFormat="1" applyFont="1" applyBorder="1" applyAlignment="1">
      <alignment horizontal="left"/>
    </xf>
    <xf numFmtId="167" fontId="5" fillId="0" borderId="15" xfId="8" applyFont="1" applyBorder="1"/>
    <xf numFmtId="167" fontId="5" fillId="0" borderId="4" xfId="8" applyFont="1" applyBorder="1"/>
    <xf numFmtId="167" fontId="5" fillId="0" borderId="14" xfId="8" applyFont="1" applyBorder="1"/>
    <xf numFmtId="167" fontId="5" fillId="0" borderId="29" xfId="8" applyFont="1" applyBorder="1"/>
    <xf numFmtId="167" fontId="5" fillId="0" borderId="9" xfId="8" applyFont="1" applyBorder="1"/>
    <xf numFmtId="167" fontId="5" fillId="0" borderId="7" xfId="8" applyFont="1" applyBorder="1"/>
    <xf numFmtId="167" fontId="5" fillId="0" borderId="8" xfId="8" applyFont="1" applyBorder="1"/>
    <xf numFmtId="167" fontId="5" fillId="0" borderId="31" xfId="8" applyFont="1" applyBorder="1"/>
    <xf numFmtId="167" fontId="5" fillId="0" borderId="16" xfId="8" applyFont="1" applyBorder="1"/>
    <xf numFmtId="166" fontId="5" fillId="0" borderId="35" xfId="2" applyNumberFormat="1" applyFont="1" applyBorder="1"/>
    <xf numFmtId="166" fontId="5" fillId="0" borderId="19" xfId="2" applyNumberFormat="1" applyFont="1" applyBorder="1"/>
    <xf numFmtId="166" fontId="5" fillId="0" borderId="40" xfId="2" applyNumberFormat="1" applyFont="1" applyBorder="1"/>
    <xf numFmtId="166" fontId="5" fillId="0" borderId="23" xfId="2" applyNumberFormat="1" applyFont="1" applyBorder="1"/>
    <xf numFmtId="167" fontId="5" fillId="0" borderId="10" xfId="8" applyFont="1" applyBorder="1" applyAlignment="1">
      <alignment horizontal="center"/>
    </xf>
    <xf numFmtId="167" fontId="27" fillId="0" borderId="10" xfId="8" applyFont="1" applyBorder="1"/>
    <xf numFmtId="167" fontId="5" fillId="0" borderId="10" xfId="8" applyFont="1" applyBorder="1"/>
    <xf numFmtId="0" fontId="5" fillId="0" borderId="0" xfId="9"/>
    <xf numFmtId="167" fontId="6" fillId="0" borderId="10" xfId="8" applyFont="1" applyBorder="1" applyAlignment="1">
      <alignment horizontal="center"/>
    </xf>
    <xf numFmtId="167" fontId="28" fillId="0" borderId="32" xfId="8" applyFont="1" applyBorder="1" applyAlignment="1">
      <alignment horizontal="left"/>
    </xf>
    <xf numFmtId="166" fontId="5" fillId="9" borderId="35" xfId="2" applyNumberFormat="1" applyFont="1" applyFill="1" applyBorder="1"/>
    <xf numFmtId="166" fontId="5" fillId="9" borderId="19" xfId="2" applyNumberFormat="1" applyFont="1" applyFill="1" applyBorder="1"/>
    <xf numFmtId="166" fontId="5" fillId="0" borderId="35" xfId="2" applyNumberFormat="1" applyFont="1" applyFill="1" applyBorder="1"/>
    <xf numFmtId="166" fontId="5" fillId="0" borderId="19" xfId="2" applyNumberFormat="1" applyFont="1" applyFill="1" applyBorder="1"/>
    <xf numFmtId="167" fontId="6" fillId="0" borderId="32" xfId="8" applyFont="1" applyBorder="1" applyAlignment="1">
      <alignment horizontal="left"/>
    </xf>
    <xf numFmtId="167" fontId="27" fillId="0" borderId="31" xfId="8" applyFont="1" applyBorder="1"/>
    <xf numFmtId="167" fontId="28" fillId="0" borderId="16" xfId="8" applyFont="1" applyBorder="1" applyAlignment="1">
      <alignment horizontal="left"/>
    </xf>
    <xf numFmtId="167" fontId="28" fillId="0" borderId="3" xfId="8" applyFont="1" applyBorder="1" applyAlignment="1">
      <alignment horizontal="left"/>
    </xf>
    <xf numFmtId="166" fontId="5" fillId="9" borderId="40" xfId="2" applyNumberFormat="1" applyFont="1" applyFill="1" applyBorder="1"/>
    <xf numFmtId="166" fontId="5" fillId="9" borderId="23" xfId="2" applyNumberFormat="1" applyFont="1" applyFill="1" applyBorder="1"/>
    <xf numFmtId="0" fontId="29" fillId="0" borderId="40" xfId="0" applyFont="1" applyBorder="1" applyAlignment="1">
      <alignment horizontal="center"/>
    </xf>
    <xf numFmtId="0" fontId="29" fillId="0" borderId="35" xfId="0" applyFont="1" applyBorder="1" applyAlignment="1">
      <alignment horizontal="center"/>
    </xf>
    <xf numFmtId="0" fontId="29" fillId="0" borderId="23" xfId="0" applyFont="1" applyBorder="1" applyAlignment="1">
      <alignment horizontal="center"/>
    </xf>
    <xf numFmtId="167" fontId="5" fillId="0" borderId="33" xfId="8" applyFont="1" applyBorder="1" applyAlignment="1">
      <alignment horizontal="center"/>
    </xf>
    <xf numFmtId="167" fontId="27" fillId="0" borderId="33" xfId="8" applyFont="1" applyBorder="1"/>
    <xf numFmtId="167" fontId="5" fillId="0" borderId="28" xfId="8" applyFont="1" applyBorder="1" applyAlignment="1">
      <alignment horizontal="center"/>
    </xf>
    <xf numFmtId="167" fontId="27" fillId="0" borderId="28" xfId="8" applyFont="1" applyBorder="1"/>
    <xf numFmtId="166" fontId="5" fillId="0" borderId="40" xfId="2" applyNumberFormat="1" applyFont="1" applyFill="1" applyBorder="1"/>
    <xf numFmtId="0" fontId="27" fillId="0" borderId="41" xfId="9" applyFont="1" applyBorder="1" applyAlignment="1">
      <alignment horizontal="center"/>
    </xf>
    <xf numFmtId="0" fontId="27" fillId="0" borderId="0" xfId="9" applyFont="1" applyAlignment="1">
      <alignment horizontal="left" vertical="center"/>
    </xf>
    <xf numFmtId="166" fontId="5" fillId="9" borderId="27" xfId="8" applyNumberFormat="1" applyFont="1" applyFill="1" applyBorder="1"/>
    <xf numFmtId="167" fontId="5" fillId="0" borderId="27" xfId="8" applyFont="1" applyBorder="1"/>
    <xf numFmtId="167" fontId="5" fillId="0" borderId="35" xfId="8" applyFont="1" applyBorder="1"/>
    <xf numFmtId="166" fontId="5" fillId="9" borderId="42" xfId="2" applyNumberFormat="1" applyFont="1" applyFill="1" applyBorder="1"/>
    <xf numFmtId="166" fontId="5" fillId="9" borderId="43" xfId="2" applyNumberFormat="1" applyFont="1" applyFill="1" applyBorder="1"/>
    <xf numFmtId="167" fontId="27" fillId="0" borderId="0" xfId="8" applyFont="1" applyAlignment="1">
      <alignment horizontal="right"/>
    </xf>
    <xf numFmtId="0" fontId="6" fillId="10" borderId="0" xfId="0" applyFont="1" applyFill="1"/>
    <xf numFmtId="0" fontId="5" fillId="10" borderId="0" xfId="0" applyFont="1" applyFill="1"/>
    <xf numFmtId="166" fontId="5" fillId="10" borderId="0" xfId="2" applyNumberFormat="1" applyFont="1" applyFill="1"/>
    <xf numFmtId="0" fontId="6" fillId="10" borderId="0" xfId="0" applyFont="1" applyFill="1" applyProtection="1">
      <protection locked="0"/>
    </xf>
    <xf numFmtId="16" fontId="24" fillId="0" borderId="0" xfId="0" applyNumberFormat="1" applyFont="1"/>
    <xf numFmtId="166" fontId="29" fillId="10" borderId="0" xfId="2" applyNumberFormat="1" applyFont="1" applyFill="1" applyAlignment="1">
      <alignment horizontal="centerContinuous"/>
    </xf>
    <xf numFmtId="166" fontId="5" fillId="10" borderId="0" xfId="2" applyNumberFormat="1" applyFont="1" applyFill="1" applyAlignment="1">
      <alignment horizontal="centerContinuous"/>
    </xf>
    <xf numFmtId="166" fontId="29" fillId="10" borderId="0" xfId="2" applyNumberFormat="1" applyFont="1" applyFill="1" applyBorder="1" applyAlignment="1">
      <alignment horizontal="centerContinuous"/>
    </xf>
    <xf numFmtId="0" fontId="5" fillId="10" borderId="15" xfId="0" applyFont="1" applyFill="1" applyBorder="1"/>
    <xf numFmtId="0" fontId="5" fillId="10" borderId="4" xfId="0" applyFont="1" applyFill="1" applyBorder="1"/>
    <xf numFmtId="166" fontId="5" fillId="10" borderId="15" xfId="2" applyNumberFormat="1" applyFont="1" applyFill="1" applyBorder="1" applyAlignment="1">
      <alignment horizontal="center"/>
    </xf>
    <xf numFmtId="166" fontId="5" fillId="10" borderId="4" xfId="2" applyNumberFormat="1" applyFont="1" applyFill="1" applyBorder="1" applyAlignment="1">
      <alignment horizontal="center"/>
    </xf>
    <xf numFmtId="166" fontId="5" fillId="10" borderId="4" xfId="2" applyNumberFormat="1" applyFont="1" applyFill="1" applyBorder="1"/>
    <xf numFmtId="166" fontId="5" fillId="10" borderId="14" xfId="2" applyNumberFormat="1" applyFont="1" applyFill="1" applyBorder="1"/>
    <xf numFmtId="0" fontId="5" fillId="10" borderId="5" xfId="0" applyFont="1" applyFill="1" applyBorder="1"/>
    <xf numFmtId="166" fontId="5" fillId="10" borderId="9" xfId="2" applyNumberFormat="1" applyFont="1" applyFill="1" applyBorder="1" applyAlignment="1">
      <alignment horizontal="center"/>
    </xf>
    <xf numFmtId="166" fontId="5" fillId="10" borderId="7" xfId="2" applyNumberFormat="1" applyFont="1" applyFill="1" applyBorder="1" applyAlignment="1">
      <alignment horizontal="center"/>
    </xf>
    <xf numFmtId="166" fontId="5" fillId="10" borderId="8" xfId="2" applyNumberFormat="1" applyFont="1" applyFill="1" applyBorder="1" applyAlignment="1">
      <alignment horizontal="center"/>
    </xf>
    <xf numFmtId="166" fontId="5" fillId="10" borderId="44" xfId="2" applyNumberFormat="1" applyFont="1" applyFill="1" applyBorder="1" applyProtection="1">
      <protection locked="0"/>
    </xf>
    <xf numFmtId="166" fontId="5" fillId="10" borderId="45" xfId="2" applyNumberFormat="1" applyFont="1" applyFill="1" applyBorder="1" applyProtection="1">
      <protection locked="0"/>
    </xf>
    <xf numFmtId="166" fontId="5" fillId="10" borderId="46" xfId="2" applyNumberFormat="1" applyFont="1" applyFill="1" applyBorder="1" applyProtection="1">
      <protection locked="0"/>
    </xf>
    <xf numFmtId="166" fontId="5" fillId="10" borderId="47" xfId="2" applyNumberFormat="1" applyFont="1" applyFill="1" applyBorder="1" applyProtection="1">
      <protection locked="0"/>
    </xf>
    <xf numFmtId="166" fontId="5" fillId="10" borderId="5" xfId="2" applyNumberFormat="1" applyFont="1" applyFill="1" applyBorder="1" applyProtection="1">
      <protection locked="0"/>
    </xf>
    <xf numFmtId="166" fontId="5" fillId="10" borderId="0" xfId="2" applyNumberFormat="1" applyFont="1" applyFill="1" applyBorder="1" applyProtection="1">
      <protection locked="0"/>
    </xf>
    <xf numFmtId="166" fontId="5" fillId="10" borderId="12" xfId="2" applyNumberFormat="1" applyFont="1" applyFill="1" applyBorder="1" applyProtection="1">
      <protection locked="0"/>
    </xf>
    <xf numFmtId="167" fontId="5" fillId="10" borderId="0" xfId="8" applyFont="1" applyFill="1" applyProtection="1">
      <protection locked="0"/>
    </xf>
    <xf numFmtId="169" fontId="5" fillId="0" borderId="35" xfId="1" applyNumberFormat="1" applyFont="1" applyFill="1" applyBorder="1" applyAlignment="1" applyProtection="1">
      <alignment horizontal="right"/>
      <protection locked="0"/>
    </xf>
    <xf numFmtId="169" fontId="5" fillId="0" borderId="19" xfId="1" applyNumberFormat="1" applyFont="1" applyFill="1" applyBorder="1" applyAlignment="1" applyProtection="1">
      <alignment horizontal="right"/>
      <protection locked="0"/>
    </xf>
    <xf numFmtId="166" fontId="5" fillId="10" borderId="19" xfId="2" applyNumberFormat="1" applyFont="1" applyFill="1" applyBorder="1" applyProtection="1">
      <protection locked="0"/>
    </xf>
    <xf numFmtId="167" fontId="27" fillId="0" borderId="25" xfId="8" applyFont="1" applyBorder="1"/>
    <xf numFmtId="167" fontId="28" fillId="0" borderId="3" xfId="8" quotePrefix="1" applyFont="1" applyBorder="1" applyAlignment="1">
      <alignment horizontal="left"/>
    </xf>
    <xf numFmtId="169" fontId="5" fillId="11" borderId="35" xfId="1" applyNumberFormat="1" applyFont="1" applyFill="1" applyBorder="1" applyAlignment="1" applyProtection="1">
      <alignment horizontal="right"/>
      <protection locked="0"/>
    </xf>
    <xf numFmtId="166" fontId="5" fillId="11" borderId="19" xfId="2" applyNumberFormat="1" applyFont="1" applyFill="1" applyBorder="1" applyProtection="1">
      <protection locked="0"/>
    </xf>
    <xf numFmtId="166" fontId="5" fillId="11" borderId="27" xfId="2" applyNumberFormat="1" applyFont="1" applyFill="1" applyBorder="1" applyProtection="1">
      <protection locked="0"/>
    </xf>
    <xf numFmtId="166" fontId="5" fillId="11" borderId="5" xfId="2" applyNumberFormat="1" applyFont="1" applyFill="1" applyBorder="1" applyProtection="1">
      <protection locked="0"/>
    </xf>
    <xf numFmtId="166" fontId="5" fillId="11" borderId="0" xfId="2" applyNumberFormat="1" applyFont="1" applyFill="1" applyBorder="1" applyProtection="1">
      <protection locked="0"/>
    </xf>
    <xf numFmtId="166" fontId="5" fillId="11" borderId="12" xfId="2" applyNumberFormat="1" applyFont="1" applyFill="1" applyBorder="1" applyProtection="1">
      <protection locked="0"/>
    </xf>
    <xf numFmtId="167" fontId="27" fillId="0" borderId="3" xfId="8" applyFont="1" applyBorder="1"/>
    <xf numFmtId="166" fontId="5" fillId="0" borderId="19" xfId="2" applyNumberFormat="1" applyFont="1" applyFill="1" applyBorder="1" applyProtection="1">
      <protection locked="0"/>
    </xf>
    <xf numFmtId="166" fontId="5" fillId="0" borderId="0" xfId="2" applyNumberFormat="1" applyFont="1" applyFill="1" applyBorder="1" applyProtection="1">
      <protection locked="0"/>
    </xf>
    <xf numFmtId="166" fontId="5" fillId="0" borderId="5" xfId="2" applyNumberFormat="1" applyFont="1" applyFill="1" applyBorder="1" applyProtection="1">
      <protection locked="0"/>
    </xf>
    <xf numFmtId="166" fontId="5" fillId="0" borderId="12" xfId="2" applyNumberFormat="1" applyFont="1" applyFill="1" applyBorder="1" applyProtection="1">
      <protection locked="0"/>
    </xf>
    <xf numFmtId="167" fontId="27" fillId="0" borderId="25" xfId="8" applyFont="1" applyBorder="1" applyAlignment="1">
      <alignment horizontal="left"/>
    </xf>
    <xf numFmtId="0" fontId="6" fillId="0" borderId="33" xfId="2" applyNumberFormat="1" applyFont="1" applyFill="1" applyBorder="1" applyAlignment="1">
      <alignment horizontal="center"/>
    </xf>
    <xf numFmtId="166" fontId="28" fillId="0" borderId="31" xfId="2" applyNumberFormat="1" applyFont="1" applyFill="1" applyBorder="1" applyAlignment="1" applyProtection="1">
      <alignment horizontal="left"/>
    </xf>
    <xf numFmtId="169" fontId="5" fillId="11" borderId="19" xfId="1" applyNumberFormat="1" applyFont="1" applyFill="1" applyBorder="1" applyAlignment="1" applyProtection="1">
      <alignment horizontal="right"/>
      <protection locked="0"/>
    </xf>
    <xf numFmtId="169" fontId="5" fillId="11" borderId="27" xfId="1" applyNumberFormat="1" applyFont="1" applyFill="1" applyBorder="1" applyAlignment="1" applyProtection="1">
      <alignment horizontal="right"/>
      <protection locked="0"/>
    </xf>
    <xf numFmtId="169" fontId="5" fillId="11" borderId="23" xfId="1" applyNumberFormat="1" applyFont="1" applyFill="1" applyBorder="1" applyAlignment="1" applyProtection="1">
      <alignment horizontal="right"/>
      <protection locked="0"/>
    </xf>
    <xf numFmtId="169" fontId="5" fillId="11" borderId="0" xfId="1" applyNumberFormat="1" applyFont="1" applyFill="1" applyBorder="1" applyAlignment="1" applyProtection="1">
      <alignment horizontal="right"/>
      <protection locked="0"/>
    </xf>
    <xf numFmtId="166" fontId="5" fillId="11" borderId="27" xfId="2" applyNumberFormat="1" applyFont="1" applyFill="1" applyBorder="1" applyAlignment="1" applyProtection="1">
      <alignment horizontal="right"/>
      <protection locked="0"/>
    </xf>
    <xf numFmtId="167" fontId="27" fillId="0" borderId="16" xfId="8" applyFont="1" applyBorder="1"/>
    <xf numFmtId="43" fontId="5" fillId="0" borderId="35" xfId="1" applyFont="1" applyFill="1" applyBorder="1" applyAlignment="1" applyProtection="1">
      <alignment horizontal="right"/>
      <protection locked="0"/>
    </xf>
    <xf numFmtId="43" fontId="5" fillId="0" borderId="19" xfId="1" applyFont="1" applyFill="1" applyBorder="1" applyAlignment="1" applyProtection="1">
      <alignment horizontal="right"/>
      <protection locked="0"/>
    </xf>
    <xf numFmtId="166" fontId="29" fillId="10" borderId="5" xfId="2" applyNumberFormat="1" applyFont="1" applyFill="1" applyBorder="1" applyAlignment="1">
      <alignment horizontal="center"/>
    </xf>
    <xf numFmtId="166" fontId="29" fillId="10" borderId="0" xfId="2" applyNumberFormat="1" applyFont="1" applyFill="1" applyBorder="1" applyAlignment="1">
      <alignment horizontal="center"/>
    </xf>
    <xf numFmtId="166" fontId="29" fillId="10" borderId="12" xfId="2" applyNumberFormat="1" applyFont="1" applyFill="1" applyBorder="1" applyAlignment="1">
      <alignment horizontal="center"/>
    </xf>
    <xf numFmtId="167" fontId="27" fillId="0" borderId="29" xfId="8" quotePrefix="1" applyFont="1" applyBorder="1" applyAlignment="1">
      <alignment horizontal="center"/>
    </xf>
    <xf numFmtId="167" fontId="27" fillId="0" borderId="29" xfId="8" applyFont="1" applyBorder="1" applyAlignment="1">
      <alignment horizontal="center"/>
    </xf>
    <xf numFmtId="166" fontId="6" fillId="0" borderId="33" xfId="2" applyNumberFormat="1" applyFont="1" applyFill="1" applyBorder="1" applyAlignment="1">
      <alignment horizontal="center"/>
    </xf>
    <xf numFmtId="167" fontId="27" fillId="0" borderId="0" xfId="8" applyFont="1"/>
    <xf numFmtId="166" fontId="6" fillId="0" borderId="10" xfId="2" applyNumberFormat="1" applyFont="1" applyFill="1" applyBorder="1" applyAlignment="1">
      <alignment horizontal="center"/>
    </xf>
    <xf numFmtId="166" fontId="28" fillId="0" borderId="3" xfId="2" applyNumberFormat="1" applyFont="1" applyFill="1" applyBorder="1" applyAlignment="1" applyProtection="1">
      <alignment horizontal="left"/>
    </xf>
    <xf numFmtId="166" fontId="5" fillId="0" borderId="31" xfId="2" applyNumberFormat="1" applyFont="1" applyFill="1" applyBorder="1"/>
    <xf numFmtId="166" fontId="27" fillId="0" borderId="16" xfId="2" applyNumberFormat="1" applyFont="1" applyFill="1" applyBorder="1" applyAlignment="1" applyProtection="1">
      <alignment horizontal="right"/>
    </xf>
    <xf numFmtId="167" fontId="5" fillId="0" borderId="3" xfId="8" applyFont="1" applyBorder="1"/>
    <xf numFmtId="167" fontId="6" fillId="0" borderId="33" xfId="8" applyFont="1" applyBorder="1" applyAlignment="1">
      <alignment horizontal="center"/>
    </xf>
    <xf numFmtId="166" fontId="28" fillId="0" borderId="16" xfId="2" applyNumberFormat="1" applyFont="1" applyFill="1" applyBorder="1" applyAlignment="1" applyProtection="1">
      <alignment horizontal="left"/>
    </xf>
    <xf numFmtId="167" fontId="27" fillId="0" borderId="16" xfId="8" applyFont="1" applyBorder="1" applyAlignment="1">
      <alignment horizontal="right"/>
    </xf>
    <xf numFmtId="166" fontId="28" fillId="0" borderId="20" xfId="2" applyNumberFormat="1" applyFont="1" applyFill="1" applyBorder="1" applyAlignment="1" applyProtection="1">
      <alignment horizontal="left"/>
    </xf>
    <xf numFmtId="0" fontId="6" fillId="0" borderId="10" xfId="1" applyNumberFormat="1" applyFont="1" applyFill="1" applyBorder="1" applyAlignment="1">
      <alignment horizontal="center"/>
    </xf>
    <xf numFmtId="166" fontId="28" fillId="0" borderId="0" xfId="2" applyNumberFormat="1" applyFont="1" applyFill="1" applyBorder="1" applyAlignment="1" applyProtection="1">
      <alignment horizontal="left"/>
    </xf>
    <xf numFmtId="166" fontId="28" fillId="0" borderId="3" xfId="2" applyNumberFormat="1" applyFont="1" applyFill="1" applyBorder="1" applyAlignment="1" applyProtection="1"/>
    <xf numFmtId="166" fontId="5" fillId="10" borderId="27" xfId="2" applyNumberFormat="1" applyFont="1" applyFill="1" applyBorder="1" applyProtection="1">
      <protection locked="0"/>
    </xf>
    <xf numFmtId="169" fontId="5" fillId="0" borderId="29" xfId="1" applyNumberFormat="1" applyFont="1" applyFill="1" applyBorder="1"/>
    <xf numFmtId="166" fontId="27" fillId="0" borderId="16" xfId="2" applyNumberFormat="1" applyFont="1" applyFill="1" applyBorder="1" applyAlignment="1" applyProtection="1"/>
    <xf numFmtId="169" fontId="5" fillId="0" borderId="27" xfId="1" applyNumberFormat="1" applyFont="1" applyFill="1" applyBorder="1" applyAlignment="1" applyProtection="1">
      <alignment horizontal="right"/>
      <protection locked="0"/>
    </xf>
    <xf numFmtId="166" fontId="5" fillId="10" borderId="23" xfId="2" applyNumberFormat="1" applyFont="1" applyFill="1" applyBorder="1" applyProtection="1">
      <protection locked="0"/>
    </xf>
    <xf numFmtId="166" fontId="5" fillId="10" borderId="0" xfId="2" applyNumberFormat="1" applyFont="1" applyFill="1" applyProtection="1">
      <protection locked="0"/>
    </xf>
    <xf numFmtId="169" fontId="5" fillId="11" borderId="33" xfId="1" applyNumberFormat="1" applyFont="1" applyFill="1" applyBorder="1" applyAlignment="1" applyProtection="1">
      <alignment horizontal="right"/>
      <protection locked="0"/>
    </xf>
    <xf numFmtId="166" fontId="5" fillId="11" borderId="29" xfId="2" applyNumberFormat="1" applyFont="1" applyFill="1" applyBorder="1" applyProtection="1">
      <protection locked="0"/>
    </xf>
    <xf numFmtId="169" fontId="5" fillId="11" borderId="30" xfId="1" applyNumberFormat="1" applyFont="1" applyFill="1" applyBorder="1" applyAlignment="1" applyProtection="1">
      <alignment horizontal="right"/>
      <protection locked="0"/>
    </xf>
    <xf numFmtId="166" fontId="5" fillId="11" borderId="48" xfId="2" applyNumberFormat="1" applyFont="1" applyFill="1" applyBorder="1" applyProtection="1">
      <protection locked="0"/>
    </xf>
    <xf numFmtId="166" fontId="5" fillId="11" borderId="20" xfId="2" applyNumberFormat="1" applyFont="1" applyFill="1" applyBorder="1" applyProtection="1">
      <protection locked="0"/>
    </xf>
    <xf numFmtId="166" fontId="5" fillId="11" borderId="49" xfId="2" applyNumberFormat="1" applyFont="1" applyFill="1" applyBorder="1" applyProtection="1">
      <protection locked="0"/>
    </xf>
    <xf numFmtId="166" fontId="28" fillId="0" borderId="10" xfId="2" applyNumberFormat="1" applyFont="1" applyFill="1" applyBorder="1" applyAlignment="1" applyProtection="1">
      <alignment horizontal="left"/>
    </xf>
    <xf numFmtId="169" fontId="5" fillId="11" borderId="50" xfId="1" applyNumberFormat="1" applyFont="1" applyFill="1" applyBorder="1" applyAlignment="1" applyProtection="1">
      <alignment horizontal="right"/>
      <protection locked="0"/>
    </xf>
    <xf numFmtId="169" fontId="5" fillId="11" borderId="20" xfId="1" applyNumberFormat="1" applyFont="1" applyFill="1" applyBorder="1" applyAlignment="1" applyProtection="1">
      <alignment horizontal="right"/>
      <protection locked="0"/>
    </xf>
    <xf numFmtId="0" fontId="9" fillId="0" borderId="0" xfId="0" applyFont="1"/>
    <xf numFmtId="0" fontId="5" fillId="0" borderId="0" xfId="0" applyFont="1" applyAlignment="1">
      <alignment horizontal="center"/>
    </xf>
    <xf numFmtId="0" fontId="29" fillId="0" borderId="0" xfId="0" applyFont="1" applyAlignment="1">
      <alignment horizontal="center"/>
    </xf>
    <xf numFmtId="167" fontId="6" fillId="0" borderId="0" xfId="8" applyFont="1" applyProtection="1">
      <protection locked="0"/>
    </xf>
    <xf numFmtId="169" fontId="5" fillId="0" borderId="0" xfId="1" applyNumberFormat="1" applyFont="1"/>
    <xf numFmtId="167" fontId="28" fillId="0" borderId="0" xfId="8" applyFont="1" applyAlignment="1">
      <alignment horizontal="left"/>
    </xf>
    <xf numFmtId="167" fontId="6" fillId="0" borderId="0" xfId="8" applyFont="1" applyAlignment="1">
      <alignment horizontal="left"/>
    </xf>
    <xf numFmtId="168" fontId="6" fillId="0" borderId="0" xfId="8" applyNumberFormat="1" applyFont="1" applyAlignment="1">
      <alignment horizontal="left"/>
    </xf>
    <xf numFmtId="169" fontId="6" fillId="0" borderId="13" xfId="1" applyNumberFormat="1" applyFont="1" applyBorder="1" applyAlignment="1">
      <alignment horizontal="center"/>
    </xf>
    <xf numFmtId="169" fontId="6" fillId="0" borderId="14" xfId="1" applyNumberFormat="1" applyFont="1" applyBorder="1" applyAlignment="1">
      <alignment horizontal="center"/>
    </xf>
    <xf numFmtId="0" fontId="30" fillId="0" borderId="0" xfId="0" applyFont="1"/>
    <xf numFmtId="169" fontId="6" fillId="0" borderId="11" xfId="1" applyNumberFormat="1" applyFont="1" applyBorder="1" applyAlignment="1">
      <alignment horizontal="center"/>
    </xf>
    <xf numFmtId="169" fontId="6" fillId="0" borderId="12" xfId="1" applyNumberFormat="1" applyFont="1" applyBorder="1" applyAlignment="1">
      <alignment horizontal="center"/>
    </xf>
    <xf numFmtId="169" fontId="6" fillId="0" borderId="6" xfId="1" applyNumberFormat="1" applyFont="1" applyBorder="1" applyAlignment="1">
      <alignment horizontal="center"/>
    </xf>
    <xf numFmtId="169" fontId="6" fillId="0" borderId="8" xfId="1" applyNumberFormat="1" applyFont="1" applyBorder="1" applyAlignment="1">
      <alignment horizontal="center"/>
    </xf>
    <xf numFmtId="167" fontId="6" fillId="13" borderId="10" xfId="8" applyFont="1" applyFill="1" applyBorder="1" applyAlignment="1">
      <alignment horizontal="center"/>
    </xf>
    <xf numFmtId="167" fontId="6" fillId="13" borderId="31" xfId="8" applyFont="1" applyFill="1" applyBorder="1" applyAlignment="1">
      <alignment horizontal="center"/>
    </xf>
    <xf numFmtId="168" fontId="6" fillId="0" borderId="33" xfId="8" applyNumberFormat="1" applyFont="1" applyBorder="1" applyAlignment="1">
      <alignment horizontal="center"/>
    </xf>
    <xf numFmtId="169" fontId="5" fillId="0" borderId="33" xfId="1" applyNumberFormat="1" applyFont="1" applyFill="1" applyBorder="1"/>
    <xf numFmtId="167" fontId="5" fillId="0" borderId="32" xfId="8" applyFont="1" applyBorder="1" applyAlignment="1">
      <alignment horizontal="right"/>
    </xf>
    <xf numFmtId="169" fontId="21" fillId="0" borderId="10" xfId="1" applyNumberFormat="1" applyFont="1" applyBorder="1" applyAlignment="1" applyProtection="1">
      <alignment horizontal="right"/>
      <protection locked="0"/>
    </xf>
    <xf numFmtId="169" fontId="21" fillId="0" borderId="10" xfId="1" applyNumberFormat="1" applyFont="1" applyBorder="1" applyAlignment="1">
      <alignment horizontal="right"/>
    </xf>
    <xf numFmtId="166" fontId="5" fillId="14" borderId="10" xfId="2" applyNumberFormat="1" applyFont="1" applyFill="1" applyBorder="1" applyAlignment="1">
      <alignment horizontal="right"/>
    </xf>
    <xf numFmtId="169" fontId="21" fillId="14" borderId="10" xfId="1" applyNumberFormat="1" applyFont="1" applyFill="1" applyBorder="1" applyAlignment="1" applyProtection="1">
      <alignment horizontal="right"/>
      <protection locked="0"/>
    </xf>
    <xf numFmtId="166" fontId="5" fillId="14" borderId="32" xfId="2" applyNumberFormat="1" applyFont="1" applyFill="1" applyBorder="1" applyAlignment="1">
      <alignment horizontal="right"/>
    </xf>
    <xf numFmtId="169" fontId="5" fillId="0" borderId="0" xfId="1" applyNumberFormat="1" applyFont="1" applyFill="1" applyBorder="1"/>
    <xf numFmtId="0" fontId="5" fillId="0" borderId="0" xfId="0" applyFont="1" applyAlignment="1">
      <alignment horizontal="right" wrapText="1"/>
    </xf>
    <xf numFmtId="169" fontId="6" fillId="0" borderId="13" xfId="1" applyNumberFormat="1" applyFont="1" applyFill="1" applyBorder="1" applyAlignment="1">
      <alignment horizontal="center"/>
    </xf>
    <xf numFmtId="169" fontId="6" fillId="0" borderId="11" xfId="1" applyNumberFormat="1" applyFont="1" applyFill="1" applyBorder="1" applyAlignment="1">
      <alignment horizontal="center"/>
    </xf>
    <xf numFmtId="169" fontId="6" fillId="0" borderId="6" xfId="1" applyNumberFormat="1" applyFont="1" applyFill="1" applyBorder="1" applyAlignment="1">
      <alignment horizontal="center"/>
    </xf>
    <xf numFmtId="167" fontId="6" fillId="13" borderId="10" xfId="8" applyFont="1" applyFill="1" applyBorder="1" applyAlignment="1" applyProtection="1">
      <alignment horizontal="center" vertical="center" wrapText="1"/>
      <protection locked="0"/>
    </xf>
    <xf numFmtId="167" fontId="28" fillId="13" borderId="10" xfId="8" applyFont="1" applyFill="1" applyBorder="1" applyAlignment="1" applyProtection="1">
      <alignment horizontal="center" vertical="center" wrapText="1"/>
      <protection locked="0"/>
    </xf>
    <xf numFmtId="43" fontId="28" fillId="0" borderId="10" xfId="1" applyFont="1" applyFill="1" applyBorder="1" applyAlignment="1" applyProtection="1">
      <alignment horizontal="center" vertical="center" wrapText="1"/>
      <protection locked="0"/>
    </xf>
    <xf numFmtId="43" fontId="5" fillId="0" borderId="32" xfId="1" applyFont="1" applyFill="1" applyBorder="1" applyAlignment="1" applyProtection="1">
      <alignment horizontal="right"/>
      <protection locked="0"/>
    </xf>
    <xf numFmtId="43" fontId="5" fillId="0" borderId="10" xfId="1" applyFont="1" applyFill="1" applyBorder="1" applyAlignment="1" applyProtection="1">
      <alignment horizontal="right"/>
      <protection locked="0"/>
    </xf>
    <xf numFmtId="169" fontId="21" fillId="0" borderId="10" xfId="1" applyNumberFormat="1" applyFont="1" applyFill="1" applyBorder="1" applyAlignment="1" applyProtection="1">
      <alignment horizontal="right"/>
      <protection locked="0"/>
    </xf>
    <xf numFmtId="169" fontId="21" fillId="0" borderId="10" xfId="1" applyNumberFormat="1" applyFont="1" applyFill="1" applyBorder="1" applyAlignment="1" applyProtection="1">
      <alignment horizontal="right"/>
    </xf>
    <xf numFmtId="169" fontId="5" fillId="14" borderId="10" xfId="1" applyNumberFormat="1" applyFont="1" applyFill="1" applyBorder="1" applyAlignment="1" applyProtection="1">
      <alignment horizontal="right"/>
    </xf>
    <xf numFmtId="169" fontId="5" fillId="0" borderId="10" xfId="1" applyNumberFormat="1" applyFont="1" applyFill="1" applyBorder="1" applyAlignment="1" applyProtection="1">
      <alignment horizontal="right"/>
      <protection locked="0"/>
    </xf>
    <xf numFmtId="169" fontId="5" fillId="0" borderId="10" xfId="1" applyNumberFormat="1" applyFont="1" applyFill="1" applyBorder="1" applyAlignment="1" applyProtection="1">
      <alignment horizontal="right"/>
    </xf>
    <xf numFmtId="43" fontId="5" fillId="0" borderId="31" xfId="1" applyFont="1" applyFill="1" applyBorder="1" applyAlignment="1" applyProtection="1">
      <alignment horizontal="right"/>
      <protection locked="0"/>
    </xf>
    <xf numFmtId="43" fontId="5" fillId="0" borderId="10" xfId="1" applyFont="1" applyFill="1" applyBorder="1" applyAlignment="1" applyProtection="1">
      <alignment horizontal="right"/>
    </xf>
    <xf numFmtId="169" fontId="21" fillId="14" borderId="10" xfId="1" applyNumberFormat="1" applyFont="1" applyFill="1" applyBorder="1" applyAlignment="1" applyProtection="1">
      <alignment horizontal="right"/>
    </xf>
    <xf numFmtId="169" fontId="5" fillId="0" borderId="0" xfId="1" applyNumberFormat="1" applyFont="1" applyFill="1" applyAlignment="1" applyProtection="1">
      <alignment horizontal="center"/>
    </xf>
    <xf numFmtId="167" fontId="28" fillId="0" borderId="0" xfId="8" applyFont="1" applyAlignment="1">
      <alignment vertical="center"/>
    </xf>
    <xf numFmtId="167" fontId="31" fillId="0" borderId="0" xfId="8" applyFont="1" applyAlignment="1">
      <alignment horizontal="right" vertical="center"/>
    </xf>
    <xf numFmtId="167" fontId="6" fillId="0" borderId="0" xfId="8" applyFont="1" applyAlignment="1">
      <alignment horizontal="left" vertical="center"/>
    </xf>
    <xf numFmtId="167" fontId="6" fillId="0" borderId="0" xfId="8" applyFont="1" applyAlignment="1">
      <alignment vertical="center"/>
    </xf>
    <xf numFmtId="167" fontId="31" fillId="0" borderId="0" xfId="8" applyFont="1"/>
    <xf numFmtId="169" fontId="6" fillId="0" borderId="0" xfId="1" applyNumberFormat="1" applyFont="1" applyFill="1" applyAlignment="1" applyProtection="1">
      <alignment horizontal="center"/>
    </xf>
    <xf numFmtId="167" fontId="6" fillId="0" borderId="0" xfId="8" applyFont="1" applyAlignment="1">
      <alignment horizontal="center"/>
    </xf>
    <xf numFmtId="168" fontId="6" fillId="0" borderId="0" xfId="8" applyNumberFormat="1" applyFont="1" applyAlignment="1">
      <alignment horizontal="center"/>
    </xf>
    <xf numFmtId="43" fontId="28" fillId="13" borderId="10" xfId="1" applyFont="1" applyFill="1" applyBorder="1" applyAlignment="1" applyProtection="1">
      <alignment horizontal="center" vertical="center" wrapText="1"/>
    </xf>
    <xf numFmtId="167" fontId="5" fillId="0" borderId="0" xfId="8" applyFont="1" applyAlignment="1">
      <alignment horizontal="center" vertical="center" wrapText="1"/>
    </xf>
    <xf numFmtId="167" fontId="6" fillId="0" borderId="31" xfId="8" quotePrefix="1" applyFont="1" applyBorder="1" applyAlignment="1" applyProtection="1">
      <alignment horizontal="center" vertical="center" wrapText="1"/>
      <protection locked="0"/>
    </xf>
    <xf numFmtId="167" fontId="32" fillId="0" borderId="25" xfId="8" applyFont="1" applyBorder="1"/>
    <xf numFmtId="169" fontId="6" fillId="0" borderId="10" xfId="1" quotePrefix="1" applyNumberFormat="1" applyFont="1" applyFill="1" applyBorder="1" applyAlignment="1" applyProtection="1">
      <alignment horizontal="center" vertical="center" wrapText="1"/>
      <protection locked="0"/>
    </xf>
    <xf numFmtId="169" fontId="32" fillId="0" borderId="3" xfId="1" applyNumberFormat="1" applyFont="1" applyFill="1" applyBorder="1" applyAlignment="1" applyProtection="1"/>
    <xf numFmtId="169" fontId="28" fillId="0" borderId="3" xfId="1" applyNumberFormat="1" applyFont="1" applyFill="1" applyBorder="1" applyAlignment="1" applyProtection="1"/>
    <xf numFmtId="43" fontId="5" fillId="0" borderId="32" xfId="1" applyFont="1" applyFill="1" applyBorder="1" applyAlignment="1" applyProtection="1">
      <alignment horizontal="right"/>
    </xf>
    <xf numFmtId="43" fontId="5" fillId="0" borderId="31" xfId="1" applyFont="1" applyFill="1" applyBorder="1" applyAlignment="1" applyProtection="1">
      <alignment horizontal="right"/>
    </xf>
    <xf numFmtId="167" fontId="5" fillId="0" borderId="0" xfId="8" applyFont="1" applyProtection="1">
      <protection locked="0"/>
    </xf>
    <xf numFmtId="169" fontId="5" fillId="14" borderId="28" xfId="1" applyNumberFormat="1" applyFont="1" applyFill="1" applyBorder="1" applyAlignment="1" applyProtection="1">
      <alignment horizontal="right"/>
    </xf>
    <xf numFmtId="43" fontId="5" fillId="0" borderId="0" xfId="1" applyFont="1" applyFill="1" applyProtection="1"/>
    <xf numFmtId="169" fontId="5" fillId="0" borderId="0" xfId="1" applyNumberFormat="1" applyFont="1" applyFill="1" applyAlignment="1" applyProtection="1">
      <alignment horizontal="center"/>
      <protection locked="0"/>
    </xf>
    <xf numFmtId="167" fontId="28" fillId="0" borderId="0" xfId="8" applyFont="1" applyAlignment="1" applyProtection="1">
      <alignment vertical="center"/>
      <protection locked="0"/>
    </xf>
    <xf numFmtId="167" fontId="27" fillId="0" borderId="0" xfId="8" applyFont="1" applyAlignment="1" applyProtection="1">
      <alignment vertical="center"/>
      <protection locked="0"/>
    </xf>
    <xf numFmtId="169" fontId="5" fillId="0" borderId="0" xfId="1" applyNumberFormat="1" applyFont="1" applyFill="1" applyAlignment="1" applyProtection="1">
      <alignment horizontal="center" vertical="center"/>
      <protection locked="0"/>
    </xf>
    <xf numFmtId="167" fontId="5" fillId="0" borderId="0" xfId="8" applyFont="1" applyAlignment="1" applyProtection="1">
      <alignment vertical="center"/>
      <protection locked="0"/>
    </xf>
    <xf numFmtId="169" fontId="6" fillId="0" borderId="0" xfId="1" applyNumberFormat="1" applyFont="1" applyFill="1" applyAlignment="1" applyProtection="1">
      <alignment horizontal="center"/>
      <protection locked="0"/>
    </xf>
    <xf numFmtId="43" fontId="28" fillId="13" borderId="10" xfId="1" applyFont="1" applyFill="1" applyBorder="1" applyAlignment="1" applyProtection="1">
      <alignment horizontal="center" vertical="center" wrapText="1"/>
      <protection locked="0"/>
    </xf>
    <xf numFmtId="167" fontId="5" fillId="0" borderId="0" xfId="8" applyFont="1" applyAlignment="1" applyProtection="1">
      <alignment horizontal="center" vertical="center" wrapText="1"/>
      <protection locked="0"/>
    </xf>
    <xf numFmtId="169" fontId="21" fillId="0" borderId="16" xfId="1" applyNumberFormat="1" applyFont="1" applyFill="1" applyBorder="1" applyAlignment="1" applyProtection="1">
      <alignment horizontal="right"/>
      <protection locked="0"/>
    </xf>
    <xf numFmtId="43" fontId="21" fillId="0" borderId="10" xfId="1" applyFont="1" applyFill="1" applyBorder="1" applyAlignment="1" applyProtection="1">
      <alignment horizontal="right"/>
      <protection locked="0"/>
    </xf>
    <xf numFmtId="169" fontId="5" fillId="14" borderId="10" xfId="1" applyNumberFormat="1" applyFont="1" applyFill="1" applyBorder="1" applyAlignment="1" applyProtection="1">
      <alignment horizontal="right"/>
      <protection locked="0"/>
    </xf>
    <xf numFmtId="43" fontId="5" fillId="0" borderId="0" xfId="1" applyFont="1" applyFill="1" applyProtection="1">
      <protection locked="0"/>
    </xf>
    <xf numFmtId="167" fontId="31" fillId="0" borderId="0" xfId="8" applyFont="1" applyAlignment="1">
      <alignment horizontal="right"/>
    </xf>
    <xf numFmtId="167" fontId="5" fillId="0" borderId="0" xfId="8" applyFont="1" applyAlignment="1">
      <alignment horizontal="right"/>
    </xf>
    <xf numFmtId="0" fontId="6" fillId="11" borderId="28" xfId="0" applyFont="1" applyFill="1" applyBorder="1" applyAlignment="1">
      <alignment horizontal="center" vertical="center"/>
    </xf>
    <xf numFmtId="0" fontId="6" fillId="0" borderId="31" xfId="0" applyFont="1" applyBorder="1" applyAlignment="1">
      <alignment horizontal="left"/>
    </xf>
    <xf numFmtId="0" fontId="5" fillId="0" borderId="32" xfId="0" applyFont="1" applyBorder="1"/>
    <xf numFmtId="0" fontId="5" fillId="11" borderId="10" xfId="0" applyFont="1" applyFill="1" applyBorder="1" applyAlignment="1">
      <alignment horizontal="left"/>
    </xf>
    <xf numFmtId="0" fontId="6" fillId="13" borderId="31" xfId="0" applyFont="1" applyFill="1" applyBorder="1" applyAlignment="1">
      <alignment horizontal="right" vertical="center"/>
    </xf>
    <xf numFmtId="44" fontId="5" fillId="13" borderId="28" xfId="2" applyFont="1" applyFill="1" applyBorder="1" applyProtection="1">
      <protection locked="0"/>
    </xf>
    <xf numFmtId="0" fontId="5" fillId="0" borderId="10" xfId="0" applyFont="1" applyBorder="1" applyAlignment="1">
      <alignment horizontal="center"/>
    </xf>
    <xf numFmtId="167" fontId="33" fillId="0" borderId="28" xfId="8" applyFont="1" applyBorder="1"/>
    <xf numFmtId="44" fontId="21" fillId="0" borderId="28" xfId="2" applyFont="1" applyBorder="1" applyProtection="1">
      <protection locked="0"/>
    </xf>
    <xf numFmtId="169" fontId="21" fillId="0" borderId="28" xfId="1" applyNumberFormat="1" applyFont="1" applyBorder="1" applyProtection="1">
      <protection locked="0"/>
    </xf>
    <xf numFmtId="167" fontId="33" fillId="15" borderId="28" xfId="8" applyFont="1" applyFill="1" applyBorder="1"/>
    <xf numFmtId="167" fontId="33" fillId="0" borderId="10" xfId="8" applyFont="1" applyBorder="1"/>
    <xf numFmtId="0" fontId="5" fillId="0" borderId="10" xfId="0" applyFont="1" applyBorder="1" applyAlignment="1">
      <alignment horizontal="left"/>
    </xf>
    <xf numFmtId="0" fontId="6" fillId="13" borderId="10" xfId="0" applyFont="1" applyFill="1" applyBorder="1" applyAlignment="1">
      <alignment horizontal="right" vertical="center"/>
    </xf>
    <xf numFmtId="44" fontId="5" fillId="13" borderId="32" xfId="2" applyFont="1" applyFill="1" applyBorder="1"/>
    <xf numFmtId="0" fontId="6" fillId="0" borderId="10" xfId="0" applyFont="1" applyBorder="1" applyAlignment="1">
      <alignment horizontal="right" vertical="center"/>
    </xf>
    <xf numFmtId="44" fontId="5" fillId="0" borderId="32" xfId="2" applyFont="1" applyBorder="1"/>
    <xf numFmtId="0" fontId="5" fillId="0" borderId="0" xfId="0" applyFont="1" applyAlignment="1">
      <alignment horizontal="left"/>
    </xf>
    <xf numFmtId="167" fontId="34" fillId="0" borderId="0" xfId="8" applyFont="1"/>
    <xf numFmtId="167" fontId="28" fillId="0" borderId="0" xfId="8" applyFont="1"/>
    <xf numFmtId="167" fontId="35" fillId="0" borderId="0" xfId="8" applyFont="1"/>
    <xf numFmtId="167" fontId="28" fillId="0" borderId="51" xfId="8" applyFont="1" applyBorder="1"/>
    <xf numFmtId="167" fontId="28" fillId="0" borderId="52" xfId="8" applyFont="1" applyBorder="1"/>
    <xf numFmtId="169" fontId="27" fillId="0" borderId="48" xfId="1" applyNumberFormat="1" applyFont="1" applyFill="1" applyBorder="1"/>
    <xf numFmtId="167" fontId="27" fillId="0" borderId="53" xfId="8" applyFont="1" applyBorder="1" applyProtection="1">
      <protection locked="0"/>
    </xf>
    <xf numFmtId="167" fontId="27" fillId="0" borderId="16" xfId="8" applyFont="1" applyBorder="1" applyProtection="1">
      <protection locked="0"/>
    </xf>
    <xf numFmtId="169" fontId="21" fillId="0" borderId="48" xfId="1" applyNumberFormat="1" applyFont="1" applyFill="1" applyBorder="1" applyProtection="1">
      <protection locked="0"/>
    </xf>
    <xf numFmtId="167" fontId="27" fillId="0" borderId="53" xfId="8" applyFont="1" applyBorder="1"/>
    <xf numFmtId="167" fontId="28" fillId="0" borderId="53" xfId="8" applyFont="1" applyBorder="1"/>
    <xf numFmtId="167" fontId="28" fillId="0" borderId="16" xfId="8" applyFont="1" applyBorder="1"/>
    <xf numFmtId="169" fontId="27" fillId="0" borderId="54" xfId="1" applyNumberFormat="1" applyFont="1" applyFill="1" applyBorder="1"/>
    <xf numFmtId="167" fontId="27" fillId="0" borderId="55" xfId="8" applyFont="1" applyBorder="1"/>
    <xf numFmtId="167" fontId="27" fillId="0" borderId="56" xfId="8" applyFont="1" applyBorder="1" applyAlignment="1">
      <alignment horizontal="right"/>
    </xf>
    <xf numFmtId="169" fontId="27" fillId="0" borderId="57" xfId="1" applyNumberFormat="1" applyFont="1" applyFill="1" applyBorder="1"/>
    <xf numFmtId="167" fontId="27" fillId="13" borderId="2" xfId="8" applyFont="1" applyFill="1" applyBorder="1"/>
    <xf numFmtId="167" fontId="5" fillId="13" borderId="18" xfId="8" applyFont="1" applyFill="1" applyBorder="1"/>
    <xf numFmtId="167" fontId="27" fillId="13" borderId="1" xfId="8" applyFont="1" applyFill="1" applyBorder="1"/>
    <xf numFmtId="0" fontId="6" fillId="0" borderId="0" xfId="4" applyFont="1"/>
    <xf numFmtId="0" fontId="5" fillId="0" borderId="0" xfId="4"/>
    <xf numFmtId="0" fontId="6" fillId="0" borderId="31" xfId="4" applyFont="1" applyBorder="1"/>
    <xf numFmtId="0" fontId="6" fillId="0" borderId="16" xfId="4" applyFont="1" applyBorder="1"/>
    <xf numFmtId="0" fontId="6" fillId="0" borderId="10" xfId="4" applyFont="1" applyBorder="1" applyAlignment="1">
      <alignment horizontal="center"/>
    </xf>
    <xf numFmtId="0" fontId="5" fillId="0" borderId="31" xfId="4" applyBorder="1"/>
    <xf numFmtId="0" fontId="5" fillId="0" borderId="16" xfId="4" applyBorder="1"/>
    <xf numFmtId="0" fontId="5" fillId="0" borderId="10" xfId="4" applyBorder="1"/>
    <xf numFmtId="0" fontId="8" fillId="0" borderId="31" xfId="4" applyFont="1" applyBorder="1"/>
    <xf numFmtId="0" fontId="8" fillId="0" borderId="16" xfId="4" applyFont="1" applyBorder="1"/>
    <xf numFmtId="0" fontId="5" fillId="0" borderId="31" xfId="4" applyBorder="1" applyProtection="1">
      <protection locked="0"/>
    </xf>
    <xf numFmtId="0" fontId="5" fillId="0" borderId="16" xfId="4" applyBorder="1" applyProtection="1">
      <protection locked="0"/>
    </xf>
    <xf numFmtId="0" fontId="24" fillId="0" borderId="10" xfId="1" applyNumberFormat="1" applyFont="1" applyBorder="1" applyProtection="1">
      <protection locked="0"/>
    </xf>
    <xf numFmtId="0" fontId="23" fillId="0" borderId="31" xfId="4" applyFont="1" applyBorder="1" applyAlignment="1">
      <alignment vertical="justify" wrapText="1"/>
    </xf>
    <xf numFmtId="0" fontId="23" fillId="0" borderId="16" xfId="4" applyFont="1" applyBorder="1" applyAlignment="1">
      <alignment horizontal="right" vertical="justify" wrapText="1"/>
    </xf>
    <xf numFmtId="44" fontId="5" fillId="0" borderId="10" xfId="2" applyBorder="1"/>
    <xf numFmtId="0" fontId="23" fillId="0" borderId="31" xfId="4" applyFont="1" applyBorder="1" applyProtection="1">
      <protection locked="0"/>
    </xf>
    <xf numFmtId="0" fontId="23" fillId="0" borderId="16" xfId="4" applyFont="1" applyBorder="1" applyProtection="1">
      <protection locked="0"/>
    </xf>
    <xf numFmtId="167" fontId="5" fillId="0" borderId="0" xfId="8" applyFont="1" applyAlignment="1">
      <alignment horizontal="center"/>
    </xf>
    <xf numFmtId="167" fontId="27" fillId="0" borderId="31" xfId="8" applyFont="1" applyBorder="1" applyAlignment="1">
      <alignment horizontal="center"/>
    </xf>
    <xf numFmtId="167" fontId="27" fillId="0" borderId="10" xfId="8" applyFont="1" applyBorder="1" applyAlignment="1">
      <alignment horizontal="center"/>
    </xf>
    <xf numFmtId="167" fontId="27" fillId="0" borderId="0" xfId="8" applyFont="1" applyAlignment="1">
      <alignment horizontal="center"/>
    </xf>
    <xf numFmtId="169" fontId="27" fillId="0" borderId="25" xfId="1" applyNumberFormat="1" applyFont="1" applyFill="1" applyBorder="1" applyAlignment="1" applyProtection="1"/>
    <xf numFmtId="169" fontId="21" fillId="0" borderId="10" xfId="1" applyNumberFormat="1" applyFont="1" applyFill="1" applyBorder="1" applyProtection="1">
      <protection locked="0"/>
    </xf>
    <xf numFmtId="169" fontId="27" fillId="0" borderId="10" xfId="1" applyNumberFormat="1" applyFont="1" applyFill="1" applyBorder="1"/>
    <xf numFmtId="169" fontId="27" fillId="0" borderId="0" xfId="1" applyNumberFormat="1" applyFont="1" applyFill="1" applyBorder="1"/>
    <xf numFmtId="169" fontId="34" fillId="0" borderId="0" xfId="1" applyNumberFormat="1" applyFont="1"/>
    <xf numFmtId="169" fontId="27" fillId="16" borderId="10" xfId="1" applyNumberFormat="1" applyFont="1" applyFill="1" applyBorder="1" applyAlignment="1" applyProtection="1">
      <alignment horizontal="center"/>
      <protection locked="0"/>
    </xf>
    <xf numFmtId="169" fontId="27" fillId="16" borderId="10" xfId="1" applyNumberFormat="1" applyFont="1" applyFill="1" applyBorder="1" applyProtection="1">
      <protection locked="0"/>
    </xf>
    <xf numFmtId="169" fontId="27" fillId="0" borderId="10" xfId="1" applyNumberFormat="1" applyFont="1" applyFill="1" applyBorder="1" applyAlignment="1" applyProtection="1"/>
    <xf numFmtId="169" fontId="27" fillId="0" borderId="10" xfId="1" applyNumberFormat="1" applyFont="1" applyFill="1" applyBorder="1" applyAlignment="1">
      <alignment horizontal="center"/>
    </xf>
    <xf numFmtId="169" fontId="27" fillId="0" borderId="29" xfId="1" applyNumberFormat="1" applyFont="1" applyFill="1" applyBorder="1" applyAlignment="1" applyProtection="1"/>
    <xf numFmtId="169" fontId="27" fillId="0" borderId="19" xfId="1" applyNumberFormat="1" applyFont="1" applyFill="1" applyBorder="1" applyAlignment="1" applyProtection="1"/>
    <xf numFmtId="167" fontId="36" fillId="0" borderId="15" xfId="8" applyFont="1" applyBorder="1"/>
    <xf numFmtId="167" fontId="37" fillId="0" borderId="14" xfId="8" applyFont="1" applyBorder="1"/>
    <xf numFmtId="167" fontId="38" fillId="0" borderId="0" xfId="8" applyFont="1"/>
    <xf numFmtId="167" fontId="37" fillId="0" borderId="5" xfId="8" applyFont="1" applyBorder="1"/>
    <xf numFmtId="43" fontId="37" fillId="0" borderId="12" xfId="2" applyNumberFormat="1" applyFont="1" applyFill="1" applyBorder="1"/>
    <xf numFmtId="44" fontId="5" fillId="0" borderId="0" xfId="2" applyFont="1" applyFill="1" applyBorder="1"/>
    <xf numFmtId="169" fontId="37" fillId="0" borderId="5" xfId="1" applyNumberFormat="1" applyFont="1" applyFill="1" applyBorder="1" applyAlignment="1">
      <alignment horizontal="left"/>
    </xf>
    <xf numFmtId="169" fontId="37" fillId="0" borderId="5" xfId="1" applyNumberFormat="1" applyFont="1" applyFill="1" applyBorder="1"/>
    <xf numFmtId="167" fontId="37" fillId="0" borderId="0" xfId="8" applyFont="1"/>
    <xf numFmtId="170" fontId="37" fillId="0" borderId="0" xfId="8" applyNumberFormat="1" applyFont="1"/>
    <xf numFmtId="167" fontId="36" fillId="0" borderId="5" xfId="8" applyFont="1" applyBorder="1"/>
    <xf numFmtId="169" fontId="36" fillId="0" borderId="54" xfId="1" applyNumberFormat="1" applyFont="1" applyFill="1" applyBorder="1"/>
    <xf numFmtId="169" fontId="36" fillId="0" borderId="12" xfId="1" applyNumberFormat="1" applyFont="1" applyFill="1" applyBorder="1"/>
    <xf numFmtId="169" fontId="37" fillId="0" borderId="58" xfId="1" applyNumberFormat="1" applyFont="1" applyFill="1" applyBorder="1"/>
    <xf numFmtId="169" fontId="37" fillId="0" borderId="49" xfId="1" applyNumberFormat="1" applyFont="1" applyFill="1" applyBorder="1"/>
    <xf numFmtId="167" fontId="36" fillId="0" borderId="9" xfId="8" applyFont="1" applyBorder="1"/>
    <xf numFmtId="169" fontId="36" fillId="0" borderId="8" xfId="1" applyNumberFormat="1" applyFont="1" applyFill="1" applyBorder="1"/>
    <xf numFmtId="167" fontId="36" fillId="0" borderId="25" xfId="8" applyFont="1" applyBorder="1"/>
    <xf numFmtId="167" fontId="37" fillId="0" borderId="26" xfId="8" applyFont="1" applyBorder="1"/>
    <xf numFmtId="167" fontId="37" fillId="0" borderId="19" xfId="8" applyFont="1" applyBorder="1"/>
    <xf numFmtId="170" fontId="37" fillId="0" borderId="27" xfId="8" applyNumberFormat="1" applyFont="1" applyBorder="1"/>
    <xf numFmtId="170" fontId="37" fillId="0" borderId="39" xfId="2" applyNumberFormat="1" applyFont="1" applyFill="1" applyBorder="1"/>
    <xf numFmtId="167" fontId="36" fillId="0" borderId="29" xfId="8" applyFont="1" applyBorder="1"/>
    <xf numFmtId="170" fontId="36" fillId="0" borderId="30" xfId="8" applyNumberFormat="1" applyFont="1" applyBorder="1"/>
    <xf numFmtId="167" fontId="39" fillId="0" borderId="51" xfId="8" applyFont="1" applyBorder="1"/>
    <xf numFmtId="167" fontId="39" fillId="0" borderId="52" xfId="8" applyFont="1" applyBorder="1"/>
    <xf numFmtId="169" fontId="27" fillId="0" borderId="59" xfId="1" applyNumberFormat="1" applyFont="1" applyFill="1" applyBorder="1"/>
    <xf numFmtId="167" fontId="39" fillId="0" borderId="53" xfId="8" applyFont="1" applyBorder="1"/>
    <xf numFmtId="167" fontId="39" fillId="0" borderId="16" xfId="8" applyFont="1" applyBorder="1"/>
    <xf numFmtId="167" fontId="6" fillId="0" borderId="0" xfId="8" applyFont="1" applyAlignment="1" applyProtection="1">
      <alignment horizontal="left"/>
      <protection locked="0"/>
    </xf>
    <xf numFmtId="167" fontId="27" fillId="13" borderId="2" xfId="8" applyFont="1" applyFill="1" applyBorder="1" applyAlignment="1">
      <alignment horizontal="left"/>
    </xf>
    <xf numFmtId="167" fontId="27" fillId="0" borderId="0" xfId="8" applyFont="1" applyAlignment="1">
      <alignment horizontal="left"/>
    </xf>
    <xf numFmtId="167" fontId="5" fillId="0" borderId="0" xfId="8" applyFont="1" applyAlignment="1">
      <alignment horizontal="left"/>
    </xf>
    <xf numFmtId="0" fontId="5" fillId="0" borderId="0" xfId="10"/>
    <xf numFmtId="0" fontId="5" fillId="0" borderId="0" xfId="11"/>
    <xf numFmtId="0" fontId="9" fillId="0" borderId="0" xfId="10" applyFont="1"/>
    <xf numFmtId="171" fontId="42" fillId="17" borderId="16" xfId="12" applyNumberFormat="1" applyFont="1" applyFill="1" applyBorder="1" applyAlignment="1">
      <alignment horizontal="right"/>
    </xf>
    <xf numFmtId="0" fontId="43" fillId="17" borderId="16" xfId="10" applyFont="1" applyFill="1" applyBorder="1"/>
    <xf numFmtId="6" fontId="6" fillId="0" borderId="16" xfId="10" applyNumberFormat="1" applyFont="1" applyBorder="1" applyAlignment="1">
      <alignment horizontal="right"/>
    </xf>
    <xf numFmtId="0" fontId="44" fillId="0" borderId="16" xfId="10" applyFont="1" applyBorder="1" applyAlignment="1">
      <alignment horizontal="left"/>
    </xf>
    <xf numFmtId="5" fontId="22" fillId="0" borderId="0" xfId="10" applyNumberFormat="1" applyFont="1"/>
    <xf numFmtId="0" fontId="23" fillId="0" borderId="0" xfId="10" applyFont="1" applyAlignment="1">
      <alignment horizontal="left"/>
    </xf>
    <xf numFmtId="6" fontId="22" fillId="0" borderId="0" xfId="10" applyNumberFormat="1" applyFont="1"/>
    <xf numFmtId="0" fontId="23" fillId="0" borderId="0" xfId="10" applyFont="1"/>
    <xf numFmtId="6" fontId="6" fillId="0" borderId="0" xfId="10" applyNumberFormat="1" applyFont="1" applyAlignment="1">
      <alignment horizontal="right"/>
    </xf>
    <xf numFmtId="0" fontId="44" fillId="0" borderId="0" xfId="10" applyFont="1" applyAlignment="1">
      <alignment horizontal="left"/>
    </xf>
    <xf numFmtId="0" fontId="17" fillId="0" borderId="0" xfId="10" applyFont="1"/>
    <xf numFmtId="0" fontId="5" fillId="0" borderId="0" xfId="10" applyAlignment="1">
      <alignment horizontal="right"/>
    </xf>
    <xf numFmtId="0" fontId="5" fillId="0" borderId="0" xfId="11" applyAlignment="1">
      <alignment horizontal="center"/>
    </xf>
    <xf numFmtId="6" fontId="42" fillId="17" borderId="16" xfId="10" applyNumberFormat="1" applyFont="1" applyFill="1" applyBorder="1" applyAlignment="1">
      <alignment horizontal="right"/>
    </xf>
    <xf numFmtId="37" fontId="20" fillId="0" borderId="0" xfId="10" applyNumberFormat="1" applyFont="1" applyAlignment="1">
      <alignment horizontal="right"/>
    </xf>
    <xf numFmtId="0" fontId="6" fillId="0" borderId="0" xfId="10" applyFont="1" applyAlignment="1">
      <alignment horizontal="left"/>
    </xf>
    <xf numFmtId="5" fontId="5" fillId="0" borderId="0" xfId="10" applyNumberFormat="1"/>
    <xf numFmtId="0" fontId="6" fillId="0" borderId="16" xfId="10" applyFont="1" applyBorder="1" applyAlignment="1">
      <alignment horizontal="left"/>
    </xf>
    <xf numFmtId="5" fontId="22" fillId="0" borderId="20" xfId="10" applyNumberFormat="1" applyFont="1" applyBorder="1" applyAlignment="1">
      <alignment horizontal="right"/>
    </xf>
    <xf numFmtId="0" fontId="23" fillId="0" borderId="20" xfId="10" applyFont="1" applyBorder="1" applyAlignment="1">
      <alignment horizontal="left"/>
    </xf>
    <xf numFmtId="5" fontId="22" fillId="0" borderId="0" xfId="10" applyNumberFormat="1" applyFont="1" applyAlignment="1">
      <alignment horizontal="right"/>
    </xf>
    <xf numFmtId="0" fontId="46" fillId="0" borderId="0" xfId="10" applyFont="1" applyAlignment="1">
      <alignment horizontal="center"/>
    </xf>
    <xf numFmtId="0" fontId="5" fillId="0" borderId="0" xfId="10" quotePrefix="1"/>
    <xf numFmtId="2" fontId="42" fillId="17" borderId="16" xfId="10" applyNumberFormat="1" applyFont="1" applyFill="1" applyBorder="1" applyAlignment="1">
      <alignment horizontal="right"/>
    </xf>
    <xf numFmtId="5" fontId="20" fillId="0" borderId="0" xfId="10" applyNumberFormat="1" applyFont="1" applyAlignment="1">
      <alignment horizontal="right"/>
    </xf>
    <xf numFmtId="5" fontId="6" fillId="0" borderId="16" xfId="10" applyNumberFormat="1" applyFont="1" applyBorder="1" applyAlignment="1">
      <alignment horizontal="right"/>
    </xf>
    <xf numFmtId="0" fontId="6" fillId="0" borderId="0" xfId="11" applyFont="1"/>
    <xf numFmtId="0" fontId="47" fillId="0" borderId="0" xfId="10" applyFont="1" applyAlignment="1">
      <alignment horizontal="center"/>
    </xf>
    <xf numFmtId="14" fontId="47" fillId="0" borderId="0" xfId="10" applyNumberFormat="1" applyFont="1" applyAlignment="1">
      <alignment horizontal="center"/>
    </xf>
    <xf numFmtId="0" fontId="6" fillId="0" borderId="0" xfId="10" applyFont="1"/>
    <xf numFmtId="14" fontId="6" fillId="0" borderId="0" xfId="10" applyNumberFormat="1" applyFont="1" applyAlignment="1">
      <alignment horizontal="center"/>
    </xf>
    <xf numFmtId="0" fontId="9" fillId="0" borderId="0" xfId="11" applyFont="1"/>
    <xf numFmtId="14" fontId="6" fillId="0" borderId="0" xfId="11" applyNumberFormat="1" applyFont="1" applyAlignment="1">
      <alignment horizontal="center"/>
    </xf>
    <xf numFmtId="14" fontId="48" fillId="0" borderId="0" xfId="8" applyNumberFormat="1" applyFont="1" applyAlignment="1">
      <alignment horizontal="left"/>
    </xf>
    <xf numFmtId="167" fontId="48" fillId="0" borderId="0" xfId="8" applyFont="1" applyAlignment="1">
      <alignment horizontal="left"/>
    </xf>
    <xf numFmtId="0" fontId="6" fillId="0" borderId="0" xfId="11" quotePrefix="1" applyFont="1"/>
    <xf numFmtId="0" fontId="41" fillId="0" borderId="0" xfId="11" applyFont="1"/>
    <xf numFmtId="44" fontId="5" fillId="0" borderId="10" xfId="2" applyBorder="1" applyProtection="1"/>
    <xf numFmtId="0" fontId="23" fillId="0" borderId="32" xfId="0" applyFont="1" applyBorder="1" applyAlignment="1">
      <alignment horizontal="right" vertical="justify" wrapText="1"/>
    </xf>
    <xf numFmtId="0" fontId="23" fillId="0" borderId="31" xfId="0" applyFont="1" applyBorder="1" applyAlignment="1">
      <alignment horizontal="right" vertical="justify" wrapText="1"/>
    </xf>
    <xf numFmtId="0" fontId="23" fillId="0" borderId="32" xfId="0" applyFont="1" applyBorder="1"/>
    <xf numFmtId="0" fontId="23" fillId="0" borderId="31" xfId="0" applyFont="1" applyBorder="1"/>
    <xf numFmtId="0" fontId="5" fillId="0" borderId="31" xfId="0" applyFont="1" applyBorder="1"/>
    <xf numFmtId="0" fontId="8" fillId="0" borderId="31" xfId="0" applyFont="1" applyBorder="1"/>
    <xf numFmtId="0" fontId="5" fillId="0" borderId="16" xfId="0" applyFont="1" applyBorder="1"/>
    <xf numFmtId="0" fontId="0" fillId="0" borderId="32" xfId="0" applyBorder="1"/>
    <xf numFmtId="0" fontId="6" fillId="0" borderId="32" xfId="0" applyFont="1" applyBorder="1"/>
    <xf numFmtId="0" fontId="6" fillId="0" borderId="10" xfId="0" applyFont="1" applyBorder="1"/>
    <xf numFmtId="0" fontId="6" fillId="0" borderId="33" xfId="0" applyFont="1" applyBorder="1" applyAlignment="1">
      <alignment horizontal="center"/>
    </xf>
    <xf numFmtId="0" fontId="6" fillId="0" borderId="30"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center"/>
    </xf>
    <xf numFmtId="0" fontId="6" fillId="0" borderId="26" xfId="0" applyFont="1" applyBorder="1" applyAlignment="1">
      <alignment horizontal="center"/>
    </xf>
    <xf numFmtId="0" fontId="6" fillId="0" borderId="25" xfId="0" applyFont="1" applyBorder="1" applyAlignment="1">
      <alignment horizontal="center"/>
    </xf>
    <xf numFmtId="14" fontId="6" fillId="0" borderId="0" xfId="0" applyNumberFormat="1" applyFont="1" applyAlignment="1" applyProtection="1">
      <alignment horizontal="left"/>
      <protection locked="0"/>
    </xf>
    <xf numFmtId="0" fontId="6" fillId="0" borderId="0" xfId="0" applyFont="1" applyAlignment="1">
      <alignment horizontal="center"/>
    </xf>
    <xf numFmtId="0" fontId="5" fillId="0" borderId="0" xfId="0" applyFont="1" applyAlignment="1">
      <alignment vertical="center"/>
    </xf>
    <xf numFmtId="0" fontId="5" fillId="0" borderId="0" xfId="13"/>
    <xf numFmtId="0" fontId="6" fillId="0" borderId="5" xfId="0" applyFont="1" applyBorder="1"/>
    <xf numFmtId="0" fontId="5" fillId="0" borderId="12" xfId="0" applyFont="1" applyBorder="1"/>
    <xf numFmtId="0" fontId="5" fillId="0" borderId="5" xfId="0" applyFont="1" applyBorder="1"/>
    <xf numFmtId="0" fontId="6" fillId="0" borderId="5" xfId="0" applyFont="1" applyBorder="1" applyAlignment="1">
      <alignment horizontal="center"/>
    </xf>
    <xf numFmtId="0" fontId="6" fillId="0" borderId="12" xfId="0" applyFont="1" applyBorder="1" applyAlignment="1">
      <alignment horizontal="center"/>
    </xf>
    <xf numFmtId="0" fontId="5" fillId="0" borderId="0" xfId="0" quotePrefix="1" applyFont="1" applyAlignment="1">
      <alignment horizontal="center"/>
    </xf>
    <xf numFmtId="5" fontId="5" fillId="0" borderId="0" xfId="0" applyNumberFormat="1" applyFont="1"/>
    <xf numFmtId="169" fontId="21" fillId="0" borderId="0" xfId="1" applyNumberFormat="1" applyFont="1" applyBorder="1"/>
    <xf numFmtId="169" fontId="21" fillId="0" borderId="12" xfId="1" applyNumberFormat="1" applyFont="1" applyBorder="1"/>
    <xf numFmtId="5" fontId="5" fillId="0" borderId="0" xfId="0" applyNumberFormat="1" applyFont="1" applyAlignment="1">
      <alignment horizontal="center"/>
    </xf>
    <xf numFmtId="44" fontId="5" fillId="0" borderId="0" xfId="0" applyNumberFormat="1" applyFont="1"/>
    <xf numFmtId="0" fontId="5" fillId="0" borderId="5" xfId="0" applyFont="1" applyBorder="1" applyAlignment="1" applyProtection="1">
      <alignment horizontal="left"/>
      <protection locked="0"/>
    </xf>
    <xf numFmtId="0" fontId="5" fillId="0" borderId="0" xfId="0" quotePrefix="1" applyFont="1" applyAlignment="1" applyProtection="1">
      <alignment horizontal="center"/>
      <protection locked="0"/>
    </xf>
    <xf numFmtId="0" fontId="5" fillId="0" borderId="0" xfId="0" applyFont="1" applyAlignment="1" applyProtection="1">
      <alignment horizontal="left"/>
      <protection locked="0"/>
    </xf>
    <xf numFmtId="0" fontId="24" fillId="0" borderId="12" xfId="0" applyFont="1" applyBorder="1" applyProtection="1">
      <protection locked="0"/>
    </xf>
    <xf numFmtId="0" fontId="5" fillId="0" borderId="9" xfId="0" applyFont="1" applyBorder="1"/>
    <xf numFmtId="0" fontId="5" fillId="0" borderId="7" xfId="0" applyFont="1" applyBorder="1" applyAlignment="1">
      <alignment horizontal="center"/>
    </xf>
    <xf numFmtId="0" fontId="5" fillId="0" borderId="7" xfId="0" applyFont="1" applyBorder="1"/>
    <xf numFmtId="0" fontId="5" fillId="0" borderId="8" xfId="0" applyFont="1" applyBorder="1"/>
    <xf numFmtId="0" fontId="28" fillId="0" borderId="0" xfId="0" applyFont="1" applyProtection="1">
      <protection locked="0"/>
    </xf>
    <xf numFmtId="0" fontId="28" fillId="0" borderId="12" xfId="0" applyFont="1" applyBorder="1" applyProtection="1">
      <protection locked="0"/>
    </xf>
    <xf numFmtId="0" fontId="6" fillId="0" borderId="4" xfId="0" applyFont="1" applyBorder="1" applyAlignment="1" applyProtection="1">
      <alignment horizontal="center"/>
      <protection locked="0"/>
    </xf>
    <xf numFmtId="14" fontId="31" fillId="18" borderId="4" xfId="0" applyNumberFormat="1" applyFont="1" applyFill="1" applyBorder="1" applyAlignment="1" applyProtection="1">
      <alignment horizontal="center"/>
      <protection locked="0"/>
    </xf>
    <xf numFmtId="0" fontId="5" fillId="0" borderId="4" xfId="0" applyFont="1" applyBorder="1"/>
    <xf numFmtId="0" fontId="5" fillId="0" borderId="14" xfId="0" applyFont="1" applyBorder="1"/>
    <xf numFmtId="0" fontId="31" fillId="0" borderId="15" xfId="0" applyFont="1" applyBorder="1" applyProtection="1">
      <protection locked="0"/>
    </xf>
    <xf numFmtId="0" fontId="27" fillId="0" borderId="4" xfId="0" applyFont="1" applyBorder="1" applyAlignment="1" applyProtection="1">
      <alignment horizontal="center" wrapText="1"/>
      <protection locked="0"/>
    </xf>
    <xf numFmtId="0" fontId="5" fillId="0" borderId="4" xfId="0" applyFont="1" applyBorder="1" applyAlignment="1" applyProtection="1">
      <alignment horizontal="center"/>
      <protection locked="0"/>
    </xf>
    <xf numFmtId="0" fontId="5" fillId="0" borderId="14" xfId="0" applyFont="1" applyBorder="1" applyAlignment="1" applyProtection="1">
      <alignment horizontal="center"/>
      <protection locked="0"/>
    </xf>
    <xf numFmtId="14" fontId="24" fillId="0" borderId="7" xfId="0" applyNumberFormat="1" applyFont="1" applyBorder="1" applyAlignment="1" applyProtection="1">
      <alignment horizontal="center"/>
      <protection locked="0"/>
    </xf>
    <xf numFmtId="14" fontId="24" fillId="0" borderId="8" xfId="0" applyNumberFormat="1" applyFont="1" applyBorder="1" applyAlignment="1" applyProtection="1">
      <alignment horizontal="center"/>
      <protection locked="0"/>
    </xf>
    <xf numFmtId="0" fontId="27" fillId="0" borderId="15" xfId="0" applyFont="1" applyBorder="1"/>
    <xf numFmtId="0" fontId="30" fillId="0" borderId="4" xfId="0" applyFont="1" applyBorder="1" applyProtection="1">
      <protection locked="0"/>
    </xf>
    <xf numFmtId="37" fontId="49" fillId="0" borderId="15" xfId="0" applyNumberFormat="1" applyFont="1" applyBorder="1"/>
    <xf numFmtId="37" fontId="49" fillId="0" borderId="4" xfId="0" applyNumberFormat="1" applyFont="1" applyBorder="1"/>
    <xf numFmtId="37" fontId="7" fillId="0" borderId="4" xfId="0" applyNumberFormat="1" applyFont="1" applyBorder="1"/>
    <xf numFmtId="37" fontId="7" fillId="0" borderId="14" xfId="0" applyNumberFormat="1" applyFont="1" applyBorder="1"/>
    <xf numFmtId="0" fontId="27" fillId="0" borderId="5" xfId="0" applyFont="1" applyBorder="1"/>
    <xf numFmtId="0" fontId="30" fillId="0" borderId="0" xfId="0" applyFont="1" applyProtection="1">
      <protection locked="0"/>
    </xf>
    <xf numFmtId="37" fontId="49" fillId="0" borderId="5" xfId="0" applyNumberFormat="1" applyFont="1" applyBorder="1"/>
    <xf numFmtId="37" fontId="49" fillId="0" borderId="0" xfId="0" applyNumberFormat="1" applyFont="1"/>
    <xf numFmtId="37" fontId="7" fillId="0" borderId="0" xfId="0" applyNumberFormat="1" applyFont="1"/>
    <xf numFmtId="37" fontId="7" fillId="0" borderId="12" xfId="0" applyNumberFormat="1" applyFont="1" applyBorder="1"/>
    <xf numFmtId="0" fontId="5" fillId="0" borderId="0" xfId="0" applyFont="1" applyProtection="1">
      <protection locked="0"/>
    </xf>
    <xf numFmtId="0" fontId="5" fillId="0" borderId="5" xfId="0" applyFont="1" applyBorder="1" applyAlignment="1" applyProtection="1">
      <alignment horizontal="center"/>
      <protection locked="0"/>
    </xf>
    <xf numFmtId="37" fontId="50" fillId="0" borderId="5" xfId="0" applyNumberFormat="1" applyFont="1" applyBorder="1" applyProtection="1">
      <protection locked="0"/>
    </xf>
    <xf numFmtId="37" fontId="50" fillId="0" borderId="0" xfId="0" applyNumberFormat="1" applyFont="1" applyProtection="1">
      <protection locked="0"/>
    </xf>
    <xf numFmtId="37" fontId="50" fillId="0" borderId="12" xfId="0" applyNumberFormat="1" applyFont="1" applyBorder="1" applyProtection="1">
      <protection locked="0"/>
    </xf>
    <xf numFmtId="0" fontId="5" fillId="0" borderId="5" xfId="0" applyFont="1" applyBorder="1" applyAlignment="1" applyProtection="1">
      <alignment horizontal="center" vertical="center"/>
      <protection locked="0"/>
    </xf>
    <xf numFmtId="0" fontId="5" fillId="0" borderId="0" xfId="0" applyFont="1" applyAlignment="1" applyProtection="1">
      <alignment vertical="center" wrapText="1"/>
      <protection locked="0"/>
    </xf>
    <xf numFmtId="0" fontId="6" fillId="13" borderId="53" xfId="0" quotePrefix="1" applyFont="1" applyFill="1" applyBorder="1" applyAlignment="1">
      <alignment horizontal="center"/>
    </xf>
    <xf numFmtId="0" fontId="6" fillId="13" borderId="16" xfId="0" applyFont="1" applyFill="1" applyBorder="1" applyProtection="1">
      <protection locked="0"/>
    </xf>
    <xf numFmtId="37" fontId="49" fillId="13" borderId="53" xfId="0" applyNumberFormat="1" applyFont="1" applyFill="1" applyBorder="1"/>
    <xf numFmtId="37" fontId="49" fillId="13" borderId="16" xfId="0" applyNumberFormat="1" applyFont="1" applyFill="1" applyBorder="1"/>
    <xf numFmtId="37" fontId="7" fillId="13" borderId="16" xfId="0" applyNumberFormat="1" applyFont="1" applyFill="1" applyBorder="1"/>
    <xf numFmtId="37" fontId="7" fillId="13" borderId="54" xfId="0" applyNumberFormat="1" applyFont="1" applyFill="1" applyBorder="1"/>
    <xf numFmtId="0" fontId="5" fillId="0" borderId="3" xfId="0" applyFont="1" applyBorder="1" applyProtection="1">
      <protection locked="0"/>
    </xf>
    <xf numFmtId="37" fontId="49" fillId="0" borderId="60" xfId="0" applyNumberFormat="1" applyFont="1" applyBorder="1"/>
    <xf numFmtId="37" fontId="49" fillId="0" borderId="3" xfId="0" applyNumberFormat="1" applyFont="1" applyBorder="1"/>
    <xf numFmtId="0" fontId="6" fillId="13" borderId="53" xfId="0" applyFont="1" applyFill="1" applyBorder="1" applyAlignment="1">
      <alignment horizontal="center"/>
    </xf>
    <xf numFmtId="37" fontId="49" fillId="13" borderId="54" xfId="0" applyNumberFormat="1" applyFont="1" applyFill="1" applyBorder="1"/>
    <xf numFmtId="0" fontId="5" fillId="0" borderId="5" xfId="0" applyFont="1" applyBorder="1" applyAlignment="1">
      <alignment horizontal="center"/>
    </xf>
    <xf numFmtId="37" fontId="49" fillId="0" borderId="61" xfId="0" applyNumberFormat="1" applyFont="1" applyBorder="1"/>
    <xf numFmtId="0" fontId="5" fillId="0" borderId="0" xfId="0" applyFont="1" applyAlignment="1" applyProtection="1">
      <alignment horizontal="left" wrapText="1"/>
      <protection locked="0"/>
    </xf>
    <xf numFmtId="0" fontId="6" fillId="0" borderId="16" xfId="0" applyFont="1" applyBorder="1"/>
    <xf numFmtId="37" fontId="49" fillId="0" borderId="12" xfId="0" applyNumberFormat="1" applyFont="1" applyBorder="1"/>
    <xf numFmtId="0" fontId="6" fillId="13" borderId="55" xfId="0" applyFont="1" applyFill="1" applyBorder="1" applyAlignment="1">
      <alignment horizontal="center"/>
    </xf>
    <xf numFmtId="0" fontId="6" fillId="13" borderId="56" xfId="0" applyFont="1" applyFill="1" applyBorder="1" applyProtection="1">
      <protection locked="0"/>
    </xf>
    <xf numFmtId="37" fontId="49" fillId="13" borderId="55" xfId="0" applyNumberFormat="1" applyFont="1" applyFill="1" applyBorder="1"/>
    <xf numFmtId="37" fontId="49" fillId="13" borderId="56" xfId="0" applyNumberFormat="1" applyFont="1" applyFill="1" applyBorder="1"/>
    <xf numFmtId="37" fontId="7" fillId="13" borderId="56" xfId="0" applyNumberFormat="1" applyFont="1" applyFill="1" applyBorder="1"/>
    <xf numFmtId="37" fontId="7" fillId="13" borderId="62" xfId="0" applyNumberFormat="1" applyFont="1" applyFill="1" applyBorder="1"/>
    <xf numFmtId="0" fontId="17" fillId="0" borderId="0" xfId="0" applyFont="1" applyProtection="1">
      <protection locked="0"/>
    </xf>
    <xf numFmtId="0" fontId="17" fillId="0" borderId="3" xfId="0" applyFont="1" applyBorder="1" applyProtection="1">
      <protection locked="0"/>
    </xf>
    <xf numFmtId="37" fontId="50" fillId="0" borderId="50" xfId="0" applyNumberFormat="1" applyFont="1" applyBorder="1" applyProtection="1">
      <protection locked="0"/>
    </xf>
    <xf numFmtId="37" fontId="50" fillId="0" borderId="20" xfId="0" applyNumberFormat="1" applyFont="1" applyBorder="1" applyProtection="1">
      <protection locked="0"/>
    </xf>
    <xf numFmtId="37" fontId="50" fillId="0" borderId="49" xfId="0" applyNumberFormat="1" applyFont="1" applyBorder="1" applyProtection="1">
      <protection locked="0"/>
    </xf>
    <xf numFmtId="37" fontId="7" fillId="0" borderId="5" xfId="0" applyNumberFormat="1" applyFont="1" applyBorder="1"/>
    <xf numFmtId="0" fontId="27" fillId="0" borderId="0" xfId="0" applyFont="1"/>
    <xf numFmtId="0" fontId="28" fillId="13" borderId="53" xfId="0" applyFont="1" applyFill="1" applyBorder="1" applyAlignment="1">
      <alignment horizontal="center"/>
    </xf>
    <xf numFmtId="0" fontId="28" fillId="13" borderId="16" xfId="0" applyFont="1" applyFill="1" applyBorder="1" applyProtection="1">
      <protection locked="0"/>
    </xf>
    <xf numFmtId="0" fontId="28" fillId="13" borderId="55" xfId="0" applyFont="1" applyFill="1" applyBorder="1" applyAlignment="1">
      <alignment horizontal="center"/>
    </xf>
    <xf numFmtId="0" fontId="28" fillId="13" borderId="56" xfId="0" applyFont="1" applyFill="1" applyBorder="1" applyProtection="1">
      <protection locked="0"/>
    </xf>
    <xf numFmtId="167" fontId="28" fillId="0" borderId="0" xfId="8" applyFont="1" applyProtection="1">
      <protection locked="0"/>
    </xf>
    <xf numFmtId="167" fontId="5" fillId="0" borderId="19" xfId="8" applyFont="1" applyBorder="1" applyAlignment="1">
      <alignment horizontal="center"/>
    </xf>
    <xf numFmtId="168" fontId="6" fillId="0" borderId="2" xfId="8" applyNumberFormat="1" applyFont="1" applyBorder="1" applyAlignment="1">
      <alignment horizontal="center"/>
    </xf>
    <xf numFmtId="168" fontId="9" fillId="0" borderId="18" xfId="8" applyNumberFormat="1" applyFont="1" applyBorder="1" applyAlignment="1">
      <alignment horizontal="center"/>
    </xf>
    <xf numFmtId="168" fontId="6" fillId="0" borderId="18" xfId="8" applyNumberFormat="1" applyFont="1" applyBorder="1"/>
    <xf numFmtId="168" fontId="6" fillId="0" borderId="1" xfId="8" applyNumberFormat="1" applyFont="1" applyBorder="1"/>
    <xf numFmtId="168" fontId="6" fillId="13" borderId="0" xfId="8" applyNumberFormat="1" applyFont="1" applyFill="1" applyAlignment="1">
      <alignment horizontal="center"/>
    </xf>
    <xf numFmtId="168" fontId="6" fillId="13" borderId="20" xfId="8" applyNumberFormat="1" applyFont="1" applyFill="1" applyBorder="1" applyAlignment="1">
      <alignment horizontal="center"/>
    </xf>
    <xf numFmtId="168" fontId="6" fillId="0" borderId="20" xfId="8" applyNumberFormat="1" applyFont="1" applyBorder="1" applyAlignment="1">
      <alignment horizontal="center"/>
    </xf>
    <xf numFmtId="168" fontId="9" fillId="13" borderId="20" xfId="8" applyNumberFormat="1" applyFont="1" applyFill="1" applyBorder="1" applyAlignment="1">
      <alignment horizontal="center"/>
    </xf>
    <xf numFmtId="43" fontId="28" fillId="0" borderId="16" xfId="1" applyFont="1" applyFill="1" applyBorder="1" applyAlignment="1" applyProtection="1">
      <alignment horizontal="center" vertical="center" wrapText="1"/>
      <protection locked="0"/>
    </xf>
    <xf numFmtId="169" fontId="5" fillId="19" borderId="10" xfId="1" applyNumberFormat="1" applyFont="1" applyFill="1" applyBorder="1" applyAlignment="1" applyProtection="1">
      <alignment horizontal="right"/>
    </xf>
    <xf numFmtId="43" fontId="5" fillId="0" borderId="16" xfId="1" applyFont="1" applyFill="1" applyBorder="1" applyAlignment="1" applyProtection="1">
      <alignment horizontal="right"/>
      <protection locked="0"/>
    </xf>
    <xf numFmtId="169" fontId="5" fillId="0" borderId="16" xfId="1" applyNumberFormat="1" applyFont="1" applyFill="1" applyBorder="1" applyAlignment="1" applyProtection="1">
      <alignment horizontal="right"/>
    </xf>
    <xf numFmtId="169" fontId="5" fillId="0" borderId="16" xfId="1" applyNumberFormat="1" applyFont="1" applyFill="1" applyBorder="1" applyAlignment="1" applyProtection="1">
      <alignment horizontal="right"/>
      <protection locked="0"/>
    </xf>
    <xf numFmtId="43" fontId="5" fillId="0" borderId="16" xfId="1" applyFont="1" applyFill="1" applyBorder="1" applyAlignment="1" applyProtection="1">
      <alignment horizontal="right"/>
    </xf>
    <xf numFmtId="167" fontId="51" fillId="0" borderId="0" xfId="8" applyFont="1" applyProtection="1">
      <protection locked="0"/>
    </xf>
    <xf numFmtId="167" fontId="27" fillId="10" borderId="3" xfId="8" applyFont="1" applyFill="1" applyBorder="1"/>
    <xf numFmtId="169" fontId="5" fillId="14" borderId="32" xfId="1" applyNumberFormat="1" applyFont="1" applyFill="1" applyBorder="1" applyAlignment="1" applyProtection="1">
      <alignment horizontal="right"/>
    </xf>
    <xf numFmtId="43" fontId="5" fillId="0" borderId="3" xfId="1" applyFont="1" applyFill="1" applyBorder="1" applyAlignment="1" applyProtection="1">
      <alignment horizontal="right"/>
      <protection locked="0"/>
    </xf>
    <xf numFmtId="169" fontId="5" fillId="0" borderId="31" xfId="1" applyNumberFormat="1" applyFont="1" applyFill="1" applyBorder="1" applyAlignment="1" applyProtection="1">
      <alignment horizontal="right"/>
    </xf>
    <xf numFmtId="0" fontId="6" fillId="0" borderId="0" xfId="15" applyFont="1" applyAlignment="1">
      <alignment horizontal="left"/>
    </xf>
    <xf numFmtId="0" fontId="5" fillId="0" borderId="0" xfId="15"/>
    <xf numFmtId="0" fontId="5" fillId="0" borderId="7" xfId="15" applyBorder="1"/>
    <xf numFmtId="0" fontId="5" fillId="0" borderId="0" xfId="15" quotePrefix="1"/>
    <xf numFmtId="0" fontId="6" fillId="0" borderId="0" xfId="15" applyFont="1"/>
    <xf numFmtId="0" fontId="23" fillId="0" borderId="10" xfId="0" applyFont="1" applyBorder="1"/>
    <xf numFmtId="0" fontId="31" fillId="0" borderId="9" xfId="0" applyFont="1" applyBorder="1" applyProtection="1">
      <protection locked="0"/>
    </xf>
    <xf numFmtId="14" fontId="6" fillId="0" borderId="8" xfId="0" applyNumberFormat="1" applyFont="1" applyBorder="1" applyAlignment="1">
      <alignment horizontal="left"/>
    </xf>
    <xf numFmtId="0" fontId="28" fillId="12" borderId="14" xfId="0" applyFont="1" applyFill="1" applyBorder="1"/>
    <xf numFmtId="0" fontId="9" fillId="0" borderId="31" xfId="0" applyFont="1" applyBorder="1" applyAlignment="1">
      <alignment horizontal="left"/>
    </xf>
    <xf numFmtId="167" fontId="6" fillId="0" borderId="16" xfId="8" applyFont="1" applyBorder="1" applyAlignment="1">
      <alignment horizontal="left"/>
    </xf>
    <xf numFmtId="0" fontId="5" fillId="0" borderId="10" xfId="0" applyFont="1" applyBorder="1"/>
    <xf numFmtId="167" fontId="27" fillId="0" borderId="35" xfId="8" applyFont="1" applyBorder="1"/>
    <xf numFmtId="0" fontId="54" fillId="0" borderId="0" xfId="10" applyFont="1"/>
    <xf numFmtId="9" fontId="54" fillId="0" borderId="0" xfId="10" applyNumberFormat="1" applyFont="1"/>
    <xf numFmtId="10" fontId="55" fillId="2" borderId="32" xfId="3" applyNumberFormat="1" applyFont="1" applyFill="1" applyBorder="1"/>
    <xf numFmtId="49" fontId="55" fillId="2" borderId="31" xfId="10" applyNumberFormat="1" applyFont="1" applyFill="1" applyBorder="1"/>
    <xf numFmtId="42" fontId="56" fillId="0" borderId="16" xfId="10" applyNumberFormat="1" applyFont="1" applyBorder="1"/>
    <xf numFmtId="49" fontId="54" fillId="0" borderId="16" xfId="10" applyNumberFormat="1" applyFont="1" applyBorder="1"/>
    <xf numFmtId="43" fontId="56" fillId="0" borderId="0" xfId="1" applyFont="1" applyFill="1" applyBorder="1" applyAlignment="1">
      <alignment horizontal="right"/>
    </xf>
    <xf numFmtId="164" fontId="59" fillId="0" borderId="0" xfId="1" applyNumberFormat="1" applyFont="1" applyFill="1" applyBorder="1" applyAlignment="1">
      <alignment horizontal="center"/>
    </xf>
    <xf numFmtId="164" fontId="56" fillId="0" borderId="0" xfId="1" applyNumberFormat="1" applyFont="1" applyFill="1" applyBorder="1" applyAlignment="1">
      <alignment horizontal="center"/>
    </xf>
    <xf numFmtId="43" fontId="60" fillId="0" borderId="0" xfId="1" applyFont="1" applyBorder="1" applyAlignment="1">
      <alignment horizontal="center"/>
    </xf>
    <xf numFmtId="42" fontId="59" fillId="0" borderId="16" xfId="10" applyNumberFormat="1" applyFont="1" applyBorder="1"/>
    <xf numFmtId="41" fontId="56" fillId="0" borderId="0" xfId="10" applyNumberFormat="1" applyFont="1"/>
    <xf numFmtId="49" fontId="61" fillId="0" borderId="0" xfId="10" applyNumberFormat="1" applyFont="1" applyAlignment="1">
      <alignment horizontal="left" indent="1"/>
    </xf>
    <xf numFmtId="41" fontId="56" fillId="0" borderId="6" xfId="1" applyNumberFormat="1" applyFont="1" applyFill="1" applyBorder="1" applyAlignment="1">
      <alignment horizontal="right"/>
    </xf>
    <xf numFmtId="41" fontId="59" fillId="0" borderId="8" xfId="1" applyNumberFormat="1" applyFont="1" applyFill="1" applyBorder="1" applyAlignment="1">
      <alignment horizontal="center"/>
    </xf>
    <xf numFmtId="41" fontId="59" fillId="0" borderId="7" xfId="1" applyNumberFormat="1" applyFont="1" applyFill="1" applyBorder="1" applyAlignment="1">
      <alignment horizontal="center"/>
    </xf>
    <xf numFmtId="41" fontId="59" fillId="0" borderId="9" xfId="1" applyNumberFormat="1" applyFont="1" applyFill="1" applyBorder="1" applyAlignment="1">
      <alignment horizontal="center"/>
    </xf>
    <xf numFmtId="41" fontId="56" fillId="0" borderId="7" xfId="1" applyNumberFormat="1" applyFont="1" applyFill="1" applyBorder="1" applyAlignment="1">
      <alignment horizontal="center"/>
    </xf>
    <xf numFmtId="41" fontId="56" fillId="0" borderId="9" xfId="1" applyNumberFormat="1" applyFont="1" applyFill="1" applyBorder="1" applyAlignment="1">
      <alignment horizontal="center"/>
    </xf>
    <xf numFmtId="41" fontId="60" fillId="0" borderId="10" xfId="1" applyNumberFormat="1" applyFont="1" applyBorder="1" applyAlignment="1">
      <alignment horizontal="center"/>
    </xf>
    <xf numFmtId="41" fontId="59" fillId="0" borderId="0" xfId="10" applyNumberFormat="1" applyFont="1"/>
    <xf numFmtId="41" fontId="56" fillId="0" borderId="11" xfId="1" applyNumberFormat="1" applyFont="1" applyFill="1" applyBorder="1" applyAlignment="1">
      <alignment horizontal="right"/>
    </xf>
    <xf numFmtId="41" fontId="59" fillId="0" borderId="12" xfId="1" applyNumberFormat="1" applyFont="1" applyFill="1" applyBorder="1" applyAlignment="1">
      <alignment horizontal="center"/>
    </xf>
    <xf numFmtId="41" fontId="59" fillId="0" borderId="0" xfId="1" applyNumberFormat="1" applyFont="1" applyFill="1" applyBorder="1" applyAlignment="1">
      <alignment horizontal="center"/>
    </xf>
    <xf numFmtId="41" fontId="59" fillId="0" borderId="5" xfId="1" applyNumberFormat="1" applyFont="1" applyFill="1" applyBorder="1" applyAlignment="1">
      <alignment horizontal="center"/>
    </xf>
    <xf numFmtId="41" fontId="56" fillId="0" borderId="0" xfId="1" applyNumberFormat="1" applyFont="1" applyFill="1" applyBorder="1" applyAlignment="1">
      <alignment horizontal="center"/>
    </xf>
    <xf numFmtId="41" fontId="56" fillId="0" borderId="5" xfId="1" applyNumberFormat="1" applyFont="1" applyFill="1" applyBorder="1" applyAlignment="1">
      <alignment horizontal="center"/>
    </xf>
    <xf numFmtId="0" fontId="56" fillId="0" borderId="0" xfId="10" applyFont="1"/>
    <xf numFmtId="42" fontId="56" fillId="0" borderId="0" xfId="10" applyNumberFormat="1" applyFont="1"/>
    <xf numFmtId="41" fontId="56" fillId="0" borderId="13" xfId="1" applyNumberFormat="1" applyFont="1" applyFill="1" applyBorder="1" applyAlignment="1">
      <alignment horizontal="right"/>
    </xf>
    <xf numFmtId="41" fontId="59" fillId="0" borderId="14" xfId="1" applyNumberFormat="1" applyFont="1" applyFill="1" applyBorder="1" applyAlignment="1">
      <alignment horizontal="center"/>
    </xf>
    <xf numFmtId="41" fontId="59" fillId="0" borderId="4" xfId="1" applyNumberFormat="1" applyFont="1" applyFill="1" applyBorder="1" applyAlignment="1">
      <alignment horizontal="center"/>
    </xf>
    <xf numFmtId="41" fontId="59" fillId="0" borderId="15" xfId="1" applyNumberFormat="1" applyFont="1" applyFill="1" applyBorder="1" applyAlignment="1">
      <alignment horizontal="center"/>
    </xf>
    <xf numFmtId="41" fontId="56" fillId="0" borderId="4" xfId="1" applyNumberFormat="1" applyFont="1" applyFill="1" applyBorder="1" applyAlignment="1">
      <alignment horizontal="center"/>
    </xf>
    <xf numFmtId="41" fontId="56" fillId="0" borderId="15" xfId="1" applyNumberFormat="1" applyFont="1" applyFill="1" applyBorder="1" applyAlignment="1">
      <alignment horizontal="center"/>
    </xf>
    <xf numFmtId="42" fontId="59" fillId="0" borderId="0" xfId="10" applyNumberFormat="1" applyFont="1"/>
    <xf numFmtId="49" fontId="54" fillId="0" borderId="0" xfId="10" applyNumberFormat="1" applyFont="1"/>
    <xf numFmtId="41" fontId="56" fillId="0" borderId="0" xfId="1" applyNumberFormat="1" applyFont="1" applyFill="1" applyBorder="1" applyAlignment="1">
      <alignment horizontal="right"/>
    </xf>
    <xf numFmtId="49" fontId="61" fillId="0" borderId="0" xfId="10" applyNumberFormat="1" applyFont="1"/>
    <xf numFmtId="41" fontId="56" fillId="0" borderId="17" xfId="1" applyNumberFormat="1" applyFont="1" applyFill="1" applyBorder="1" applyAlignment="1">
      <alignment horizontal="right"/>
    </xf>
    <xf numFmtId="41" fontId="59" fillId="0" borderId="1" xfId="1" applyNumberFormat="1" applyFont="1" applyFill="1" applyBorder="1" applyAlignment="1">
      <alignment horizontal="center"/>
    </xf>
    <xf numFmtId="41" fontId="59" fillId="0" borderId="18" xfId="1" applyNumberFormat="1" applyFont="1" applyFill="1" applyBorder="1" applyAlignment="1">
      <alignment horizontal="center"/>
    </xf>
    <xf numFmtId="41" fontId="59" fillId="0" borderId="2" xfId="1" applyNumberFormat="1" applyFont="1" applyFill="1" applyBorder="1" applyAlignment="1">
      <alignment horizontal="center"/>
    </xf>
    <xf numFmtId="41" fontId="56" fillId="0" borderId="18" xfId="1" applyNumberFormat="1" applyFont="1" applyFill="1" applyBorder="1" applyAlignment="1">
      <alignment horizontal="center"/>
    </xf>
    <xf numFmtId="41" fontId="56" fillId="0" borderId="2" xfId="1" applyNumberFormat="1" applyFont="1" applyFill="1" applyBorder="1" applyAlignment="1">
      <alignment horizontal="center"/>
    </xf>
    <xf numFmtId="0" fontId="54" fillId="0" borderId="19" xfId="10" applyFont="1" applyBorder="1"/>
    <xf numFmtId="49" fontId="62" fillId="0" borderId="0" xfId="10" applyNumberFormat="1" applyFont="1"/>
    <xf numFmtId="44" fontId="54" fillId="0" borderId="0" xfId="2" applyFont="1"/>
    <xf numFmtId="42" fontId="55" fillId="2" borderId="32" xfId="10" applyNumberFormat="1" applyFont="1" applyFill="1" applyBorder="1"/>
    <xf numFmtId="3" fontId="63" fillId="0" borderId="0" xfId="10" applyNumberFormat="1" applyFont="1"/>
    <xf numFmtId="49" fontId="58" fillId="0" borderId="0" xfId="10" applyNumberFormat="1" applyFont="1"/>
    <xf numFmtId="3" fontId="64" fillId="0" borderId="0" xfId="10" applyNumberFormat="1" applyFont="1"/>
    <xf numFmtId="42" fontId="63" fillId="0" borderId="16" xfId="10" applyNumberFormat="1" applyFont="1" applyBorder="1"/>
    <xf numFmtId="49" fontId="58" fillId="0" borderId="16" xfId="10" applyNumberFormat="1" applyFont="1" applyBorder="1"/>
    <xf numFmtId="43" fontId="60" fillId="0" borderId="3" xfId="1" applyFont="1" applyBorder="1" applyAlignment="1">
      <alignment horizontal="center"/>
    </xf>
    <xf numFmtId="42" fontId="64" fillId="0" borderId="16" xfId="10" applyNumberFormat="1" applyFont="1" applyBorder="1"/>
    <xf numFmtId="49" fontId="61" fillId="0" borderId="0" xfId="10" applyNumberFormat="1" applyFont="1" applyAlignment="1">
      <alignment horizontal="left" indent="2"/>
    </xf>
    <xf numFmtId="0" fontId="62" fillId="0" borderId="0" xfId="10" applyFont="1"/>
    <xf numFmtId="165" fontId="54" fillId="0" borderId="0" xfId="10" applyNumberFormat="1" applyFont="1"/>
    <xf numFmtId="0" fontId="55" fillId="2" borderId="32" xfId="10" applyFont="1" applyFill="1" applyBorder="1"/>
    <xf numFmtId="0" fontId="55" fillId="2" borderId="31" xfId="10" applyFont="1" applyFill="1" applyBorder="1"/>
    <xf numFmtId="42" fontId="56" fillId="0" borderId="0" xfId="2" applyNumberFormat="1" applyFont="1"/>
    <xf numFmtId="49" fontId="54" fillId="0" borderId="0" xfId="10" applyNumberFormat="1" applyFont="1" applyAlignment="1">
      <alignment horizontal="left"/>
    </xf>
    <xf numFmtId="41" fontId="65" fillId="0" borderId="1" xfId="1" applyNumberFormat="1" applyFont="1" applyFill="1" applyBorder="1" applyAlignment="1">
      <alignment horizontal="center"/>
    </xf>
    <xf numFmtId="41" fontId="65" fillId="0" borderId="18" xfId="1" applyNumberFormat="1" applyFont="1" applyFill="1" applyBorder="1" applyAlignment="1">
      <alignment horizontal="center"/>
    </xf>
    <xf numFmtId="41" fontId="65" fillId="0" borderId="2" xfId="1" applyNumberFormat="1" applyFont="1" applyFill="1" applyBorder="1" applyAlignment="1">
      <alignment horizontal="center"/>
    </xf>
    <xf numFmtId="43" fontId="60" fillId="0" borderId="10" xfId="1" applyFont="1" applyBorder="1" applyAlignment="1">
      <alignment horizontal="center"/>
    </xf>
    <xf numFmtId="42" fontId="59" fillId="0" borderId="0" xfId="2" applyNumberFormat="1" applyFont="1"/>
    <xf numFmtId="42" fontId="56" fillId="0" borderId="20" xfId="2" applyNumberFormat="1" applyFont="1" applyBorder="1"/>
    <xf numFmtId="49" fontId="54" fillId="0" borderId="20" xfId="10" applyNumberFormat="1" applyFont="1" applyBorder="1" applyAlignment="1">
      <alignment horizontal="left"/>
    </xf>
    <xf numFmtId="41" fontId="65" fillId="0" borderId="0" xfId="1" applyNumberFormat="1" applyFont="1" applyFill="1" applyBorder="1" applyAlignment="1">
      <alignment horizontal="center"/>
    </xf>
    <xf numFmtId="43" fontId="60" fillId="0" borderId="16" xfId="1" applyFont="1" applyBorder="1" applyAlignment="1">
      <alignment horizontal="center"/>
    </xf>
    <xf numFmtId="42" fontId="59" fillId="0" borderId="20" xfId="2" applyNumberFormat="1" applyFont="1" applyBorder="1"/>
    <xf numFmtId="41" fontId="56" fillId="0" borderId="20" xfId="10" applyNumberFormat="1" applyFont="1" applyBorder="1"/>
    <xf numFmtId="49" fontId="61" fillId="0" borderId="20" xfId="10" applyNumberFormat="1" applyFont="1" applyBorder="1" applyAlignment="1">
      <alignment horizontal="left" indent="1"/>
    </xf>
    <xf numFmtId="41" fontId="65" fillId="0" borderId="8" xfId="1" applyNumberFormat="1" applyFont="1" applyFill="1" applyBorder="1" applyAlignment="1">
      <alignment horizontal="center"/>
    </xf>
    <xf numFmtId="41" fontId="65" fillId="0" borderId="7" xfId="1" applyNumberFormat="1" applyFont="1" applyFill="1" applyBorder="1" applyAlignment="1">
      <alignment horizontal="center"/>
    </xf>
    <xf numFmtId="41" fontId="65" fillId="0" borderId="9" xfId="1" applyNumberFormat="1" applyFont="1" applyFill="1" applyBorder="1" applyAlignment="1">
      <alignment horizontal="center"/>
    </xf>
    <xf numFmtId="41" fontId="59" fillId="0" borderId="20" xfId="10" applyNumberFormat="1" applyFont="1" applyBorder="1"/>
    <xf numFmtId="41" fontId="65" fillId="0" borderId="12" xfId="1" applyNumberFormat="1" applyFont="1" applyFill="1" applyBorder="1" applyAlignment="1">
      <alignment horizontal="center"/>
    </xf>
    <xf numFmtId="41" fontId="65" fillId="0" borderId="5" xfId="1" applyNumberFormat="1" applyFont="1" applyFill="1" applyBorder="1" applyAlignment="1">
      <alignment horizontal="center"/>
    </xf>
    <xf numFmtId="0" fontId="63" fillId="0" borderId="0" xfId="10" applyFont="1"/>
    <xf numFmtId="164" fontId="60" fillId="0" borderId="0" xfId="1" applyNumberFormat="1" applyFont="1" applyFill="1" applyBorder="1" applyAlignment="1">
      <alignment horizontal="center"/>
    </xf>
    <xf numFmtId="164" fontId="60" fillId="0" borderId="4" xfId="1" applyNumberFormat="1" applyFont="1" applyFill="1" applyBorder="1" applyAlignment="1">
      <alignment horizontal="center"/>
    </xf>
    <xf numFmtId="0" fontId="58" fillId="0" borderId="0" xfId="10" applyFont="1"/>
    <xf numFmtId="0" fontId="58" fillId="3" borderId="22" xfId="10" applyFont="1" applyFill="1" applyBorder="1" applyAlignment="1">
      <alignment horizontal="center"/>
    </xf>
    <xf numFmtId="14" fontId="54" fillId="3" borderId="21" xfId="10" applyNumberFormat="1" applyFont="1" applyFill="1" applyBorder="1" applyAlignment="1">
      <alignment horizontal="center"/>
    </xf>
    <xf numFmtId="14" fontId="54" fillId="3" borderId="7" xfId="10" applyNumberFormat="1" applyFont="1" applyFill="1" applyBorder="1" applyAlignment="1">
      <alignment horizontal="center"/>
    </xf>
    <xf numFmtId="14" fontId="54" fillId="3" borderId="22" xfId="10" applyNumberFormat="1" applyFont="1" applyFill="1" applyBorder="1" applyAlignment="1">
      <alignment horizontal="center"/>
    </xf>
    <xf numFmtId="14" fontId="54" fillId="3" borderId="9" xfId="10" applyNumberFormat="1" applyFont="1" applyFill="1" applyBorder="1" applyAlignment="1">
      <alignment horizontal="center"/>
    </xf>
    <xf numFmtId="0" fontId="58" fillId="4" borderId="23" xfId="10" applyFont="1" applyFill="1" applyBorder="1" applyAlignment="1">
      <alignment horizontal="center"/>
    </xf>
    <xf numFmtId="0" fontId="58" fillId="4" borderId="19" xfId="10" applyFont="1" applyFill="1" applyBorder="1" applyAlignment="1">
      <alignment horizontal="center"/>
    </xf>
    <xf numFmtId="0" fontId="58" fillId="4" borderId="0" xfId="10" applyFont="1" applyFill="1" applyAlignment="1">
      <alignment horizontal="center"/>
    </xf>
    <xf numFmtId="0" fontId="58" fillId="4" borderId="5" xfId="10" applyFont="1" applyFill="1" applyBorder="1" applyAlignment="1">
      <alignment horizontal="center"/>
    </xf>
    <xf numFmtId="0" fontId="54" fillId="5" borderId="13" xfId="10" applyFont="1" applyFill="1" applyBorder="1"/>
    <xf numFmtId="0" fontId="59" fillId="0" borderId="0" xfId="10" applyFont="1" applyAlignment="1">
      <alignment horizontal="center"/>
    </xf>
    <xf numFmtId="0" fontId="61" fillId="0" borderId="0" xfId="10" applyFont="1"/>
    <xf numFmtId="0" fontId="54" fillId="0" borderId="0" xfId="10" quotePrefix="1" applyFont="1"/>
    <xf numFmtId="0" fontId="63" fillId="0" borderId="10" xfId="10" applyFont="1" applyBorder="1" applyAlignment="1">
      <alignment horizontal="center"/>
    </xf>
    <xf numFmtId="0" fontId="54" fillId="0" borderId="5" xfId="10" applyFont="1" applyBorder="1" applyAlignment="1">
      <alignment horizontal="center"/>
    </xf>
    <xf numFmtId="0" fontId="67" fillId="0" borderId="24" xfId="10" applyFont="1" applyBorder="1" applyAlignment="1">
      <alignment horizontal="center"/>
    </xf>
    <xf numFmtId="0" fontId="60" fillId="0" borderId="0" xfId="10" applyFont="1"/>
    <xf numFmtId="167" fontId="70" fillId="0" borderId="53" xfId="8" applyFont="1" applyBorder="1" applyProtection="1">
      <protection locked="0"/>
    </xf>
    <xf numFmtId="0" fontId="6" fillId="0" borderId="0" xfId="4" applyFont="1" applyProtection="1">
      <protection locked="0"/>
    </xf>
    <xf numFmtId="0" fontId="6" fillId="0" borderId="0" xfId="4" applyFont="1" applyAlignment="1" applyProtection="1">
      <alignment horizontal="left"/>
      <protection locked="0"/>
    </xf>
    <xf numFmtId="0" fontId="8" fillId="0" borderId="0" xfId="4" applyFont="1" applyAlignment="1" applyProtection="1">
      <alignment horizontal="left"/>
      <protection locked="0"/>
    </xf>
    <xf numFmtId="0" fontId="8" fillId="0" borderId="0" xfId="4" applyFont="1" applyAlignment="1" applyProtection="1">
      <alignment horizontal="center"/>
      <protection locked="0"/>
    </xf>
    <xf numFmtId="0" fontId="7" fillId="0" borderId="0" xfId="4" applyFont="1" applyAlignment="1" applyProtection="1">
      <alignment horizontal="right"/>
      <protection locked="0"/>
    </xf>
    <xf numFmtId="0" fontId="7" fillId="0" borderId="0" xfId="4" applyFont="1" applyAlignment="1" applyProtection="1">
      <alignment wrapText="1"/>
      <protection locked="0"/>
    </xf>
    <xf numFmtId="0" fontId="7" fillId="0" borderId="27" xfId="4" applyFont="1" applyBorder="1" applyProtection="1">
      <protection locked="0"/>
    </xf>
    <xf numFmtId="14" fontId="6" fillId="0" borderId="0" xfId="4" applyNumberFormat="1" applyFont="1" applyAlignment="1" applyProtection="1">
      <alignment horizontal="left"/>
      <protection locked="0"/>
    </xf>
    <xf numFmtId="0" fontId="7" fillId="0" borderId="0" xfId="4" applyFont="1" applyAlignment="1" applyProtection="1">
      <alignment horizontal="left"/>
      <protection locked="0"/>
    </xf>
    <xf numFmtId="0" fontId="8" fillId="0" borderId="0" xfId="4" applyFont="1" applyAlignment="1" applyProtection="1">
      <alignment horizontal="left" wrapText="1"/>
      <protection locked="0"/>
    </xf>
    <xf numFmtId="14" fontId="9" fillId="0" borderId="0" xfId="4" applyNumberFormat="1" applyFont="1" applyProtection="1">
      <protection locked="0"/>
    </xf>
    <xf numFmtId="0" fontId="71" fillId="0" borderId="0" xfId="4" applyFont="1" applyAlignment="1" applyProtection="1">
      <alignment horizontal="center"/>
      <protection locked="0"/>
    </xf>
    <xf numFmtId="14" fontId="8" fillId="0" borderId="0" xfId="4" applyNumberFormat="1" applyFont="1" applyAlignment="1" applyProtection="1">
      <alignment horizontal="right"/>
      <protection locked="0"/>
    </xf>
    <xf numFmtId="166" fontId="8" fillId="0" borderId="0" xfId="4" applyNumberFormat="1" applyFont="1" applyAlignment="1" applyProtection="1">
      <alignment horizontal="left"/>
      <protection locked="0"/>
    </xf>
    <xf numFmtId="14" fontId="8" fillId="0" borderId="0" xfId="4" applyNumberFormat="1" applyFont="1" applyAlignment="1" applyProtection="1">
      <alignment horizontal="left" wrapText="1"/>
      <protection locked="0"/>
    </xf>
    <xf numFmtId="0" fontId="8" fillId="0" borderId="10" xfId="4" applyFont="1" applyBorder="1" applyAlignment="1" applyProtection="1">
      <alignment horizontal="centerContinuous"/>
      <protection locked="0"/>
    </xf>
    <xf numFmtId="0" fontId="7" fillId="0" borderId="0" xfId="4" applyFont="1" applyAlignment="1" applyProtection="1">
      <alignment horizontal="center"/>
      <protection locked="0"/>
    </xf>
    <xf numFmtId="0" fontId="8" fillId="0" borderId="0" xfId="4" applyFont="1" applyAlignment="1" applyProtection="1">
      <alignment horizontal="right"/>
      <protection locked="0"/>
    </xf>
    <xf numFmtId="166" fontId="8" fillId="0" borderId="0" xfId="4" applyNumberFormat="1" applyFont="1" applyAlignment="1" applyProtection="1">
      <alignment horizontal="right"/>
      <protection locked="0"/>
    </xf>
    <xf numFmtId="0" fontId="8" fillId="0" borderId="0" xfId="4" applyFont="1" applyAlignment="1" applyProtection="1">
      <alignment horizontal="right" wrapText="1"/>
      <protection locked="0"/>
    </xf>
    <xf numFmtId="17" fontId="8" fillId="6" borderId="10" xfId="4" applyNumberFormat="1" applyFont="1" applyFill="1" applyBorder="1" applyAlignment="1" applyProtection="1">
      <alignment horizontal="center"/>
      <protection locked="0"/>
    </xf>
    <xf numFmtId="17" fontId="8" fillId="6" borderId="10" xfId="4" applyNumberFormat="1" applyFont="1" applyFill="1" applyBorder="1" applyAlignment="1" applyProtection="1">
      <alignment horizontal="center" wrapText="1"/>
      <protection locked="0"/>
    </xf>
    <xf numFmtId="0" fontId="6" fillId="0" borderId="20" xfId="7" applyFont="1" applyBorder="1" applyAlignment="1" applyProtection="1">
      <alignment horizontal="center"/>
      <protection locked="0"/>
    </xf>
    <xf numFmtId="0" fontId="8" fillId="0" borderId="20" xfId="7" applyFont="1" applyBorder="1" applyAlignment="1" applyProtection="1">
      <alignment horizontal="center"/>
      <protection locked="0"/>
    </xf>
    <xf numFmtId="0" fontId="8" fillId="0" borderId="0" xfId="7" applyFont="1" applyAlignment="1" applyProtection="1">
      <alignment horizontal="center"/>
      <protection locked="0"/>
    </xf>
    <xf numFmtId="0" fontId="7" fillId="0" borderId="0" xfId="7" applyFont="1" applyProtection="1">
      <protection locked="0"/>
    </xf>
    <xf numFmtId="0" fontId="8" fillId="0" borderId="30" xfId="7" applyFont="1" applyBorder="1" applyAlignment="1" applyProtection="1">
      <alignment horizontal="right" vertical="center"/>
      <protection locked="0"/>
    </xf>
    <xf numFmtId="0" fontId="8" fillId="0" borderId="28" xfId="7" applyFont="1" applyBorder="1" applyAlignment="1" applyProtection="1">
      <alignment horizontal="center" vertical="center"/>
      <protection locked="0"/>
    </xf>
    <xf numFmtId="0" fontId="6" fillId="6" borderId="10" xfId="4" applyFont="1" applyFill="1" applyBorder="1" applyAlignment="1" applyProtection="1">
      <alignment horizontal="center"/>
      <protection locked="0"/>
    </xf>
    <xf numFmtId="0" fontId="8" fillId="6" borderId="10" xfId="4" applyFont="1" applyFill="1" applyBorder="1" applyAlignment="1" applyProtection="1">
      <alignment horizontal="center"/>
      <protection locked="0"/>
    </xf>
    <xf numFmtId="0" fontId="8" fillId="6" borderId="10" xfId="4" applyFont="1" applyFill="1" applyBorder="1" applyAlignment="1" applyProtection="1">
      <alignment horizontal="center" wrapText="1"/>
      <protection locked="0"/>
    </xf>
    <xf numFmtId="0" fontId="8" fillId="6" borderId="10" xfId="4" applyFont="1" applyFill="1" applyBorder="1" applyProtection="1">
      <protection locked="0"/>
    </xf>
    <xf numFmtId="0" fontId="8" fillId="6" borderId="16" xfId="4" applyFont="1" applyFill="1" applyBorder="1" applyProtection="1">
      <protection locked="0"/>
    </xf>
    <xf numFmtId="0" fontId="8" fillId="0" borderId="10" xfId="4" applyFont="1" applyBorder="1" applyProtection="1">
      <protection locked="0"/>
    </xf>
    <xf numFmtId="170" fontId="8" fillId="0" borderId="10" xfId="4" applyNumberFormat="1" applyFont="1" applyBorder="1" applyAlignment="1" applyProtection="1">
      <alignment horizontal="left" indent="2"/>
      <protection locked="0"/>
    </xf>
    <xf numFmtId="0" fontId="7" fillId="0" borderId="10" xfId="4" quotePrefix="1" applyFont="1" applyBorder="1" applyAlignment="1" applyProtection="1">
      <alignment horizontal="center" wrapText="1"/>
      <protection locked="0"/>
    </xf>
    <xf numFmtId="0" fontId="7" fillId="0" borderId="10" xfId="4" applyFont="1" applyBorder="1" applyProtection="1">
      <protection locked="0"/>
    </xf>
    <xf numFmtId="0" fontId="7" fillId="0" borderId="10" xfId="4" applyFont="1" applyBorder="1" applyAlignment="1" applyProtection="1">
      <alignment horizontal="right" wrapText="1"/>
      <protection locked="0"/>
    </xf>
    <xf numFmtId="166" fontId="7" fillId="0" borderId="10" xfId="5" applyNumberFormat="1" applyFont="1" applyFill="1" applyBorder="1" applyProtection="1">
      <protection locked="0"/>
    </xf>
    <xf numFmtId="166" fontId="7" fillId="0" borderId="29" xfId="5" applyNumberFormat="1" applyFont="1" applyFill="1" applyBorder="1" applyProtection="1">
      <protection locked="0"/>
    </xf>
    <xf numFmtId="0" fontId="7" fillId="0" borderId="10" xfId="4" quotePrefix="1" applyFont="1" applyBorder="1" applyAlignment="1" applyProtection="1">
      <alignment horizontal="center"/>
      <protection locked="0"/>
    </xf>
    <xf numFmtId="0" fontId="7" fillId="0" borderId="10" xfId="4" applyFont="1" applyBorder="1" applyAlignment="1" applyProtection="1">
      <alignment wrapText="1"/>
      <protection locked="0"/>
    </xf>
    <xf numFmtId="0" fontId="73" fillId="0" borderId="19" xfId="4" applyFont="1" applyBorder="1" applyAlignment="1" applyProtection="1">
      <alignment wrapText="1"/>
      <protection locked="0"/>
    </xf>
    <xf numFmtId="0" fontId="7" fillId="0" borderId="10" xfId="4" applyFont="1" applyBorder="1" applyAlignment="1" applyProtection="1">
      <alignment horizontal="left" wrapText="1"/>
      <protection locked="0"/>
    </xf>
    <xf numFmtId="0" fontId="13" fillId="0" borderId="10" xfId="4" applyFont="1" applyBorder="1" applyAlignment="1" applyProtection="1">
      <alignment wrapText="1"/>
      <protection locked="0"/>
    </xf>
    <xf numFmtId="166" fontId="7" fillId="0" borderId="31" xfId="5" applyNumberFormat="1" applyFont="1" applyFill="1" applyBorder="1" applyProtection="1">
      <protection locked="0"/>
    </xf>
    <xf numFmtId="0" fontId="5" fillId="0" borderId="19" xfId="4" applyBorder="1" applyProtection="1">
      <protection locked="0"/>
    </xf>
    <xf numFmtId="0" fontId="74" fillId="0" borderId="10" xfId="4" applyFont="1" applyBorder="1" applyAlignment="1" applyProtection="1">
      <alignment wrapText="1"/>
      <protection locked="0"/>
    </xf>
    <xf numFmtId="0" fontId="8" fillId="0" borderId="10" xfId="4" applyFont="1" applyBorder="1" applyAlignment="1" applyProtection="1">
      <alignment horizontal="center" textRotation="90" wrapText="1"/>
      <protection locked="0"/>
    </xf>
    <xf numFmtId="0" fontId="75" fillId="0" borderId="10" xfId="4" applyFont="1" applyBorder="1" applyAlignment="1" applyProtection="1">
      <alignment wrapText="1"/>
      <protection locked="0"/>
    </xf>
    <xf numFmtId="0" fontId="7" fillId="0" borderId="10" xfId="4" quotePrefix="1" applyFont="1" applyBorder="1" applyAlignment="1" applyProtection="1">
      <alignment horizontal="center" vertical="center" wrapText="1"/>
      <protection locked="0"/>
    </xf>
    <xf numFmtId="0" fontId="8" fillId="0" borderId="10" xfId="4" applyFont="1" applyBorder="1" applyAlignment="1" applyProtection="1">
      <alignment horizontal="center" vertical="center" textRotation="90" wrapText="1"/>
      <protection locked="0"/>
    </xf>
    <xf numFmtId="0" fontId="8" fillId="6" borderId="10" xfId="4" applyFont="1" applyFill="1" applyBorder="1" applyAlignment="1" applyProtection="1">
      <alignment wrapText="1"/>
      <protection locked="0"/>
    </xf>
    <xf numFmtId="170" fontId="8" fillId="0" borderId="10" xfId="4" applyNumberFormat="1" applyFont="1" applyBorder="1" applyAlignment="1" applyProtection="1">
      <alignment horizontal="left"/>
      <protection locked="0"/>
    </xf>
    <xf numFmtId="170" fontId="5" fillId="0" borderId="0" xfId="4" applyNumberFormat="1" applyProtection="1">
      <protection locked="0"/>
    </xf>
    <xf numFmtId="170" fontId="7" fillId="0" borderId="10" xfId="4" applyNumberFormat="1" applyFont="1" applyBorder="1" applyAlignment="1" applyProtection="1">
      <alignment horizontal="justify" wrapText="1"/>
      <protection locked="0"/>
    </xf>
    <xf numFmtId="170" fontId="7" fillId="0" borderId="10" xfId="4" applyNumberFormat="1" applyFont="1" applyBorder="1" applyAlignment="1" applyProtection="1">
      <alignment horizontal="left"/>
      <protection locked="0"/>
    </xf>
    <xf numFmtId="166" fontId="7" fillId="0" borderId="10" xfId="5" applyNumberFormat="1" applyFont="1" applyFill="1" applyBorder="1" applyAlignment="1" applyProtection="1">
      <protection locked="0"/>
    </xf>
    <xf numFmtId="170" fontId="5" fillId="0" borderId="19" xfId="4" applyNumberFormat="1" applyBorder="1" applyProtection="1">
      <protection locked="0"/>
    </xf>
    <xf numFmtId="170" fontId="7" fillId="0" borderId="10" xfId="4" applyNumberFormat="1" applyFont="1" applyBorder="1" applyProtection="1">
      <protection locked="0"/>
    </xf>
    <xf numFmtId="170" fontId="5" fillId="0" borderId="0" xfId="4" applyNumberFormat="1" applyAlignment="1" applyProtection="1">
      <alignment wrapText="1"/>
      <protection locked="0"/>
    </xf>
    <xf numFmtId="170" fontId="7" fillId="0" borderId="10" xfId="4" applyNumberFormat="1" applyFont="1" applyBorder="1" applyAlignment="1" applyProtection="1">
      <alignment wrapText="1"/>
      <protection locked="0"/>
    </xf>
    <xf numFmtId="170" fontId="13" fillId="0" borderId="10" xfId="4" applyNumberFormat="1" applyFont="1" applyBorder="1" applyAlignment="1" applyProtection="1">
      <alignment horizontal="left" wrapText="1"/>
      <protection locked="0"/>
    </xf>
    <xf numFmtId="0" fontId="7" fillId="6" borderId="32" xfId="4" applyFont="1" applyFill="1" applyBorder="1" applyAlignment="1" applyProtection="1">
      <alignment horizontal="justify"/>
      <protection locked="0"/>
    </xf>
    <xf numFmtId="170" fontId="8" fillId="0" borderId="10" xfId="4" applyNumberFormat="1" applyFont="1" applyBorder="1" applyAlignment="1" applyProtection="1">
      <alignment horizontal="left" wrapText="1"/>
      <protection locked="0"/>
    </xf>
    <xf numFmtId="170" fontId="8" fillId="0" borderId="10" xfId="4" applyNumberFormat="1" applyFont="1" applyBorder="1" applyAlignment="1" applyProtection="1">
      <alignment horizontal="center" textRotation="90" wrapText="1"/>
      <protection locked="0"/>
    </xf>
    <xf numFmtId="49" fontId="7" fillId="0" borderId="10" xfId="4" applyNumberFormat="1" applyFont="1" applyBorder="1" applyAlignment="1" applyProtection="1">
      <alignment horizontal="right" wrapText="1"/>
      <protection locked="0"/>
    </xf>
    <xf numFmtId="170" fontId="7" fillId="0" borderId="10" xfId="4" applyNumberFormat="1" applyFont="1" applyBorder="1" applyAlignment="1" applyProtection="1">
      <alignment horizontal="left" wrapText="1"/>
      <protection locked="0"/>
    </xf>
    <xf numFmtId="170" fontId="7" fillId="0" borderId="10" xfId="4" applyNumberFormat="1" applyFont="1" applyBorder="1" applyAlignment="1" applyProtection="1">
      <alignment horizontal="justify" vertical="top" wrapText="1"/>
      <protection locked="0"/>
    </xf>
    <xf numFmtId="49" fontId="7" fillId="0" borderId="10" xfId="4" applyNumberFormat="1" applyFont="1" applyBorder="1" applyAlignment="1" applyProtection="1">
      <alignment horizontal="right" vertical="center" wrapText="1"/>
      <protection locked="0"/>
    </xf>
    <xf numFmtId="0" fontId="7" fillId="0" borderId="10" xfId="19" applyFont="1" applyBorder="1" applyAlignment="1" applyProtection="1">
      <alignment horizontal="left" wrapText="1"/>
      <protection locked="0"/>
    </xf>
    <xf numFmtId="0" fontId="7" fillId="0" borderId="10" xfId="4" quotePrefix="1" applyFont="1" applyBorder="1" applyAlignment="1" applyProtection="1">
      <alignment wrapText="1"/>
      <protection locked="0"/>
    </xf>
    <xf numFmtId="170" fontId="8" fillId="6" borderId="10" xfId="4" applyNumberFormat="1" applyFont="1" applyFill="1" applyBorder="1" applyAlignment="1" applyProtection="1">
      <alignment horizontal="center" textRotation="90" wrapText="1"/>
      <protection locked="0"/>
    </xf>
    <xf numFmtId="0" fontId="5" fillId="6" borderId="31" xfId="4" applyFill="1" applyBorder="1" applyProtection="1">
      <protection locked="0"/>
    </xf>
    <xf numFmtId="0" fontId="7" fillId="6" borderId="16" xfId="4" applyFont="1" applyFill="1" applyBorder="1" applyProtection="1">
      <protection locked="0"/>
    </xf>
    <xf numFmtId="166" fontId="7" fillId="6" borderId="32" xfId="5" applyNumberFormat="1" applyFont="1" applyFill="1" applyBorder="1" applyAlignment="1" applyProtection="1">
      <protection locked="0"/>
    </xf>
    <xf numFmtId="170" fontId="8" fillId="0" borderId="10" xfId="4" applyNumberFormat="1" applyFont="1" applyBorder="1" applyAlignment="1" applyProtection="1">
      <alignment wrapText="1"/>
      <protection locked="0"/>
    </xf>
    <xf numFmtId="0" fontId="7" fillId="0" borderId="16" xfId="4" applyFont="1" applyBorder="1" applyProtection="1">
      <protection locked="0"/>
    </xf>
    <xf numFmtId="166" fontId="7" fillId="0" borderId="16" xfId="5" applyNumberFormat="1" applyFont="1" applyFill="1" applyBorder="1" applyAlignment="1" applyProtection="1">
      <protection locked="0"/>
    </xf>
    <xf numFmtId="166" fontId="7" fillId="0" borderId="32" xfId="5" applyNumberFormat="1" applyFont="1" applyFill="1" applyBorder="1" applyAlignment="1" applyProtection="1">
      <protection locked="0"/>
    </xf>
    <xf numFmtId="170" fontId="6" fillId="0" borderId="10" xfId="4" applyNumberFormat="1" applyFont="1" applyBorder="1" applyAlignment="1" applyProtection="1">
      <alignment wrapText="1"/>
      <protection locked="0"/>
    </xf>
    <xf numFmtId="172" fontId="7" fillId="0" borderId="10" xfId="3" applyNumberFormat="1" applyFont="1" applyFill="1" applyBorder="1" applyAlignment="1" applyProtection="1">
      <protection locked="0"/>
    </xf>
    <xf numFmtId="172" fontId="7" fillId="6" borderId="10" xfId="3" applyNumberFormat="1" applyFont="1" applyFill="1" applyBorder="1" applyAlignment="1" applyProtection="1">
      <protection locked="0"/>
    </xf>
    <xf numFmtId="172" fontId="7" fillId="0" borderId="31" xfId="3" applyNumberFormat="1" applyFont="1" applyFill="1" applyBorder="1" applyAlignment="1" applyProtection="1">
      <protection locked="0"/>
    </xf>
    <xf numFmtId="0" fontId="7" fillId="6" borderId="16" xfId="4" applyFont="1" applyFill="1" applyBorder="1" applyAlignment="1" applyProtection="1">
      <alignment horizontal="left"/>
      <protection locked="0"/>
    </xf>
    <xf numFmtId="170" fontId="8" fillId="0" borderId="10" xfId="4" applyNumberFormat="1" applyFont="1" applyBorder="1" applyAlignment="1" applyProtection="1">
      <alignment horizontal="center" wrapText="1"/>
      <protection locked="0"/>
    </xf>
    <xf numFmtId="172" fontId="7" fillId="0" borderId="10" xfId="3" applyNumberFormat="1" applyFont="1" applyFill="1" applyBorder="1" applyAlignment="1" applyProtection="1"/>
    <xf numFmtId="0" fontId="7" fillId="0" borderId="10" xfId="3" applyNumberFormat="1" applyFont="1" applyFill="1" applyBorder="1" applyAlignment="1" applyProtection="1">
      <protection locked="0"/>
    </xf>
    <xf numFmtId="170" fontId="8" fillId="0" borderId="28" xfId="4" applyNumberFormat="1" applyFont="1" applyBorder="1" applyAlignment="1" applyProtection="1">
      <alignment horizontal="center" wrapText="1"/>
      <protection locked="0"/>
    </xf>
    <xf numFmtId="170" fontId="8" fillId="0" borderId="28" xfId="4" applyNumberFormat="1" applyFont="1" applyBorder="1" applyAlignment="1" applyProtection="1">
      <alignment horizontal="left"/>
      <protection locked="0"/>
    </xf>
    <xf numFmtId="170" fontId="7" fillId="0" borderId="28" xfId="4" applyNumberFormat="1" applyFont="1" applyBorder="1" applyAlignment="1" applyProtection="1">
      <alignment horizontal="left"/>
      <protection locked="0"/>
    </xf>
    <xf numFmtId="172" fontId="7" fillId="0" borderId="28" xfId="3" applyNumberFormat="1" applyFont="1" applyFill="1" applyBorder="1" applyAlignment="1" applyProtection="1"/>
    <xf numFmtId="172" fontId="7" fillId="0" borderId="28" xfId="3" applyNumberFormat="1" applyFont="1" applyFill="1" applyBorder="1" applyAlignment="1" applyProtection="1">
      <protection locked="0"/>
    </xf>
    <xf numFmtId="0" fontId="7" fillId="6" borderId="16" xfId="4" applyFont="1" applyFill="1" applyBorder="1" applyAlignment="1" applyProtection="1">
      <alignment wrapText="1"/>
      <protection locked="0"/>
    </xf>
    <xf numFmtId="0" fontId="7" fillId="0" borderId="25" xfId="4" applyFont="1" applyBorder="1" applyAlignment="1" applyProtection="1">
      <alignment wrapText="1"/>
      <protection locked="0"/>
    </xf>
    <xf numFmtId="0" fontId="7" fillId="0" borderId="3" xfId="4" applyFont="1" applyBorder="1" applyAlignment="1" applyProtection="1">
      <alignment wrapText="1"/>
      <protection locked="0"/>
    </xf>
    <xf numFmtId="0" fontId="7" fillId="0" borderId="26" xfId="4" applyFont="1" applyBorder="1" applyAlignment="1" applyProtection="1">
      <alignment wrapText="1"/>
      <protection locked="0"/>
    </xf>
    <xf numFmtId="166" fontId="7" fillId="6" borderId="16" xfId="5" applyNumberFormat="1" applyFont="1" applyFill="1" applyBorder="1" applyProtection="1">
      <protection locked="0"/>
    </xf>
    <xf numFmtId="166" fontId="5" fillId="0" borderId="0" xfId="4" applyNumberFormat="1" applyProtection="1">
      <protection locked="0"/>
    </xf>
    <xf numFmtId="0" fontId="5" fillId="12" borderId="0" xfId="4" applyFill="1" applyProtection="1">
      <protection locked="0"/>
    </xf>
    <xf numFmtId="0" fontId="5" fillId="20" borderId="0" xfId="4" applyFill="1" applyProtection="1">
      <protection locked="0"/>
    </xf>
    <xf numFmtId="0" fontId="8" fillId="0" borderId="0" xfId="7" applyFont="1" applyAlignment="1" applyProtection="1">
      <alignment horizontal="centerContinuous"/>
      <protection locked="0"/>
    </xf>
    <xf numFmtId="17" fontId="8" fillId="0" borderId="0" xfId="7" applyNumberFormat="1" applyFont="1" applyAlignment="1" applyProtection="1">
      <alignment horizontal="center"/>
      <protection locked="0"/>
    </xf>
    <xf numFmtId="0" fontId="8" fillId="6" borderId="10" xfId="7" applyFont="1" applyFill="1" applyBorder="1" applyAlignment="1" applyProtection="1">
      <alignment horizontal="centerContinuous"/>
      <protection locked="0"/>
    </xf>
    <xf numFmtId="0" fontId="5" fillId="0" borderId="0" xfId="7" applyAlignment="1" applyProtection="1">
      <alignment horizontal="center"/>
      <protection locked="0"/>
    </xf>
    <xf numFmtId="17" fontId="8" fillId="6" borderId="31" xfId="7" applyNumberFormat="1" applyFont="1" applyFill="1" applyBorder="1" applyAlignment="1" applyProtection="1">
      <alignment horizontal="center"/>
      <protection locked="0"/>
    </xf>
    <xf numFmtId="17" fontId="8" fillId="6" borderId="16" xfId="7" applyNumberFormat="1" applyFont="1" applyFill="1" applyBorder="1" applyAlignment="1" applyProtection="1">
      <alignment horizontal="center"/>
      <protection locked="0"/>
    </xf>
    <xf numFmtId="17" fontId="8" fillId="6" borderId="10" xfId="7" applyNumberFormat="1" applyFont="1" applyFill="1" applyBorder="1" applyAlignment="1" applyProtection="1">
      <alignment horizontal="center"/>
      <protection locked="0"/>
    </xf>
    <xf numFmtId="17" fontId="8" fillId="6" borderId="10" xfId="7" applyNumberFormat="1" applyFont="1" applyFill="1" applyBorder="1" applyAlignment="1" applyProtection="1">
      <alignment horizontal="center" wrapText="1"/>
      <protection locked="0"/>
    </xf>
    <xf numFmtId="17" fontId="8" fillId="6" borderId="32" xfId="7" applyNumberFormat="1" applyFont="1" applyFill="1" applyBorder="1" applyAlignment="1" applyProtection="1">
      <alignment horizontal="center" wrapText="1"/>
      <protection locked="0"/>
    </xf>
    <xf numFmtId="0" fontId="8" fillId="0" borderId="0" xfId="7" applyFont="1" applyAlignment="1" applyProtection="1">
      <alignment horizontal="right"/>
      <protection locked="0"/>
    </xf>
    <xf numFmtId="42" fontId="7" fillId="0" borderId="25" xfId="7" applyNumberFormat="1" applyFont="1" applyBorder="1" applyAlignment="1" applyProtection="1">
      <alignment vertical="top"/>
      <protection locked="0"/>
    </xf>
    <xf numFmtId="42" fontId="7" fillId="0" borderId="3" xfId="7" applyNumberFormat="1" applyFont="1" applyBorder="1" applyAlignment="1" applyProtection="1">
      <alignment vertical="top"/>
      <protection locked="0"/>
    </xf>
    <xf numFmtId="170" fontId="8" fillId="0" borderId="0" xfId="7" applyNumberFormat="1" applyFont="1" applyAlignment="1" applyProtection="1">
      <alignment horizontal="right"/>
      <protection locked="0"/>
    </xf>
    <xf numFmtId="170" fontId="8" fillId="0" borderId="0" xfId="7" applyNumberFormat="1" applyFont="1" applyAlignment="1" applyProtection="1">
      <alignment horizontal="right" wrapText="1"/>
      <protection locked="0"/>
    </xf>
    <xf numFmtId="170" fontId="8" fillId="0" borderId="0" xfId="7" applyNumberFormat="1" applyFont="1" applyAlignment="1" applyProtection="1">
      <alignment horizontal="right" vertical="center" wrapText="1"/>
      <protection locked="0"/>
    </xf>
    <xf numFmtId="14" fontId="8" fillId="0" borderId="0" xfId="7" applyNumberFormat="1" applyFont="1" applyAlignment="1" applyProtection="1">
      <alignment horizontal="right"/>
      <protection locked="0"/>
    </xf>
    <xf numFmtId="42" fontId="7" fillId="0" borderId="63" xfId="7" applyNumberFormat="1" applyFont="1" applyBorder="1" applyAlignment="1">
      <alignment vertical="top"/>
    </xf>
    <xf numFmtId="42" fontId="7" fillId="0" borderId="64" xfId="7" applyNumberFormat="1" applyFont="1" applyBorder="1" applyAlignment="1">
      <alignment vertical="top"/>
    </xf>
    <xf numFmtId="42" fontId="7" fillId="0" borderId="65" xfId="7" applyNumberFormat="1" applyFont="1" applyBorder="1" applyAlignment="1">
      <alignment vertical="top"/>
    </xf>
    <xf numFmtId="0" fontId="8" fillId="0" borderId="0" xfId="7" applyFont="1" applyAlignment="1" applyProtection="1">
      <alignment horizontal="right" vertical="top" wrapText="1"/>
      <protection locked="0"/>
    </xf>
    <xf numFmtId="42" fontId="7" fillId="0" borderId="29" xfId="7" applyNumberFormat="1" applyFont="1" applyBorder="1" applyAlignment="1" applyProtection="1">
      <alignment horizontal="left" vertical="top"/>
      <protection locked="0"/>
    </xf>
    <xf numFmtId="42" fontId="7" fillId="0" borderId="20" xfId="7" applyNumberFormat="1" applyFont="1" applyBorder="1" applyAlignment="1" applyProtection="1">
      <alignment horizontal="left" vertical="top"/>
      <protection locked="0"/>
    </xf>
    <xf numFmtId="42" fontId="7" fillId="0" borderId="63" xfId="7" applyNumberFormat="1" applyFont="1" applyBorder="1" applyAlignment="1">
      <alignment horizontal="left" vertical="top"/>
    </xf>
    <xf numFmtId="42" fontId="7" fillId="0" borderId="64" xfId="7" applyNumberFormat="1" applyFont="1" applyBorder="1" applyAlignment="1">
      <alignment horizontal="left" vertical="top"/>
    </xf>
    <xf numFmtId="42" fontId="7" fillId="0" borderId="65" xfId="7" applyNumberFormat="1" applyFont="1" applyBorder="1" applyAlignment="1">
      <alignment horizontal="left" vertical="top"/>
    </xf>
    <xf numFmtId="0" fontId="6" fillId="23" borderId="0" xfId="21" applyFont="1" applyFill="1" applyProtection="1">
      <protection locked="0"/>
    </xf>
    <xf numFmtId="0" fontId="6" fillId="0" borderId="0" xfId="21" applyFont="1" applyProtection="1">
      <protection locked="0"/>
    </xf>
    <xf numFmtId="0" fontId="5" fillId="0" borderId="0" xfId="21" applyProtection="1">
      <protection locked="0"/>
    </xf>
    <xf numFmtId="0" fontId="6" fillId="0" borderId="0" xfId="21" applyFont="1" applyAlignment="1" applyProtection="1">
      <alignment horizontal="left" indent="2"/>
      <protection locked="0"/>
    </xf>
    <xf numFmtId="0" fontId="84" fillId="0" borderId="0" xfId="21" applyFont="1" applyProtection="1">
      <protection locked="0"/>
    </xf>
    <xf numFmtId="0" fontId="5" fillId="0" borderId="2" xfId="21" applyBorder="1" applyAlignment="1" applyProtection="1">
      <alignment horizontal="centerContinuous" wrapText="1"/>
      <protection locked="0"/>
    </xf>
    <xf numFmtId="0" fontId="5" fillId="0" borderId="18" xfId="21" applyBorder="1" applyAlignment="1" applyProtection="1">
      <alignment horizontal="centerContinuous" wrapText="1"/>
      <protection locked="0"/>
    </xf>
    <xf numFmtId="0" fontId="5" fillId="0" borderId="1" xfId="21" applyBorder="1" applyAlignment="1" applyProtection="1">
      <alignment horizontal="centerContinuous" wrapText="1"/>
      <protection locked="0"/>
    </xf>
    <xf numFmtId="0" fontId="83" fillId="0" borderId="0" xfId="22" applyFont="1"/>
    <xf numFmtId="0" fontId="5" fillId="22" borderId="68" xfId="23" applyFont="1" applyProtection="1">
      <protection locked="0"/>
    </xf>
    <xf numFmtId="0" fontId="2" fillId="0" borderId="0" xfId="22"/>
    <xf numFmtId="0" fontId="5" fillId="0" borderId="2" xfId="21" applyBorder="1" applyAlignment="1" applyProtection="1">
      <alignment horizontal="centerContinuous"/>
      <protection locked="0"/>
    </xf>
    <xf numFmtId="0" fontId="5" fillId="0" borderId="18" xfId="21" applyBorder="1" applyAlignment="1" applyProtection="1">
      <alignment horizontal="centerContinuous"/>
      <protection locked="0"/>
    </xf>
    <xf numFmtId="0" fontId="5" fillId="0" borderId="1" xfId="21" applyBorder="1" applyAlignment="1" applyProtection="1">
      <alignment horizontal="centerContinuous"/>
      <protection locked="0"/>
    </xf>
    <xf numFmtId="0" fontId="5" fillId="0" borderId="0" xfId="21" applyAlignment="1" applyProtection="1">
      <alignment horizontal="centerContinuous"/>
      <protection locked="0"/>
    </xf>
    <xf numFmtId="0" fontId="26" fillId="0" borderId="0" xfId="21" applyFont="1" applyProtection="1">
      <protection locked="0"/>
    </xf>
    <xf numFmtId="0" fontId="5" fillId="22" borderId="68" xfId="23" applyFont="1" applyAlignment="1" applyProtection="1">
      <alignment horizontal="center"/>
      <protection locked="0"/>
    </xf>
    <xf numFmtId="0" fontId="6" fillId="0" borderId="17" xfId="21" applyFont="1" applyBorder="1" applyAlignment="1" applyProtection="1">
      <alignment horizontal="center"/>
      <protection locked="0"/>
    </xf>
    <xf numFmtId="0" fontId="5" fillId="0" borderId="13" xfId="21" applyBorder="1" applyProtection="1">
      <protection locked="0"/>
    </xf>
    <xf numFmtId="44" fontId="5" fillId="0" borderId="13" xfId="24" applyFont="1" applyBorder="1" applyAlignment="1" applyProtection="1">
      <alignment horizontal="center"/>
      <protection locked="0"/>
    </xf>
    <xf numFmtId="9" fontId="5" fillId="0" borderId="11" xfId="25" applyFont="1" applyBorder="1" applyAlignment="1" applyProtection="1">
      <alignment horizontal="center"/>
      <protection locked="0"/>
    </xf>
    <xf numFmtId="44" fontId="5" fillId="0" borderId="13" xfId="24" applyFont="1" applyBorder="1" applyProtection="1">
      <protection locked="0"/>
    </xf>
    <xf numFmtId="0" fontId="5" fillId="0" borderId="11" xfId="21" applyBorder="1" applyProtection="1">
      <protection locked="0"/>
    </xf>
    <xf numFmtId="44" fontId="5" fillId="0" borderId="11" xfId="24" applyFont="1" applyBorder="1" applyAlignment="1" applyProtection="1">
      <alignment horizontal="center"/>
      <protection locked="0"/>
    </xf>
    <xf numFmtId="44" fontId="5" fillId="0" borderId="11" xfId="24" applyFont="1" applyBorder="1" applyProtection="1">
      <protection locked="0"/>
    </xf>
    <xf numFmtId="0" fontId="5" fillId="0" borderId="11" xfId="21" applyBorder="1" applyAlignment="1" applyProtection="1">
      <alignment horizontal="left"/>
      <protection locked="0"/>
    </xf>
    <xf numFmtId="0" fontId="5" fillId="0" borderId="11" xfId="21" applyBorder="1" applyAlignment="1" applyProtection="1">
      <alignment horizontal="center"/>
      <protection locked="0"/>
    </xf>
    <xf numFmtId="0" fontId="5" fillId="0" borderId="5" xfId="21" applyBorder="1" applyProtection="1">
      <protection locked="0"/>
    </xf>
    <xf numFmtId="0" fontId="5" fillId="0" borderId="6" xfId="21" applyBorder="1" applyProtection="1">
      <protection locked="0"/>
    </xf>
    <xf numFmtId="44" fontId="5" fillId="0" borderId="6" xfId="24" applyFont="1" applyBorder="1" applyAlignment="1" applyProtection="1">
      <alignment horizontal="center"/>
      <protection locked="0"/>
    </xf>
    <xf numFmtId="0" fontId="5" fillId="0" borderId="9" xfId="21" applyBorder="1" applyAlignment="1" applyProtection="1">
      <alignment horizontal="left"/>
      <protection locked="0"/>
    </xf>
    <xf numFmtId="44" fontId="5" fillId="0" borderId="6" xfId="24" applyFont="1" applyBorder="1" applyProtection="1">
      <protection locked="0"/>
    </xf>
    <xf numFmtId="9" fontId="5" fillId="0" borderId="6" xfId="25" applyFont="1" applyBorder="1" applyAlignment="1" applyProtection="1">
      <alignment horizontal="center"/>
      <protection locked="0"/>
    </xf>
    <xf numFmtId="0" fontId="5" fillId="0" borderId="69" xfId="21" applyBorder="1" applyProtection="1">
      <protection locked="0"/>
    </xf>
    <xf numFmtId="0" fontId="5" fillId="0" borderId="70" xfId="21" applyBorder="1" applyAlignment="1" applyProtection="1">
      <alignment horizontal="centerContinuous" wrapText="1"/>
      <protection locked="0"/>
    </xf>
    <xf numFmtId="0" fontId="5" fillId="0" borderId="52" xfId="21" applyBorder="1" applyAlignment="1" applyProtection="1">
      <alignment horizontal="centerContinuous" wrapText="1"/>
      <protection locked="0"/>
    </xf>
    <xf numFmtId="0" fontId="5" fillId="0" borderId="52" xfId="21" applyBorder="1" applyAlignment="1" applyProtection="1">
      <alignment horizontal="centerContinuous"/>
      <protection locked="0"/>
    </xf>
    <xf numFmtId="0" fontId="5" fillId="0" borderId="59" xfId="21" applyBorder="1" applyAlignment="1" applyProtection="1">
      <alignment horizontal="centerContinuous"/>
      <protection locked="0"/>
    </xf>
    <xf numFmtId="0" fontId="5" fillId="0" borderId="41" xfId="21" applyBorder="1" applyProtection="1">
      <protection locked="0"/>
    </xf>
    <xf numFmtId="0" fontId="5" fillId="0" borderId="31" xfId="21" applyBorder="1" applyAlignment="1" applyProtection="1">
      <alignment horizontal="centerContinuous" wrapText="1"/>
      <protection locked="0"/>
    </xf>
    <xf numFmtId="0" fontId="5" fillId="0" borderId="16" xfId="21" applyBorder="1" applyAlignment="1" applyProtection="1">
      <alignment horizontal="centerContinuous" wrapText="1"/>
      <protection locked="0"/>
    </xf>
    <xf numFmtId="0" fontId="5" fillId="0" borderId="16" xfId="21" applyBorder="1" applyAlignment="1" applyProtection="1">
      <alignment horizontal="centerContinuous"/>
      <protection locked="0"/>
    </xf>
    <xf numFmtId="0" fontId="5" fillId="0" borderId="54" xfId="21" applyBorder="1" applyAlignment="1" applyProtection="1">
      <alignment horizontal="centerContinuous"/>
      <protection locked="0"/>
    </xf>
    <xf numFmtId="0" fontId="5" fillId="0" borderId="71" xfId="21" applyBorder="1" applyProtection="1">
      <protection locked="0"/>
    </xf>
    <xf numFmtId="0" fontId="5" fillId="0" borderId="72" xfId="21" applyBorder="1" applyAlignment="1" applyProtection="1">
      <alignment horizontal="centerContinuous" wrapText="1"/>
      <protection locked="0"/>
    </xf>
    <xf numFmtId="0" fontId="5" fillId="0" borderId="56" xfId="21" applyBorder="1" applyAlignment="1" applyProtection="1">
      <alignment horizontal="centerContinuous" wrapText="1"/>
      <protection locked="0"/>
    </xf>
    <xf numFmtId="0" fontId="5" fillId="0" borderId="56" xfId="21" applyBorder="1" applyAlignment="1" applyProtection="1">
      <alignment horizontal="centerContinuous"/>
      <protection locked="0"/>
    </xf>
    <xf numFmtId="0" fontId="5" fillId="0" borderId="62" xfId="21" applyBorder="1" applyAlignment="1" applyProtection="1">
      <alignment horizontal="centerContinuous"/>
      <protection locked="0"/>
    </xf>
    <xf numFmtId="0" fontId="5" fillId="0" borderId="0" xfId="21" applyAlignment="1" applyProtection="1">
      <alignment horizontal="center"/>
      <protection locked="0"/>
    </xf>
    <xf numFmtId="0" fontId="5" fillId="0" borderId="37" xfId="21" applyBorder="1" applyProtection="1">
      <protection locked="0"/>
    </xf>
    <xf numFmtId="0" fontId="5" fillId="0" borderId="29" xfId="21" applyBorder="1" applyAlignment="1" applyProtection="1">
      <alignment horizontal="centerContinuous" wrapText="1"/>
      <protection locked="0"/>
    </xf>
    <xf numFmtId="0" fontId="5" fillId="0" borderId="20" xfId="21" applyBorder="1" applyAlignment="1" applyProtection="1">
      <alignment horizontal="centerContinuous" wrapText="1"/>
      <protection locked="0"/>
    </xf>
    <xf numFmtId="0" fontId="5" fillId="0" borderId="20" xfId="21" applyBorder="1" applyAlignment="1" applyProtection="1">
      <alignment horizontal="centerContinuous"/>
      <protection locked="0"/>
    </xf>
    <xf numFmtId="0" fontId="5" fillId="0" borderId="49" xfId="21" applyBorder="1" applyAlignment="1" applyProtection="1">
      <alignment horizontal="centerContinuous"/>
      <protection locked="0"/>
    </xf>
    <xf numFmtId="0" fontId="5" fillId="0" borderId="54" xfId="21" applyBorder="1" applyAlignment="1" applyProtection="1">
      <alignment horizontal="centerContinuous" wrapText="1"/>
      <protection locked="0"/>
    </xf>
    <xf numFmtId="0" fontId="5" fillId="0" borderId="62" xfId="21" applyBorder="1" applyAlignment="1" applyProtection="1">
      <alignment horizontal="centerContinuous" wrapText="1"/>
      <protection locked="0"/>
    </xf>
    <xf numFmtId="0" fontId="6" fillId="0" borderId="13" xfId="21" applyFont="1" applyBorder="1" applyAlignment="1" applyProtection="1">
      <alignment horizontal="center" wrapText="1"/>
      <protection locked="0"/>
    </xf>
    <xf numFmtId="0" fontId="5" fillId="0" borderId="17" xfId="21" applyBorder="1" applyAlignment="1" applyProtection="1">
      <alignment horizontal="center"/>
      <protection locked="0"/>
    </xf>
    <xf numFmtId="169" fontId="5" fillId="24" borderId="17" xfId="26" applyNumberFormat="1" applyFont="1" applyFill="1" applyBorder="1" applyAlignment="1" applyProtection="1">
      <alignment horizontal="center"/>
      <protection locked="0"/>
    </xf>
    <xf numFmtId="169" fontId="5" fillId="24" borderId="1" xfId="26" applyNumberFormat="1" applyFont="1" applyFill="1" applyBorder="1" applyAlignment="1" applyProtection="1">
      <alignment horizontal="center"/>
      <protection locked="0"/>
    </xf>
    <xf numFmtId="0" fontId="6" fillId="0" borderId="5" xfId="21" applyFont="1" applyBorder="1" applyProtection="1">
      <protection locked="0"/>
    </xf>
    <xf numFmtId="0" fontId="6" fillId="0" borderId="17" xfId="21" applyFont="1" applyBorder="1" applyAlignment="1" applyProtection="1">
      <alignment horizontal="center" wrapText="1"/>
      <protection locked="0"/>
    </xf>
    <xf numFmtId="0" fontId="6" fillId="0" borderId="17" xfId="21" applyFont="1" applyBorder="1" applyAlignment="1" applyProtection="1">
      <alignment horizontal="center" vertical="center" wrapText="1"/>
      <protection locked="0"/>
    </xf>
    <xf numFmtId="0" fontId="6" fillId="0" borderId="17" xfId="21" applyFont="1" applyBorder="1" applyAlignment="1" applyProtection="1">
      <alignment horizontal="center" vertical="center"/>
      <protection locked="0"/>
    </xf>
    <xf numFmtId="0" fontId="5" fillId="0" borderId="17" xfId="21" applyBorder="1" applyProtection="1">
      <protection locked="0"/>
    </xf>
    <xf numFmtId="44" fontId="5" fillId="24" borderId="17" xfId="24" applyFont="1" applyFill="1" applyBorder="1" applyAlignment="1" applyProtection="1">
      <alignment horizontal="center"/>
      <protection locked="0"/>
    </xf>
    <xf numFmtId="44" fontId="5" fillId="0" borderId="17" xfId="24" applyFont="1" applyBorder="1" applyAlignment="1" applyProtection="1">
      <alignment horizontal="center"/>
      <protection locked="0"/>
    </xf>
    <xf numFmtId="10" fontId="5" fillId="0" borderId="17" xfId="25" applyNumberFormat="1" applyFont="1" applyBorder="1" applyAlignment="1" applyProtection="1">
      <alignment horizontal="center"/>
      <protection locked="0"/>
    </xf>
    <xf numFmtId="0" fontId="5" fillId="0" borderId="24" xfId="21" applyBorder="1" applyProtection="1">
      <protection locked="0"/>
    </xf>
    <xf numFmtId="0" fontId="5" fillId="0" borderId="73" xfId="21" applyBorder="1" applyAlignment="1" applyProtection="1">
      <alignment horizontal="centerContinuous" wrapText="1"/>
      <protection locked="0"/>
    </xf>
    <xf numFmtId="0" fontId="6" fillId="0" borderId="18" xfId="21" applyFont="1" applyBorder="1" applyAlignment="1" applyProtection="1">
      <alignment horizontal="centerContinuous" wrapText="1"/>
      <protection locked="0"/>
    </xf>
    <xf numFmtId="0" fontId="5" fillId="0" borderId="0" xfId="21" applyAlignment="1" applyProtection="1">
      <alignment vertical="center"/>
      <protection locked="0"/>
    </xf>
    <xf numFmtId="0" fontId="5" fillId="0" borderId="0" xfId="21" applyAlignment="1" applyProtection="1">
      <alignment horizontal="center" vertical="center" wrapText="1"/>
      <protection locked="0"/>
    </xf>
    <xf numFmtId="0" fontId="5" fillId="0" borderId="0" xfId="21" applyAlignment="1" applyProtection="1">
      <alignment horizontal="center" vertical="center"/>
      <protection locked="0"/>
    </xf>
    <xf numFmtId="0" fontId="5" fillId="0" borderId="2" xfId="21" applyBorder="1" applyAlignment="1" applyProtection="1">
      <alignment horizontal="justify"/>
      <protection locked="0"/>
    </xf>
    <xf numFmtId="0" fontId="5" fillId="0" borderId="18" xfId="21" applyBorder="1" applyAlignment="1" applyProtection="1">
      <alignment horizontal="justify"/>
      <protection locked="0"/>
    </xf>
    <xf numFmtId="0" fontId="5" fillId="0" borderId="18" xfId="21" applyBorder="1" applyAlignment="1" applyProtection="1">
      <alignment horizontal="justify" vertical="center"/>
      <protection locked="0"/>
    </xf>
    <xf numFmtId="0" fontId="5" fillId="0" borderId="1" xfId="21" applyBorder="1" applyAlignment="1" applyProtection="1">
      <alignment horizontal="justify" vertical="center" wrapText="1"/>
      <protection locked="0"/>
    </xf>
    <xf numFmtId="43" fontId="85" fillId="0" borderId="0" xfId="27" applyFont="1" applyFill="1" applyBorder="1" applyProtection="1">
      <protection locked="0"/>
    </xf>
    <xf numFmtId="0" fontId="48" fillId="0" borderId="37" xfId="22" applyFont="1" applyBorder="1" applyAlignment="1">
      <alignment horizontal="center"/>
    </xf>
    <xf numFmtId="0" fontId="6" fillId="0" borderId="33" xfId="21" applyFont="1" applyBorder="1" applyAlignment="1" applyProtection="1">
      <alignment horizontal="center"/>
      <protection locked="0"/>
    </xf>
    <xf numFmtId="0" fontId="48" fillId="0" borderId="20" xfId="22" applyFont="1" applyBorder="1" applyAlignment="1">
      <alignment horizontal="center"/>
    </xf>
    <xf numFmtId="0" fontId="6" fillId="0" borderId="59" xfId="21" applyFont="1" applyBorder="1" applyAlignment="1" applyProtection="1">
      <alignment horizontal="center"/>
      <protection locked="0"/>
    </xf>
    <xf numFmtId="0" fontId="5" fillId="0" borderId="40" xfId="22" applyFont="1" applyBorder="1"/>
    <xf numFmtId="0" fontId="5" fillId="0" borderId="35" xfId="21" applyBorder="1" applyProtection="1">
      <protection locked="0"/>
    </xf>
    <xf numFmtId="44" fontId="5" fillId="0" borderId="28" xfId="24" applyFont="1" applyFill="1" applyBorder="1"/>
    <xf numFmtId="44" fontId="5" fillId="0" borderId="12" xfId="24" applyFont="1" applyFill="1" applyBorder="1"/>
    <xf numFmtId="0" fontId="5" fillId="0" borderId="40" xfId="22" applyFont="1" applyBorder="1" applyAlignment="1">
      <alignment wrapText="1"/>
    </xf>
    <xf numFmtId="44" fontId="5" fillId="0" borderId="35" xfId="24" applyFont="1" applyFill="1" applyBorder="1"/>
    <xf numFmtId="0" fontId="5" fillId="0" borderId="33" xfId="21" applyBorder="1" applyProtection="1">
      <protection locked="0"/>
    </xf>
    <xf numFmtId="44" fontId="5" fillId="0" borderId="33" xfId="24" applyFont="1" applyFill="1" applyBorder="1"/>
    <xf numFmtId="44" fontId="6" fillId="0" borderId="56" xfId="24" applyFont="1" applyFill="1" applyBorder="1"/>
    <xf numFmtId="44" fontId="6" fillId="0" borderId="62" xfId="24" applyFont="1" applyFill="1" applyBorder="1"/>
    <xf numFmtId="0" fontId="5" fillId="22" borderId="17" xfId="23" applyFont="1" applyBorder="1" applyAlignment="1" applyProtection="1">
      <alignment horizontal="center"/>
      <protection locked="0"/>
    </xf>
    <xf numFmtId="0" fontId="5" fillId="24" borderId="11" xfId="21" applyFill="1" applyBorder="1" applyProtection="1">
      <protection locked="0"/>
    </xf>
    <xf numFmtId="44" fontId="5" fillId="24" borderId="5" xfId="24" applyFont="1" applyFill="1" applyBorder="1" applyProtection="1">
      <protection locked="0"/>
    </xf>
    <xf numFmtId="9" fontId="5" fillId="24" borderId="5" xfId="25" applyFont="1" applyFill="1" applyBorder="1" applyAlignment="1" applyProtection="1">
      <alignment horizontal="center"/>
      <protection locked="0"/>
    </xf>
    <xf numFmtId="0" fontId="5" fillId="24" borderId="75" xfId="21" applyFill="1" applyBorder="1" applyProtection="1">
      <protection locked="0"/>
    </xf>
    <xf numFmtId="44" fontId="5" fillId="24" borderId="50" xfId="24" applyFont="1" applyFill="1" applyBorder="1" applyProtection="1">
      <protection locked="0"/>
    </xf>
    <xf numFmtId="9" fontId="5" fillId="24" borderId="50" xfId="25" applyFont="1" applyFill="1" applyBorder="1" applyAlignment="1" applyProtection="1">
      <alignment horizontal="center"/>
      <protection locked="0"/>
    </xf>
    <xf numFmtId="0" fontId="6" fillId="0" borderId="6" xfId="21" applyFont="1" applyBorder="1" applyAlignment="1" applyProtection="1">
      <alignment horizontal="right"/>
      <protection locked="0"/>
    </xf>
    <xf numFmtId="44" fontId="5" fillId="0" borderId="9" xfId="24" applyFont="1" applyBorder="1" applyProtection="1">
      <protection locked="0"/>
    </xf>
    <xf numFmtId="0" fontId="5" fillId="0" borderId="0" xfId="21" applyAlignment="1" applyProtection="1">
      <alignment horizontal="right"/>
      <protection locked="0"/>
    </xf>
    <xf numFmtId="44" fontId="5" fillId="0" borderId="0" xfId="24" applyFont="1" applyBorder="1" applyProtection="1">
      <protection locked="0"/>
    </xf>
    <xf numFmtId="0" fontId="5" fillId="0" borderId="18" xfId="21" applyBorder="1" applyProtection="1">
      <protection locked="0"/>
    </xf>
    <xf numFmtId="43" fontId="85" fillId="0" borderId="1" xfId="27" applyFont="1" applyFill="1" applyBorder="1" applyProtection="1">
      <protection locked="0"/>
    </xf>
    <xf numFmtId="0" fontId="6" fillId="0" borderId="69" xfId="21" applyFont="1" applyBorder="1" applyAlignment="1" applyProtection="1">
      <alignment horizontal="center"/>
      <protection locked="0"/>
    </xf>
    <xf numFmtId="0" fontId="6" fillId="0" borderId="76" xfId="21" applyFont="1" applyBorder="1" applyProtection="1">
      <protection locked="0"/>
    </xf>
    <xf numFmtId="0" fontId="6" fillId="0" borderId="59" xfId="21" applyFont="1" applyBorder="1" applyProtection="1">
      <protection locked="0"/>
    </xf>
    <xf numFmtId="0" fontId="5" fillId="24" borderId="40" xfId="21" applyFill="1" applyBorder="1" applyProtection="1">
      <protection locked="0"/>
    </xf>
    <xf numFmtId="44" fontId="5" fillId="24" borderId="35" xfId="24" applyFont="1" applyFill="1" applyBorder="1" applyProtection="1">
      <protection locked="0"/>
    </xf>
    <xf numFmtId="44" fontId="5" fillId="0" borderId="12" xfId="24" applyFont="1" applyBorder="1" applyProtection="1">
      <protection locked="0"/>
    </xf>
    <xf numFmtId="0" fontId="5" fillId="24" borderId="37" xfId="21" applyFill="1" applyBorder="1" applyProtection="1">
      <protection locked="0"/>
    </xf>
    <xf numFmtId="44" fontId="5" fillId="24" borderId="33" xfId="24" applyFont="1" applyFill="1" applyBorder="1" applyProtection="1">
      <protection locked="0"/>
    </xf>
    <xf numFmtId="44" fontId="5" fillId="0" borderId="49" xfId="24" applyFont="1" applyBorder="1" applyProtection="1">
      <protection locked="0"/>
    </xf>
    <xf numFmtId="0" fontId="6" fillId="0" borderId="77" xfId="21" applyFont="1" applyBorder="1" applyAlignment="1" applyProtection="1">
      <alignment horizontal="right"/>
      <protection locked="0"/>
    </xf>
    <xf numFmtId="44" fontId="6" fillId="0" borderId="42" xfId="24" applyFont="1" applyBorder="1" applyAlignment="1" applyProtection="1">
      <alignment horizontal="center"/>
      <protection locked="0"/>
    </xf>
    <xf numFmtId="43" fontId="5" fillId="0" borderId="0" xfId="21" applyNumberFormat="1" applyProtection="1">
      <protection locked="0"/>
    </xf>
    <xf numFmtId="2" fontId="84" fillId="0" borderId="17" xfId="20" applyNumberFormat="1" applyFont="1" applyFill="1" applyBorder="1" applyAlignment="1">
      <alignment horizontal="center"/>
    </xf>
    <xf numFmtId="0" fontId="23" fillId="0" borderId="0" xfId="21" applyFont="1" applyAlignment="1" applyProtection="1">
      <alignment horizontal="left" indent="1"/>
      <protection locked="0"/>
    </xf>
    <xf numFmtId="0" fontId="5" fillId="0" borderId="2" xfId="21" applyBorder="1" applyAlignment="1" applyProtection="1">
      <alignment horizontal="center" wrapText="1"/>
      <protection locked="0"/>
    </xf>
    <xf numFmtId="0" fontId="5" fillId="0" borderId="18" xfId="21" applyBorder="1" applyAlignment="1" applyProtection="1">
      <alignment horizontal="center" wrapText="1"/>
      <protection locked="0"/>
    </xf>
    <xf numFmtId="43" fontId="5" fillId="0" borderId="1" xfId="21" applyNumberFormat="1" applyBorder="1" applyAlignment="1" applyProtection="1">
      <alignment horizontal="center" wrapText="1"/>
      <protection locked="0"/>
    </xf>
    <xf numFmtId="170" fontId="84" fillId="0" borderId="17" xfId="20" applyNumberFormat="1" applyFont="1" applyFill="1" applyBorder="1" applyAlignment="1">
      <alignment horizontal="center"/>
    </xf>
    <xf numFmtId="172" fontId="84" fillId="0" borderId="17" xfId="25" applyNumberFormat="1" applyFont="1" applyFill="1" applyBorder="1" applyAlignment="1">
      <alignment horizontal="center"/>
    </xf>
    <xf numFmtId="43" fontId="5" fillId="0" borderId="1" xfId="21" applyNumberFormat="1" applyBorder="1" applyAlignment="1" applyProtection="1">
      <alignment horizontal="centerContinuous" wrapText="1"/>
      <protection locked="0"/>
    </xf>
    <xf numFmtId="0" fontId="5" fillId="0" borderId="0" xfId="21" applyAlignment="1" applyProtection="1">
      <alignment horizontal="center" wrapText="1"/>
      <protection locked="0"/>
    </xf>
    <xf numFmtId="43" fontId="5" fillId="0" borderId="0" xfId="21" applyNumberFormat="1" applyAlignment="1" applyProtection="1">
      <alignment horizontal="center" wrapText="1"/>
      <protection locked="0"/>
    </xf>
    <xf numFmtId="0" fontId="5" fillId="0" borderId="0" xfId="21" applyAlignment="1" applyProtection="1">
      <alignment horizontal="centerContinuous" wrapText="1"/>
      <protection locked="0"/>
    </xf>
    <xf numFmtId="43" fontId="5" fillId="0" borderId="0" xfId="21" applyNumberFormat="1" applyAlignment="1" applyProtection="1">
      <alignment horizontal="centerContinuous" wrapText="1"/>
      <protection locked="0"/>
    </xf>
    <xf numFmtId="0" fontId="83" fillId="0" borderId="0" xfId="21" applyFont="1" applyProtection="1">
      <protection locked="0"/>
    </xf>
    <xf numFmtId="0" fontId="48" fillId="0" borderId="2" xfId="22" applyFont="1" applyBorder="1" applyAlignment="1">
      <alignment horizontal="center" wrapText="1"/>
    </xf>
    <xf numFmtId="0" fontId="48" fillId="0" borderId="78" xfId="22" applyFont="1" applyBorder="1" applyAlignment="1">
      <alignment horizontal="center" wrapText="1"/>
    </xf>
    <xf numFmtId="0" fontId="48" fillId="0" borderId="1" xfId="22" applyFont="1" applyBorder="1" applyAlignment="1">
      <alignment horizontal="center" wrapText="1"/>
    </xf>
    <xf numFmtId="0" fontId="85" fillId="0" borderId="0" xfId="22" applyFont="1"/>
    <xf numFmtId="14" fontId="5" fillId="0" borderId="15" xfId="22" applyNumberFormat="1" applyFont="1" applyBorder="1" applyAlignment="1">
      <alignment horizontal="center"/>
    </xf>
    <xf numFmtId="174" fontId="5" fillId="0" borderId="44" xfId="22" applyNumberFormat="1" applyFont="1" applyBorder="1" applyAlignment="1">
      <alignment horizontal="center"/>
    </xf>
    <xf numFmtId="14" fontId="5" fillId="0" borderId="44" xfId="22" applyNumberFormat="1" applyFont="1" applyBorder="1" applyAlignment="1">
      <alignment horizontal="center"/>
    </xf>
    <xf numFmtId="42" fontId="5" fillId="0" borderId="44" xfId="28" applyNumberFormat="1" applyFont="1" applyFill="1" applyBorder="1" applyAlignment="1">
      <alignment horizontal="center"/>
    </xf>
    <xf numFmtId="42" fontId="5" fillId="0" borderId="14" xfId="22" applyNumberFormat="1" applyFont="1" applyBorder="1" applyAlignment="1">
      <alignment horizontal="center" wrapText="1"/>
    </xf>
    <xf numFmtId="14" fontId="5" fillId="0" borderId="5" xfId="22" applyNumberFormat="1" applyFont="1" applyBorder="1" applyAlignment="1">
      <alignment horizontal="center"/>
    </xf>
    <xf numFmtId="174" fontId="5" fillId="0" borderId="35" xfId="22" applyNumberFormat="1" applyFont="1" applyBorder="1" applyAlignment="1">
      <alignment horizontal="center"/>
    </xf>
    <xf numFmtId="14" fontId="5" fillId="0" borderId="35" xfId="22" applyNumberFormat="1" applyFont="1" applyBorder="1" applyAlignment="1">
      <alignment horizontal="center"/>
    </xf>
    <xf numFmtId="42" fontId="5" fillId="0" borderId="35" xfId="28" applyNumberFormat="1" applyFont="1" applyFill="1" applyBorder="1" applyAlignment="1">
      <alignment horizontal="center"/>
    </xf>
    <xf numFmtId="42" fontId="5" fillId="0" borderId="12" xfId="22" applyNumberFormat="1" applyFont="1" applyBorder="1" applyAlignment="1">
      <alignment horizontal="center" wrapText="1"/>
    </xf>
    <xf numFmtId="14" fontId="5" fillId="0" borderId="9" xfId="22" applyNumberFormat="1" applyFont="1" applyBorder="1" applyAlignment="1">
      <alignment horizontal="center"/>
    </xf>
    <xf numFmtId="14" fontId="5" fillId="0" borderId="42" xfId="22" applyNumberFormat="1" applyFont="1" applyBorder="1" applyAlignment="1">
      <alignment horizontal="center"/>
    </xf>
    <xf numFmtId="42" fontId="5" fillId="0" borderId="42" xfId="28" applyNumberFormat="1" applyFont="1" applyFill="1" applyBorder="1" applyAlignment="1">
      <alignment horizontal="center"/>
    </xf>
    <xf numFmtId="42" fontId="5" fillId="0" borderId="8" xfId="22" applyNumberFormat="1" applyFont="1" applyBorder="1" applyAlignment="1">
      <alignment horizontal="center" wrapText="1"/>
    </xf>
    <xf numFmtId="0" fontId="6" fillId="0" borderId="2" xfId="22" applyFont="1" applyBorder="1"/>
    <xf numFmtId="0" fontId="6" fillId="0" borderId="78" xfId="22" applyFont="1" applyBorder="1"/>
    <xf numFmtId="37" fontId="6" fillId="0" borderId="78" xfId="22" applyNumberFormat="1" applyFont="1" applyBorder="1"/>
    <xf numFmtId="42" fontId="6" fillId="0" borderId="78" xfId="22" applyNumberFormat="1" applyFont="1" applyBorder="1" applyAlignment="1" applyProtection="1">
      <alignment wrapText="1"/>
      <protection locked="0"/>
    </xf>
    <xf numFmtId="42" fontId="6" fillId="0" borderId="1" xfId="22" applyNumberFormat="1" applyFont="1" applyBorder="1" applyAlignment="1" applyProtection="1">
      <alignment wrapText="1"/>
      <protection locked="0"/>
    </xf>
    <xf numFmtId="0" fontId="5" fillId="22" borderId="68" xfId="23" applyFont="1" applyAlignment="1" applyProtection="1">
      <alignment horizontal="left"/>
      <protection locked="0"/>
    </xf>
    <xf numFmtId="0" fontId="6" fillId="0" borderId="24" xfId="21" applyFont="1" applyBorder="1" applyAlignment="1" applyProtection="1">
      <alignment horizontal="center"/>
      <protection locked="0"/>
    </xf>
    <xf numFmtId="0" fontId="6" fillId="0" borderId="36" xfId="21" applyFont="1" applyBorder="1" applyAlignment="1" applyProtection="1">
      <alignment horizontal="center"/>
      <protection locked="0"/>
    </xf>
    <xf numFmtId="0" fontId="6" fillId="0" borderId="36" xfId="21" applyFont="1" applyBorder="1" applyAlignment="1" applyProtection="1">
      <alignment horizontal="center" wrapText="1"/>
      <protection locked="0"/>
    </xf>
    <xf numFmtId="0" fontId="5" fillId="0" borderId="77" xfId="21" applyBorder="1" applyProtection="1">
      <protection locked="0"/>
    </xf>
    <xf numFmtId="44" fontId="5" fillId="0" borderId="22" xfId="24" applyFont="1" applyFill="1" applyBorder="1" applyProtection="1">
      <protection locked="0"/>
    </xf>
    <xf numFmtId="0" fontId="48" fillId="0" borderId="0" xfId="22" applyFont="1" applyAlignment="1">
      <alignment horizontal="right"/>
    </xf>
    <xf numFmtId="0" fontId="6" fillId="0" borderId="17" xfId="21" applyFont="1" applyBorder="1" applyAlignment="1" applyProtection="1">
      <alignment horizontal="right"/>
      <protection locked="0"/>
    </xf>
    <xf numFmtId="0" fontId="6" fillId="22" borderId="17" xfId="23" applyFont="1" applyBorder="1" applyAlignment="1" applyProtection="1">
      <protection locked="0"/>
    </xf>
    <xf numFmtId="0" fontId="6" fillId="0" borderId="18" xfId="21" applyFont="1" applyBorder="1" applyProtection="1">
      <protection locked="0"/>
    </xf>
    <xf numFmtId="0" fontId="6" fillId="0" borderId="1" xfId="21" applyFont="1" applyBorder="1" applyProtection="1">
      <protection locked="0"/>
    </xf>
    <xf numFmtId="0" fontId="6" fillId="0" borderId="79" xfId="21" applyFont="1" applyBorder="1" applyAlignment="1" applyProtection="1">
      <alignment horizontal="center"/>
      <protection locked="0"/>
    </xf>
    <xf numFmtId="0" fontId="6" fillId="0" borderId="78" xfId="21" applyFont="1" applyBorder="1" applyAlignment="1" applyProtection="1">
      <alignment horizontal="center"/>
      <protection locked="0"/>
    </xf>
    <xf numFmtId="0" fontId="5" fillId="0" borderId="40" xfId="21" applyBorder="1" applyProtection="1">
      <protection locked="0"/>
    </xf>
    <xf numFmtId="0" fontId="5" fillId="0" borderId="27" xfId="21" applyBorder="1" applyProtection="1">
      <protection locked="0"/>
    </xf>
    <xf numFmtId="44" fontId="5" fillId="0" borderId="23" xfId="24" applyFont="1" applyFill="1" applyBorder="1" applyProtection="1">
      <protection locked="0"/>
    </xf>
    <xf numFmtId="0" fontId="85" fillId="0" borderId="2" xfId="22" applyFont="1" applyBorder="1"/>
    <xf numFmtId="0" fontId="85" fillId="0" borderId="18" xfId="22" applyFont="1" applyBorder="1"/>
    <xf numFmtId="0" fontId="48" fillId="0" borderId="79" xfId="22" applyFont="1" applyBorder="1" applyAlignment="1">
      <alignment horizontal="right"/>
    </xf>
    <xf numFmtId="44" fontId="5" fillId="0" borderId="36" xfId="24" applyFont="1" applyBorder="1" applyProtection="1">
      <protection locked="0"/>
    </xf>
    <xf numFmtId="0" fontId="4" fillId="0" borderId="0" xfId="22" applyFont="1"/>
    <xf numFmtId="0" fontId="4" fillId="0" borderId="69" xfId="22" applyFont="1" applyBorder="1" applyAlignment="1">
      <alignment horizontal="center"/>
    </xf>
    <xf numFmtId="0" fontId="4" fillId="0" borderId="76" xfId="22" applyFont="1" applyBorder="1" applyAlignment="1">
      <alignment horizontal="center"/>
    </xf>
    <xf numFmtId="44" fontId="83" fillId="0" borderId="40" xfId="24" applyFont="1" applyBorder="1"/>
    <xf numFmtId="0" fontId="2" fillId="0" borderId="35" xfId="22" applyBorder="1"/>
    <xf numFmtId="0" fontId="2" fillId="0" borderId="12" xfId="22" applyBorder="1"/>
    <xf numFmtId="44" fontId="83" fillId="0" borderId="37" xfId="24" applyFont="1" applyBorder="1"/>
    <xf numFmtId="0" fontId="2" fillId="0" borderId="33" xfId="22" applyBorder="1"/>
    <xf numFmtId="0" fontId="2" fillId="0" borderId="20" xfId="22" applyBorder="1"/>
    <xf numFmtId="0" fontId="2" fillId="0" borderId="49" xfId="22" applyBorder="1"/>
    <xf numFmtId="44" fontId="83" fillId="0" borderId="77" xfId="22" applyNumberFormat="1" applyFont="1" applyBorder="1"/>
    <xf numFmtId="0" fontId="2" fillId="0" borderId="42" xfId="22" applyBorder="1"/>
    <xf numFmtId="0" fontId="2" fillId="0" borderId="7" xfId="22" applyBorder="1"/>
    <xf numFmtId="0" fontId="2" fillId="0" borderId="8" xfId="22" applyBorder="1"/>
    <xf numFmtId="0" fontId="26" fillId="0" borderId="0" xfId="21" applyFont="1" applyAlignment="1" applyProtection="1">
      <alignment vertical="center"/>
      <protection locked="0"/>
    </xf>
    <xf numFmtId="0" fontId="5" fillId="0" borderId="24" xfId="21" applyBorder="1" applyAlignment="1" applyProtection="1">
      <alignment horizontal="center"/>
      <protection locked="0"/>
    </xf>
    <xf numFmtId="0" fontId="5" fillId="0" borderId="78" xfId="21" applyBorder="1" applyProtection="1">
      <protection locked="0"/>
    </xf>
    <xf numFmtId="0" fontId="5" fillId="0" borderId="36" xfId="21" applyBorder="1" applyProtection="1">
      <protection locked="0"/>
    </xf>
    <xf numFmtId="44" fontId="5" fillId="0" borderId="35" xfId="24" applyFont="1" applyFill="1" applyBorder="1" applyProtection="1">
      <protection locked="0"/>
    </xf>
    <xf numFmtId="0" fontId="5" fillId="0" borderId="9" xfId="21" applyBorder="1" applyProtection="1">
      <protection locked="0"/>
    </xf>
    <xf numFmtId="44" fontId="5" fillId="0" borderId="42" xfId="24" applyFont="1" applyFill="1" applyBorder="1" applyProtection="1">
      <protection locked="0"/>
    </xf>
    <xf numFmtId="0" fontId="6" fillId="0" borderId="9" xfId="21" applyFont="1" applyBorder="1" applyAlignment="1" applyProtection="1">
      <alignment horizontal="right"/>
      <protection locked="0"/>
    </xf>
    <xf numFmtId="44" fontId="5" fillId="0" borderId="78" xfId="24" applyFont="1" applyBorder="1" applyProtection="1">
      <protection locked="0"/>
    </xf>
    <xf numFmtId="44" fontId="5" fillId="0" borderId="22" xfId="24" applyFont="1" applyBorder="1" applyProtection="1">
      <protection locked="0"/>
    </xf>
    <xf numFmtId="0" fontId="5" fillId="24" borderId="15" xfId="21" applyFill="1" applyBorder="1" applyProtection="1">
      <protection locked="0"/>
    </xf>
    <xf numFmtId="0" fontId="5" fillId="24" borderId="14" xfId="21" applyFill="1" applyBorder="1" applyProtection="1">
      <protection locked="0"/>
    </xf>
    <xf numFmtId="0" fontId="5" fillId="24" borderId="5" xfId="21" applyFill="1" applyBorder="1" applyProtection="1">
      <protection locked="0"/>
    </xf>
    <xf numFmtId="44" fontId="5" fillId="24" borderId="40" xfId="24" applyFont="1" applyFill="1" applyBorder="1" applyProtection="1">
      <protection locked="0"/>
    </xf>
    <xf numFmtId="44" fontId="5" fillId="24" borderId="23" xfId="24" applyFont="1" applyFill="1" applyBorder="1" applyProtection="1">
      <protection locked="0"/>
    </xf>
    <xf numFmtId="44" fontId="5" fillId="24" borderId="12" xfId="24" applyFont="1" applyFill="1" applyBorder="1" applyProtection="1">
      <protection locked="0"/>
    </xf>
    <xf numFmtId="44" fontId="5" fillId="0" borderId="40" xfId="24" applyFont="1" applyBorder="1" applyProtection="1">
      <protection locked="0"/>
    </xf>
    <xf numFmtId="0" fontId="5" fillId="24" borderId="12" xfId="21" applyFill="1" applyBorder="1" applyProtection="1">
      <protection locked="0"/>
    </xf>
    <xf numFmtId="0" fontId="5" fillId="0" borderId="2" xfId="21" applyBorder="1" applyProtection="1">
      <protection locked="0"/>
    </xf>
    <xf numFmtId="0" fontId="6" fillId="0" borderId="18" xfId="21" applyFont="1" applyBorder="1" applyAlignment="1" applyProtection="1">
      <alignment horizontal="right"/>
      <protection locked="0"/>
    </xf>
    <xf numFmtId="44" fontId="5" fillId="0" borderId="24" xfId="24" applyFont="1" applyBorder="1" applyProtection="1">
      <protection locked="0"/>
    </xf>
    <xf numFmtId="44" fontId="5" fillId="0" borderId="1" xfId="24" applyFont="1" applyBorder="1" applyProtection="1">
      <protection locked="0"/>
    </xf>
    <xf numFmtId="0" fontId="21" fillId="0" borderId="0" xfId="21" applyFont="1" applyProtection="1">
      <protection locked="0"/>
    </xf>
    <xf numFmtId="0" fontId="86" fillId="0" borderId="17" xfId="21" applyFont="1" applyBorder="1" applyAlignment="1" applyProtection="1">
      <alignment horizontal="center"/>
      <protection locked="0"/>
    </xf>
    <xf numFmtId="0" fontId="86" fillId="0" borderId="15" xfId="21" applyFont="1" applyBorder="1" applyAlignment="1" applyProtection="1">
      <alignment horizontal="center"/>
      <protection locked="0"/>
    </xf>
    <xf numFmtId="0" fontId="86" fillId="0" borderId="13" xfId="21" applyFont="1" applyBorder="1" applyAlignment="1" applyProtection="1">
      <alignment horizontal="center"/>
      <protection locked="0"/>
    </xf>
    <xf numFmtId="49" fontId="6" fillId="22" borderId="17" xfId="23" applyNumberFormat="1" applyFont="1" applyBorder="1" applyAlignment="1" applyProtection="1">
      <alignment horizontal="center"/>
      <protection locked="0"/>
    </xf>
    <xf numFmtId="49" fontId="39" fillId="0" borderId="5" xfId="21" applyNumberFormat="1" applyFont="1" applyBorder="1" applyAlignment="1" applyProtection="1">
      <alignment horizontal="left"/>
      <protection locked="0"/>
    </xf>
    <xf numFmtId="0" fontId="5" fillId="0" borderId="5" xfId="21" applyBorder="1" applyAlignment="1" applyProtection="1">
      <alignment horizontal="center"/>
      <protection locked="0"/>
    </xf>
    <xf numFmtId="166" fontId="50" fillId="24" borderId="15" xfId="28" applyNumberFormat="1" applyFont="1" applyFill="1" applyBorder="1" applyProtection="1">
      <protection locked="0"/>
    </xf>
    <xf numFmtId="166" fontId="50" fillId="24" borderId="13" xfId="28" applyNumberFormat="1" applyFont="1" applyFill="1" applyBorder="1" applyProtection="1">
      <protection locked="0"/>
    </xf>
    <xf numFmtId="166" fontId="7" fillId="0" borderId="12" xfId="28" applyNumberFormat="1" applyFont="1" applyBorder="1" applyProtection="1"/>
    <xf numFmtId="44" fontId="50" fillId="24" borderId="5" xfId="24" applyFont="1" applyFill="1" applyBorder="1" applyProtection="1">
      <protection locked="0"/>
    </xf>
    <xf numFmtId="44" fontId="50" fillId="24" borderId="11" xfId="24" applyFont="1" applyFill="1" applyBorder="1" applyProtection="1">
      <protection locked="0"/>
    </xf>
    <xf numFmtId="44" fontId="7" fillId="0" borderId="12" xfId="24" applyFont="1" applyBorder="1"/>
    <xf numFmtId="14" fontId="5" fillId="0" borderId="0" xfId="21" applyNumberFormat="1" applyProtection="1">
      <protection locked="0"/>
    </xf>
    <xf numFmtId="0" fontId="5" fillId="0" borderId="7" xfId="21" applyBorder="1" applyProtection="1">
      <protection locked="0"/>
    </xf>
    <xf numFmtId="44" fontId="50" fillId="24" borderId="9" xfId="24" applyFont="1" applyFill="1" applyBorder="1" applyProtection="1">
      <protection locked="0"/>
    </xf>
    <xf numFmtId="44" fontId="50" fillId="24" borderId="6" xfId="24" applyFont="1" applyFill="1" applyBorder="1" applyProtection="1">
      <protection locked="0"/>
    </xf>
    <xf numFmtId="44" fontId="7" fillId="0" borderId="8" xfId="24" applyFont="1" applyBorder="1"/>
    <xf numFmtId="0" fontId="84" fillId="0" borderId="18" xfId="21" applyFont="1" applyBorder="1" applyAlignment="1" applyProtection="1">
      <alignment horizontal="right"/>
      <protection locked="0"/>
    </xf>
    <xf numFmtId="166" fontId="86" fillId="0" borderId="2" xfId="28" applyNumberFormat="1" applyFont="1" applyBorder="1" applyProtection="1"/>
    <xf numFmtId="166" fontId="86" fillId="0" borderId="17" xfId="28" applyNumberFormat="1" applyFont="1" applyBorder="1" applyProtection="1"/>
    <xf numFmtId="166" fontId="86" fillId="0" borderId="1" xfId="28" applyNumberFormat="1" applyFont="1" applyBorder="1" applyProtection="1"/>
    <xf numFmtId="0" fontId="53" fillId="0" borderId="0" xfId="21" applyFont="1" applyProtection="1">
      <protection locked="0"/>
    </xf>
    <xf numFmtId="49" fontId="53" fillId="0" borderId="0" xfId="21" applyNumberFormat="1" applyFont="1" applyProtection="1">
      <protection locked="0"/>
    </xf>
    <xf numFmtId="44" fontId="5" fillId="0" borderId="62" xfId="24" applyFont="1" applyBorder="1" applyProtection="1">
      <protection locked="0"/>
    </xf>
    <xf numFmtId="0" fontId="5" fillId="0" borderId="8" xfId="21" applyBorder="1" applyProtection="1">
      <protection locked="0"/>
    </xf>
    <xf numFmtId="0" fontId="87" fillId="0" borderId="0" xfId="21" applyFont="1" applyProtection="1">
      <protection locked="0"/>
    </xf>
    <xf numFmtId="0" fontId="83" fillId="0" borderId="0" xfId="29" applyFont="1"/>
    <xf numFmtId="0" fontId="83" fillId="0" borderId="15" xfId="29" applyFont="1" applyBorder="1"/>
    <xf numFmtId="0" fontId="30" fillId="0" borderId="4" xfId="29" applyFont="1" applyBorder="1" applyProtection="1">
      <protection locked="0"/>
    </xf>
    <xf numFmtId="0" fontId="83" fillId="0" borderId="5" xfId="29" applyFont="1" applyBorder="1"/>
    <xf numFmtId="0" fontId="83" fillId="0" borderId="12" xfId="29" applyFont="1" applyBorder="1"/>
    <xf numFmtId="0" fontId="30" fillId="0" borderId="0" xfId="29" applyFont="1" applyProtection="1">
      <protection locked="0"/>
    </xf>
    <xf numFmtId="0" fontId="27" fillId="0" borderId="0" xfId="29" applyFont="1" applyProtection="1">
      <protection locked="0"/>
    </xf>
    <xf numFmtId="0" fontId="5" fillId="0" borderId="5" xfId="29" applyFont="1" applyBorder="1" applyAlignment="1" applyProtection="1">
      <alignment horizontal="center"/>
      <protection locked="0"/>
    </xf>
    <xf numFmtId="0" fontId="5" fillId="0" borderId="0" xfId="29" applyFont="1" applyProtection="1">
      <protection locked="0"/>
    </xf>
    <xf numFmtId="37" fontId="22" fillId="0" borderId="5" xfId="29" applyNumberFormat="1" applyFont="1" applyBorder="1" applyProtection="1">
      <protection locked="0"/>
    </xf>
    <xf numFmtId="37" fontId="22" fillId="0" borderId="12" xfId="29" applyNumberFormat="1" applyFont="1" applyBorder="1" applyProtection="1">
      <protection locked="0"/>
    </xf>
    <xf numFmtId="169" fontId="83" fillId="0" borderId="5" xfId="30" applyNumberFormat="1" applyFont="1" applyBorder="1"/>
    <xf numFmtId="10" fontId="83" fillId="0" borderId="0" xfId="25" applyNumberFormat="1" applyFont="1" applyBorder="1"/>
    <xf numFmtId="0" fontId="48" fillId="0" borderId="12" xfId="29" applyFont="1" applyBorder="1" applyAlignment="1">
      <alignment horizontal="center"/>
    </xf>
    <xf numFmtId="0" fontId="5" fillId="0" borderId="5" xfId="29" applyFont="1" applyBorder="1" applyAlignment="1" applyProtection="1">
      <alignment horizontal="center" vertical="center"/>
      <protection locked="0"/>
    </xf>
    <xf numFmtId="0" fontId="5" fillId="0" borderId="0" xfId="29" applyFont="1" applyAlignment="1" applyProtection="1">
      <alignment vertical="center" wrapText="1"/>
      <protection locked="0"/>
    </xf>
    <xf numFmtId="0" fontId="5" fillId="0" borderId="0" xfId="29" applyFont="1" applyAlignment="1" applyProtection="1">
      <alignment horizontal="left"/>
      <protection locked="0"/>
    </xf>
    <xf numFmtId="0" fontId="6" fillId="13" borderId="53" xfId="29" quotePrefix="1" applyFont="1" applyFill="1" applyBorder="1" applyAlignment="1">
      <alignment horizontal="center"/>
    </xf>
    <xf numFmtId="0" fontId="6" fillId="13" borderId="16" xfId="29" applyFont="1" applyFill="1" applyBorder="1" applyProtection="1">
      <protection locked="0"/>
    </xf>
    <xf numFmtId="37" fontId="22" fillId="13" borderId="53" xfId="29" applyNumberFormat="1" applyFont="1" applyFill="1" applyBorder="1"/>
    <xf numFmtId="37" fontId="22" fillId="13" borderId="54" xfId="29" applyNumberFormat="1" applyFont="1" applyFill="1" applyBorder="1"/>
    <xf numFmtId="0" fontId="83" fillId="11" borderId="53" xfId="29" applyFont="1" applyFill="1" applyBorder="1"/>
    <xf numFmtId="0" fontId="83" fillId="11" borderId="16" xfId="29" applyFont="1" applyFill="1" applyBorder="1"/>
    <xf numFmtId="0" fontId="83" fillId="11" borderId="54" xfId="29" applyFont="1" applyFill="1" applyBorder="1" applyAlignment="1">
      <alignment horizontal="center"/>
    </xf>
    <xf numFmtId="0" fontId="5" fillId="0" borderId="5" xfId="29" applyFont="1" applyBorder="1"/>
    <xf numFmtId="0" fontId="5" fillId="0" borderId="3" xfId="29" applyFont="1" applyBorder="1" applyProtection="1">
      <protection locked="0"/>
    </xf>
    <xf numFmtId="37" fontId="22" fillId="0" borderId="60" xfId="29" applyNumberFormat="1" applyFont="1" applyBorder="1"/>
    <xf numFmtId="37" fontId="22" fillId="0" borderId="61" xfId="29" applyNumberFormat="1" applyFont="1" applyBorder="1"/>
    <xf numFmtId="0" fontId="83" fillId="0" borderId="12" xfId="29" applyFont="1" applyBorder="1" applyAlignment="1">
      <alignment horizontal="center"/>
    </xf>
    <xf numFmtId="0" fontId="6" fillId="13" borderId="53" xfId="29" applyFont="1" applyFill="1" applyBorder="1" applyAlignment="1">
      <alignment horizontal="center"/>
    </xf>
    <xf numFmtId="37" fontId="22" fillId="0" borderId="5" xfId="29" applyNumberFormat="1" applyFont="1" applyBorder="1"/>
    <xf numFmtId="37" fontId="22" fillId="0" borderId="12" xfId="29" applyNumberFormat="1" applyFont="1" applyBorder="1"/>
    <xf numFmtId="169" fontId="83" fillId="0" borderId="50" xfId="30" applyNumberFormat="1" applyFont="1" applyBorder="1"/>
    <xf numFmtId="10" fontId="83" fillId="0" borderId="20" xfId="25" applyNumberFormat="1" applyFont="1" applyBorder="1"/>
    <xf numFmtId="0" fontId="48" fillId="0" borderId="49" xfId="29" applyFont="1" applyBorder="1" applyAlignment="1">
      <alignment horizontal="center"/>
    </xf>
    <xf numFmtId="0" fontId="5" fillId="0" borderId="5" xfId="29" applyFont="1" applyBorder="1" applyAlignment="1">
      <alignment horizontal="center"/>
    </xf>
    <xf numFmtId="0" fontId="83" fillId="11" borderId="5" xfId="29" applyFont="1" applyFill="1" applyBorder="1"/>
    <xf numFmtId="10" fontId="83" fillId="11" borderId="0" xfId="25" applyNumberFormat="1" applyFont="1" applyFill="1" applyBorder="1"/>
    <xf numFmtId="0" fontId="83" fillId="11" borderId="12" xfId="29" applyFont="1" applyFill="1" applyBorder="1" applyAlignment="1">
      <alignment horizontal="center"/>
    </xf>
    <xf numFmtId="0" fontId="5" fillId="0" borderId="0" xfId="29" applyFont="1" applyAlignment="1" applyProtection="1">
      <alignment horizontal="left" wrapText="1"/>
      <protection locked="0"/>
    </xf>
    <xf numFmtId="0" fontId="6" fillId="0" borderId="16" xfId="29" applyFont="1" applyBorder="1"/>
    <xf numFmtId="0" fontId="6" fillId="13" borderId="55" xfId="29" applyFont="1" applyFill="1" applyBorder="1" applyAlignment="1">
      <alignment horizontal="center"/>
    </xf>
    <xf numFmtId="0" fontId="6" fillId="13" borderId="56" xfId="29" applyFont="1" applyFill="1" applyBorder="1" applyProtection="1">
      <protection locked="0"/>
    </xf>
    <xf numFmtId="37" fontId="22" fillId="13" borderId="55" xfId="29" applyNumberFormat="1" applyFont="1" applyFill="1" applyBorder="1"/>
    <xf numFmtId="37" fontId="22" fillId="13" borderId="62" xfId="29" applyNumberFormat="1" applyFont="1" applyFill="1" applyBorder="1"/>
    <xf numFmtId="0" fontId="5" fillId="0" borderId="15" xfId="29" applyFont="1" applyBorder="1"/>
    <xf numFmtId="0" fontId="17" fillId="0" borderId="4" xfId="29" applyFont="1" applyBorder="1" applyProtection="1">
      <protection locked="0"/>
    </xf>
    <xf numFmtId="37" fontId="22" fillId="0" borderId="15" xfId="29" applyNumberFormat="1" applyFont="1" applyBorder="1"/>
    <xf numFmtId="37" fontId="22" fillId="0" borderId="14" xfId="29" applyNumberFormat="1" applyFont="1" applyBorder="1"/>
    <xf numFmtId="37" fontId="22" fillId="0" borderId="50" xfId="29" applyNumberFormat="1" applyFont="1" applyBorder="1" applyProtection="1">
      <protection locked="0"/>
    </xf>
    <xf numFmtId="37" fontId="22" fillId="0" borderId="49" xfId="29" applyNumberFormat="1" applyFont="1" applyBorder="1" applyProtection="1">
      <protection locked="0"/>
    </xf>
    <xf numFmtId="0" fontId="5" fillId="0" borderId="0" xfId="29" applyFont="1"/>
    <xf numFmtId="0" fontId="17" fillId="0" borderId="3" xfId="29" applyFont="1" applyBorder="1" applyProtection="1">
      <protection locked="0"/>
    </xf>
    <xf numFmtId="0" fontId="27" fillId="0" borderId="5" xfId="29" applyFont="1" applyBorder="1"/>
    <xf numFmtId="0" fontId="27" fillId="0" borderId="0" xfId="29" applyFont="1"/>
    <xf numFmtId="0" fontId="28" fillId="13" borderId="53" xfId="29" applyFont="1" applyFill="1" applyBorder="1" applyAlignment="1">
      <alignment horizontal="center"/>
    </xf>
    <xf numFmtId="0" fontId="28" fillId="13" borderId="16" xfId="29" applyFont="1" applyFill="1" applyBorder="1" applyProtection="1">
      <protection locked="0"/>
    </xf>
    <xf numFmtId="0" fontId="28" fillId="13" borderId="55" xfId="29" applyFont="1" applyFill="1" applyBorder="1" applyAlignment="1">
      <alignment horizontal="center"/>
    </xf>
    <xf numFmtId="0" fontId="28" fillId="13" borderId="56" xfId="29" applyFont="1" applyFill="1" applyBorder="1" applyProtection="1">
      <protection locked="0"/>
    </xf>
    <xf numFmtId="0" fontId="83" fillId="11" borderId="55" xfId="29" applyFont="1" applyFill="1" applyBorder="1"/>
    <xf numFmtId="0" fontId="83" fillId="11" borderId="56" xfId="29" applyFont="1" applyFill="1" applyBorder="1"/>
    <xf numFmtId="0" fontId="83" fillId="11" borderId="62" xfId="29" applyFont="1" applyFill="1" applyBorder="1" applyAlignment="1">
      <alignment horizontal="center"/>
    </xf>
    <xf numFmtId="0" fontId="48" fillId="0" borderId="17" xfId="22" applyFont="1" applyBorder="1"/>
    <xf numFmtId="0" fontId="48" fillId="0" borderId="80" xfId="22" applyFont="1" applyBorder="1" applyAlignment="1">
      <alignment horizontal="center" vertical="center"/>
    </xf>
    <xf numFmtId="0" fontId="83" fillId="0" borderId="45" xfId="22" applyFont="1" applyBorder="1" applyAlignment="1">
      <alignment horizontal="centerContinuous" vertical="center" wrapText="1"/>
    </xf>
    <xf numFmtId="0" fontId="83" fillId="0" borderId="4" xfId="22" applyFont="1" applyBorder="1" applyAlignment="1">
      <alignment horizontal="centerContinuous" vertical="center" wrapText="1"/>
    </xf>
    <xf numFmtId="0" fontId="83" fillId="0" borderId="14" xfId="22" applyFont="1" applyBorder="1" applyAlignment="1">
      <alignment horizontal="centerContinuous" vertical="center" wrapText="1"/>
    </xf>
    <xf numFmtId="0" fontId="48" fillId="0" borderId="41" xfId="22" applyFont="1" applyBorder="1" applyAlignment="1">
      <alignment horizontal="center" vertical="center"/>
    </xf>
    <xf numFmtId="0" fontId="83" fillId="0" borderId="31" xfId="22" applyFont="1" applyBorder="1" applyAlignment="1">
      <alignment horizontal="centerContinuous" vertical="center" wrapText="1"/>
    </xf>
    <xf numFmtId="0" fontId="83" fillId="0" borderId="16" xfId="22" applyFont="1" applyBorder="1" applyAlignment="1">
      <alignment horizontal="centerContinuous" vertical="center" wrapText="1"/>
    </xf>
    <xf numFmtId="0" fontId="83" fillId="0" borderId="54" xfId="22" applyFont="1" applyBorder="1" applyAlignment="1">
      <alignment horizontal="centerContinuous" vertical="center" wrapText="1"/>
    </xf>
    <xf numFmtId="0" fontId="2" fillId="0" borderId="0" xfId="29"/>
    <xf numFmtId="0" fontId="2" fillId="0" borderId="0" xfId="29" applyAlignment="1">
      <alignment horizontal="center"/>
    </xf>
    <xf numFmtId="0" fontId="6" fillId="0" borderId="0" xfId="31" applyFont="1" applyProtection="1">
      <protection locked="0"/>
    </xf>
    <xf numFmtId="0" fontId="6" fillId="0" borderId="0" xfId="31" applyFont="1"/>
    <xf numFmtId="0" fontId="5" fillId="0" borderId="15" xfId="31" applyBorder="1"/>
    <xf numFmtId="0" fontId="6" fillId="0" borderId="14" xfId="31" applyFont="1" applyBorder="1"/>
    <xf numFmtId="37" fontId="49" fillId="0" borderId="4" xfId="31" applyNumberFormat="1" applyFont="1" applyBorder="1"/>
    <xf numFmtId="37" fontId="49" fillId="0" borderId="14" xfId="31" applyNumberFormat="1" applyFont="1" applyBorder="1"/>
    <xf numFmtId="37" fontId="49" fillId="0" borderId="0" xfId="31" applyNumberFormat="1" applyFont="1"/>
    <xf numFmtId="0" fontId="2" fillId="0" borderId="12" xfId="29" applyBorder="1"/>
    <xf numFmtId="0" fontId="5" fillId="0" borderId="5" xfId="31" applyBorder="1"/>
    <xf numFmtId="0" fontId="6" fillId="0" borderId="12" xfId="31" applyFont="1" applyBorder="1" applyAlignment="1">
      <alignment horizontal="center"/>
    </xf>
    <xf numFmtId="37" fontId="49" fillId="0" borderId="12" xfId="31" applyNumberFormat="1" applyFont="1" applyBorder="1"/>
    <xf numFmtId="0" fontId="88" fillId="0" borderId="5" xfId="31" quotePrefix="1" applyFont="1" applyBorder="1" applyAlignment="1">
      <alignment horizontal="center"/>
    </xf>
    <xf numFmtId="0" fontId="89" fillId="0" borderId="12" xfId="31" applyFont="1" applyBorder="1"/>
    <xf numFmtId="37" fontId="90" fillId="0" borderId="0" xfId="31" applyNumberFormat="1" applyFont="1" applyProtection="1">
      <protection locked="0"/>
    </xf>
    <xf numFmtId="37" fontId="90" fillId="0" borderId="12" xfId="31" applyNumberFormat="1" applyFont="1" applyBorder="1" applyProtection="1">
      <protection locked="0"/>
    </xf>
    <xf numFmtId="0" fontId="6" fillId="0" borderId="5" xfId="31" applyFont="1" applyBorder="1" applyAlignment="1">
      <alignment horizontal="center"/>
    </xf>
    <xf numFmtId="0" fontId="91" fillId="0" borderId="12" xfId="31" applyFont="1" applyBorder="1"/>
    <xf numFmtId="37" fontId="92" fillId="11" borderId="53" xfId="31" applyNumberFormat="1" applyFont="1" applyFill="1" applyBorder="1"/>
    <xf numFmtId="37" fontId="92" fillId="11" borderId="54" xfId="31" applyNumberFormat="1" applyFont="1" applyFill="1" applyBorder="1"/>
    <xf numFmtId="37" fontId="92" fillId="11" borderId="16" xfId="31" applyNumberFormat="1" applyFont="1" applyFill="1" applyBorder="1"/>
    <xf numFmtId="0" fontId="2" fillId="11" borderId="16" xfId="29" applyFill="1" applyBorder="1"/>
    <xf numFmtId="0" fontId="2" fillId="11" borderId="54" xfId="29" applyFill="1" applyBorder="1"/>
    <xf numFmtId="0" fontId="5" fillId="0" borderId="5" xfId="31" applyBorder="1" applyAlignment="1">
      <alignment horizontal="center"/>
    </xf>
    <xf numFmtId="0" fontId="17" fillId="0" borderId="12" xfId="31" applyFont="1" applyBorder="1"/>
    <xf numFmtId="37" fontId="92" fillId="0" borderId="0" xfId="31" applyNumberFormat="1" applyFont="1"/>
    <xf numFmtId="37" fontId="92" fillId="0" borderId="12" xfId="31" applyNumberFormat="1" applyFont="1" applyBorder="1"/>
    <xf numFmtId="0" fontId="5" fillId="0" borderId="12" xfId="31" applyBorder="1"/>
    <xf numFmtId="37" fontId="92" fillId="0" borderId="0" xfId="31" applyNumberFormat="1" applyFont="1" applyProtection="1">
      <protection locked="0"/>
    </xf>
    <xf numFmtId="37" fontId="92" fillId="0" borderId="12" xfId="31" applyNumberFormat="1" applyFont="1" applyBorder="1" applyProtection="1">
      <protection locked="0"/>
    </xf>
    <xf numFmtId="10" fontId="0" fillId="0" borderId="0" xfId="25" applyNumberFormat="1" applyFont="1" applyBorder="1"/>
    <xf numFmtId="2" fontId="2" fillId="0" borderId="0" xfId="29" applyNumberFormat="1"/>
    <xf numFmtId="0" fontId="4" fillId="0" borderId="12" xfId="29" applyFont="1" applyBorder="1" applyAlignment="1">
      <alignment horizontal="center"/>
    </xf>
    <xf numFmtId="0" fontId="6" fillId="13" borderId="53" xfId="31" applyFont="1" applyFill="1" applyBorder="1" applyAlignment="1">
      <alignment horizontal="center"/>
    </xf>
    <xf numFmtId="0" fontId="6" fillId="13" borderId="54" xfId="31" applyFont="1" applyFill="1" applyBorder="1"/>
    <xf numFmtId="37" fontId="92" fillId="13" borderId="16" xfId="31" applyNumberFormat="1" applyFont="1" applyFill="1" applyBorder="1"/>
    <xf numFmtId="37" fontId="92" fillId="13" borderId="54" xfId="31" applyNumberFormat="1" applyFont="1" applyFill="1" applyBorder="1"/>
    <xf numFmtId="0" fontId="2" fillId="11" borderId="54" xfId="29" applyFill="1" applyBorder="1" applyAlignment="1">
      <alignment horizontal="center"/>
    </xf>
    <xf numFmtId="0" fontId="2" fillId="0" borderId="12" xfId="29" applyBorder="1" applyAlignment="1">
      <alignment horizontal="center"/>
    </xf>
    <xf numFmtId="0" fontId="6" fillId="13" borderId="55" xfId="31" applyFont="1" applyFill="1" applyBorder="1" applyAlignment="1">
      <alignment horizontal="center"/>
    </xf>
    <xf numFmtId="0" fontId="6" fillId="13" borderId="62" xfId="31" applyFont="1" applyFill="1" applyBorder="1"/>
    <xf numFmtId="0" fontId="6" fillId="0" borderId="60" xfId="31" applyFont="1" applyBorder="1" applyAlignment="1">
      <alignment horizontal="center"/>
    </xf>
    <xf numFmtId="0" fontId="6" fillId="0" borderId="61" xfId="31" applyFont="1" applyBorder="1"/>
    <xf numFmtId="37" fontId="92" fillId="0" borderId="3" xfId="31" applyNumberFormat="1" applyFont="1" applyBorder="1"/>
    <xf numFmtId="37" fontId="92" fillId="0" borderId="61" xfId="31" applyNumberFormat="1" applyFont="1" applyBorder="1"/>
    <xf numFmtId="0" fontId="6" fillId="0" borderId="12" xfId="31" applyFont="1" applyBorder="1"/>
    <xf numFmtId="0" fontId="5" fillId="0" borderId="50" xfId="31" applyBorder="1" applyAlignment="1">
      <alignment horizontal="center"/>
    </xf>
    <xf numFmtId="0" fontId="5" fillId="0" borderId="49" xfId="31" applyBorder="1"/>
    <xf numFmtId="37" fontId="92" fillId="0" borderId="20" xfId="31" applyNumberFormat="1" applyFont="1" applyBorder="1" applyProtection="1">
      <protection locked="0"/>
    </xf>
    <xf numFmtId="37" fontId="92" fillId="0" borderId="49" xfId="31" applyNumberFormat="1" applyFont="1" applyBorder="1" applyProtection="1">
      <protection locked="0"/>
    </xf>
    <xf numFmtId="0" fontId="91" fillId="13" borderId="54" xfId="31" applyFont="1" applyFill="1" applyBorder="1"/>
    <xf numFmtId="0" fontId="5" fillId="0" borderId="61" xfId="31" applyBorder="1"/>
    <xf numFmtId="37" fontId="92" fillId="13" borderId="53" xfId="31" applyNumberFormat="1" applyFont="1" applyFill="1" applyBorder="1"/>
    <xf numFmtId="37" fontId="92" fillId="0" borderId="5" xfId="31" applyNumberFormat="1" applyFont="1" applyBorder="1"/>
    <xf numFmtId="37" fontId="22" fillId="0" borderId="0" xfId="31" applyNumberFormat="1" applyFont="1"/>
    <xf numFmtId="37" fontId="22" fillId="0" borderId="12" xfId="31" applyNumberFormat="1" applyFont="1" applyBorder="1"/>
    <xf numFmtId="37" fontId="92" fillId="0" borderId="7" xfId="31" applyNumberFormat="1" applyFont="1" applyBorder="1"/>
    <xf numFmtId="37" fontId="92" fillId="0" borderId="8" xfId="31" applyNumberFormat="1" applyFont="1" applyBorder="1"/>
    <xf numFmtId="0" fontId="6" fillId="13" borderId="9" xfId="31" applyFont="1" applyFill="1" applyBorder="1" applyAlignment="1">
      <alignment horizontal="center"/>
    </xf>
    <xf numFmtId="0" fontId="6" fillId="13" borderId="8" xfId="31" applyFont="1" applyFill="1" applyBorder="1"/>
    <xf numFmtId="37" fontId="92" fillId="13" borderId="7" xfId="31" applyNumberFormat="1" applyFont="1" applyFill="1" applyBorder="1"/>
    <xf numFmtId="37" fontId="92" fillId="13" borderId="8" xfId="31" applyNumberFormat="1" applyFont="1" applyFill="1" applyBorder="1"/>
    <xf numFmtId="0" fontId="22" fillId="0" borderId="0" xfId="31" applyFont="1"/>
    <xf numFmtId="0" fontId="22" fillId="0" borderId="12" xfId="31" applyFont="1" applyBorder="1"/>
    <xf numFmtId="0" fontId="6" fillId="13" borderId="2" xfId="31" applyFont="1" applyFill="1" applyBorder="1" applyAlignment="1">
      <alignment horizontal="center"/>
    </xf>
    <xf numFmtId="0" fontId="6" fillId="13" borderId="1" xfId="31" applyFont="1" applyFill="1" applyBorder="1"/>
    <xf numFmtId="37" fontId="92" fillId="13" borderId="18" xfId="31" applyNumberFormat="1" applyFont="1" applyFill="1" applyBorder="1"/>
    <xf numFmtId="37" fontId="92" fillId="13" borderId="1" xfId="31" applyNumberFormat="1" applyFont="1" applyFill="1" applyBorder="1"/>
    <xf numFmtId="0" fontId="2" fillId="11" borderId="18" xfId="29" applyFill="1" applyBorder="1"/>
    <xf numFmtId="0" fontId="2" fillId="11" borderId="1" xfId="29" applyFill="1" applyBorder="1" applyAlignment="1">
      <alignment horizontal="center"/>
    </xf>
    <xf numFmtId="0" fontId="75" fillId="0" borderId="0" xfId="22" applyFont="1"/>
    <xf numFmtId="0" fontId="2" fillId="0" borderId="0" xfId="22" applyAlignment="1">
      <alignment horizontal="center"/>
    </xf>
    <xf numFmtId="0" fontId="4" fillId="0" borderId="37" xfId="29" applyFont="1" applyBorder="1" applyAlignment="1">
      <alignment horizontal="center"/>
    </xf>
    <xf numFmtId="0" fontId="0" fillId="0" borderId="29" xfId="29" applyFont="1" applyBorder="1" applyAlignment="1">
      <alignment horizontal="centerContinuous" wrapText="1"/>
    </xf>
    <xf numFmtId="0" fontId="2" fillId="0" borderId="20" xfId="29" applyBorder="1" applyAlignment="1">
      <alignment horizontal="centerContinuous" wrapText="1"/>
    </xf>
    <xf numFmtId="0" fontId="2" fillId="0" borderId="49" xfId="29" applyBorder="1" applyAlignment="1">
      <alignment horizontal="centerContinuous" wrapText="1"/>
    </xf>
    <xf numFmtId="0" fontId="4" fillId="0" borderId="41" xfId="29" applyFont="1" applyBorder="1" applyAlignment="1">
      <alignment horizontal="center"/>
    </xf>
    <xf numFmtId="0" fontId="0" fillId="0" borderId="31" xfId="29" applyFont="1" applyBorder="1" applyAlignment="1">
      <alignment horizontal="centerContinuous" wrapText="1"/>
    </xf>
    <xf numFmtId="0" fontId="2" fillId="0" borderId="16" xfId="29" applyBorder="1" applyAlignment="1">
      <alignment horizontal="centerContinuous" wrapText="1"/>
    </xf>
    <xf numFmtId="0" fontId="2" fillId="0" borderId="54" xfId="29" applyBorder="1" applyAlignment="1">
      <alignment horizontal="centerContinuous" wrapText="1"/>
    </xf>
    <xf numFmtId="0" fontId="4" fillId="0" borderId="71" xfId="29" applyFont="1" applyBorder="1" applyAlignment="1">
      <alignment horizontal="center"/>
    </xf>
    <xf numFmtId="0" fontId="0" fillId="0" borderId="72" xfId="29" applyFont="1" applyBorder="1" applyAlignment="1">
      <alignment horizontal="centerContinuous" wrapText="1"/>
    </xf>
    <xf numFmtId="0" fontId="2" fillId="0" borderId="56" xfId="29" applyBorder="1" applyAlignment="1">
      <alignment horizontal="centerContinuous" wrapText="1"/>
    </xf>
    <xf numFmtId="0" fontId="2" fillId="0" borderId="62" xfId="29" applyBorder="1" applyAlignment="1">
      <alignment horizontal="centerContinuous" wrapText="1"/>
    </xf>
    <xf numFmtId="173" fontId="84" fillId="24" borderId="17" xfId="20" applyNumberFormat="1" applyFont="1" applyFill="1" applyBorder="1" applyAlignment="1">
      <alignment horizontal="center"/>
    </xf>
    <xf numFmtId="0" fontId="93" fillId="0" borderId="0" xfId="32" applyFont="1"/>
    <xf numFmtId="167" fontId="21" fillId="0" borderId="0" xfId="8" applyFont="1" applyProtection="1">
      <protection locked="0"/>
    </xf>
    <xf numFmtId="0" fontId="6" fillId="12" borderId="0" xfId="0" applyFont="1" applyFill="1"/>
    <xf numFmtId="0" fontId="5" fillId="12" borderId="0" xfId="0" applyFont="1" applyFill="1" applyAlignment="1">
      <alignment wrapText="1"/>
    </xf>
    <xf numFmtId="0" fontId="21" fillId="12" borderId="0" xfId="21" applyFont="1" applyFill="1" applyProtection="1">
      <protection locked="0"/>
    </xf>
    <xf numFmtId="0" fontId="9" fillId="0" borderId="0" xfId="10" applyFont="1" applyProtection="1">
      <protection locked="0"/>
    </xf>
    <xf numFmtId="0" fontId="72" fillId="0" borderId="0" xfId="33" applyFont="1" applyAlignment="1" applyProtection="1">
      <alignment vertical="center"/>
      <protection locked="0"/>
    </xf>
    <xf numFmtId="41" fontId="7" fillId="0" borderId="28" xfId="34" applyNumberFormat="1" applyFont="1" applyFill="1" applyBorder="1" applyProtection="1">
      <protection locked="0"/>
    </xf>
    <xf numFmtId="41" fontId="7" fillId="0" borderId="28" xfId="34" applyNumberFormat="1" applyFont="1" applyFill="1" applyBorder="1" applyProtection="1"/>
    <xf numFmtId="44" fontId="7" fillId="0" borderId="10" xfId="35" applyFont="1" applyFill="1" applyBorder="1" applyProtection="1">
      <protection locked="0"/>
    </xf>
    <xf numFmtId="44" fontId="7" fillId="0" borderId="10" xfId="35" applyFont="1" applyFill="1" applyBorder="1" applyAlignment="1" applyProtection="1">
      <protection locked="0"/>
    </xf>
    <xf numFmtId="44" fontId="7" fillId="0" borderId="10" xfId="35" applyFont="1" applyFill="1" applyBorder="1" applyAlignment="1" applyProtection="1"/>
    <xf numFmtId="0" fontId="7" fillId="0" borderId="19" xfId="33" applyFont="1" applyBorder="1" applyProtection="1">
      <protection locked="0"/>
    </xf>
    <xf numFmtId="0" fontId="7" fillId="0" borderId="0" xfId="33" applyFont="1" applyProtection="1">
      <protection locked="0"/>
    </xf>
    <xf numFmtId="0" fontId="7" fillId="0" borderId="0" xfId="33" applyFont="1" applyAlignment="1" applyProtection="1">
      <alignment wrapText="1"/>
      <protection locked="0"/>
    </xf>
    <xf numFmtId="0" fontId="78" fillId="0" borderId="19" xfId="33" applyFont="1" applyBorder="1" applyProtection="1">
      <protection locked="0"/>
    </xf>
    <xf numFmtId="0" fontId="78" fillId="0" borderId="0" xfId="33" applyFont="1" applyProtection="1">
      <protection locked="0"/>
    </xf>
    <xf numFmtId="166" fontId="7" fillId="0" borderId="10" xfId="35" applyNumberFormat="1" applyFont="1" applyFill="1" applyBorder="1" applyAlignment="1" applyProtection="1"/>
    <xf numFmtId="166" fontId="7" fillId="0" borderId="10" xfId="35" applyNumberFormat="1" applyFont="1" applyFill="1" applyBorder="1" applyAlignment="1" applyProtection="1">
      <protection locked="0"/>
    </xf>
    <xf numFmtId="0" fontId="1" fillId="0" borderId="0" xfId="33" applyProtection="1">
      <protection locked="0"/>
    </xf>
    <xf numFmtId="0" fontId="1" fillId="0" borderId="0" xfId="33" applyAlignment="1" applyProtection="1">
      <alignment horizontal="center"/>
      <protection locked="0"/>
    </xf>
    <xf numFmtId="0" fontId="4" fillId="0" borderId="0" xfId="33" applyFont="1" applyAlignment="1" applyProtection="1">
      <alignment horizontal="right" vertical="top"/>
      <protection locked="0"/>
    </xf>
    <xf numFmtId="42" fontId="75" fillId="0" borderId="28" xfId="33" applyNumberFormat="1" applyFont="1" applyBorder="1" applyAlignment="1">
      <alignment vertical="top"/>
    </xf>
    <xf numFmtId="42" fontId="75" fillId="0" borderId="28" xfId="35" applyNumberFormat="1" applyFont="1" applyBorder="1" applyAlignment="1" applyProtection="1">
      <alignment vertical="top"/>
      <protection locked="0"/>
    </xf>
    <xf numFmtId="42" fontId="75" fillId="0" borderId="26" xfId="35" applyNumberFormat="1" applyFont="1" applyBorder="1" applyAlignment="1" applyProtection="1">
      <alignment vertical="top"/>
    </xf>
    <xf numFmtId="42" fontId="7" fillId="0" borderId="19" xfId="34" applyNumberFormat="1" applyFont="1" applyFill="1" applyBorder="1" applyAlignment="1" applyProtection="1">
      <alignment vertical="top"/>
      <protection locked="0"/>
    </xf>
    <xf numFmtId="42" fontId="7" fillId="0" borderId="0" xfId="34" applyNumberFormat="1" applyFont="1" applyFill="1" applyBorder="1" applyAlignment="1" applyProtection="1">
      <alignment vertical="top"/>
      <protection locked="0"/>
    </xf>
    <xf numFmtId="42" fontId="75" fillId="0" borderId="35" xfId="34" applyNumberFormat="1" applyFont="1" applyBorder="1" applyAlignment="1" applyProtection="1">
      <alignment vertical="top"/>
    </xf>
    <xf numFmtId="42" fontId="75" fillId="0" borderId="35" xfId="35" applyNumberFormat="1" applyFont="1" applyBorder="1" applyAlignment="1" applyProtection="1">
      <alignment vertical="top"/>
      <protection locked="0"/>
    </xf>
    <xf numFmtId="42" fontId="75" fillId="0" borderId="27" xfId="34" applyNumberFormat="1" applyFont="1" applyBorder="1" applyAlignment="1" applyProtection="1">
      <alignment vertical="top"/>
    </xf>
    <xf numFmtId="42" fontId="7" fillId="0" borderId="19" xfId="34" applyNumberFormat="1" applyFont="1" applyBorder="1" applyAlignment="1" applyProtection="1">
      <alignment vertical="top"/>
      <protection locked="0"/>
    </xf>
    <xf numFmtId="42" fontId="7" fillId="0" borderId="0" xfId="34" applyNumberFormat="1" applyFont="1" applyBorder="1" applyAlignment="1" applyProtection="1">
      <alignment vertical="top"/>
      <protection locked="0"/>
    </xf>
    <xf numFmtId="42" fontId="7" fillId="0" borderId="19" xfId="34" applyNumberFormat="1" applyFont="1" applyFill="1" applyBorder="1" applyAlignment="1" applyProtection="1">
      <alignment vertical="top" wrapText="1"/>
      <protection locked="0"/>
    </xf>
    <xf numFmtId="42" fontId="7" fillId="0" borderId="0" xfId="34" applyNumberFormat="1" applyFont="1" applyFill="1" applyBorder="1" applyAlignment="1" applyProtection="1">
      <alignment vertical="top" wrapText="1"/>
      <protection locked="0"/>
    </xf>
    <xf numFmtId="42" fontId="75" fillId="0" borderId="33" xfId="35" applyNumberFormat="1" applyFont="1" applyBorder="1" applyAlignment="1" applyProtection="1">
      <alignment vertical="top"/>
      <protection locked="0"/>
    </xf>
    <xf numFmtId="0" fontId="79" fillId="0" borderId="0" xfId="33" applyFont="1" applyProtection="1">
      <protection locked="0"/>
    </xf>
    <xf numFmtId="42" fontId="75" fillId="0" borderId="34" xfId="34" applyNumberFormat="1" applyFont="1" applyBorder="1" applyAlignment="1" applyProtection="1">
      <alignment vertical="top"/>
    </xf>
    <xf numFmtId="42" fontId="75" fillId="6" borderId="34" xfId="34" applyNumberFormat="1" applyFont="1" applyFill="1" applyBorder="1" applyAlignment="1" applyProtection="1">
      <alignment vertical="top"/>
      <protection locked="0"/>
    </xf>
    <xf numFmtId="42" fontId="75" fillId="0" borderId="65" xfId="34" applyNumberFormat="1" applyFont="1" applyBorder="1" applyAlignment="1" applyProtection="1">
      <alignment vertical="top"/>
    </xf>
    <xf numFmtId="42" fontId="75" fillId="0" borderId="33" xfId="34" applyNumberFormat="1" applyFont="1" applyFill="1" applyBorder="1" applyAlignment="1" applyProtection="1">
      <alignment vertical="top"/>
    </xf>
    <xf numFmtId="42" fontId="75" fillId="6" borderId="19" xfId="34" applyNumberFormat="1" applyFont="1" applyFill="1" applyBorder="1" applyAlignment="1" applyProtection="1">
      <alignment vertical="top"/>
      <protection locked="0"/>
    </xf>
    <xf numFmtId="42" fontId="75" fillId="6" borderId="66" xfId="34" applyNumberFormat="1" applyFont="1" applyFill="1" applyBorder="1" applyAlignment="1" applyProtection="1">
      <alignment vertical="top"/>
      <protection locked="0"/>
    </xf>
    <xf numFmtId="42" fontId="75" fillId="0" borderId="30" xfId="34" applyNumberFormat="1" applyFont="1" applyFill="1" applyBorder="1" applyAlignment="1" applyProtection="1">
      <alignment vertical="top"/>
    </xf>
    <xf numFmtId="42" fontId="7" fillId="0" borderId="29" xfId="35" applyNumberFormat="1" applyFont="1" applyFill="1" applyBorder="1" applyAlignment="1" applyProtection="1">
      <alignment horizontal="left" vertical="top"/>
      <protection locked="0"/>
    </xf>
    <xf numFmtId="42" fontId="7" fillId="0" borderId="20" xfId="35" applyNumberFormat="1" applyFont="1" applyFill="1" applyBorder="1" applyAlignment="1" applyProtection="1">
      <alignment horizontal="left" vertical="top"/>
      <protection locked="0"/>
    </xf>
    <xf numFmtId="42" fontId="75" fillId="6" borderId="27" xfId="34" applyNumberFormat="1" applyFont="1" applyFill="1" applyBorder="1" applyAlignment="1" applyProtection="1">
      <alignment vertical="top"/>
      <protection locked="0"/>
    </xf>
    <xf numFmtId="42" fontId="75" fillId="0" borderId="34" xfId="34" applyNumberFormat="1" applyFont="1" applyFill="1" applyBorder="1" applyAlignment="1" applyProtection="1">
      <alignment vertical="top"/>
    </xf>
    <xf numFmtId="42" fontId="75" fillId="6" borderId="38" xfId="34" applyNumberFormat="1" applyFont="1" applyFill="1" applyBorder="1" applyAlignment="1" applyProtection="1">
      <alignment vertical="top"/>
      <protection locked="0"/>
    </xf>
    <xf numFmtId="42" fontId="75" fillId="6" borderId="39" xfId="34" applyNumberFormat="1" applyFont="1" applyFill="1" applyBorder="1" applyAlignment="1" applyProtection="1">
      <alignment vertical="top"/>
      <protection locked="0"/>
    </xf>
    <xf numFmtId="42" fontId="75" fillId="0" borderId="65" xfId="34" applyNumberFormat="1" applyFont="1" applyFill="1" applyBorder="1" applyAlignment="1" applyProtection="1">
      <alignment vertical="top"/>
    </xf>
    <xf numFmtId="0" fontId="80" fillId="0" borderId="0" xfId="33" applyFont="1" applyAlignment="1" applyProtection="1">
      <alignment horizontal="right"/>
      <protection locked="0"/>
    </xf>
    <xf numFmtId="42" fontId="75" fillId="0" borderId="29" xfId="33" applyNumberFormat="1" applyFont="1" applyBorder="1" applyAlignment="1">
      <alignment vertical="top"/>
    </xf>
    <xf numFmtId="42" fontId="75" fillId="0" borderId="20" xfId="33" applyNumberFormat="1" applyFont="1" applyBorder="1" applyAlignment="1">
      <alignment vertical="top"/>
    </xf>
    <xf numFmtId="42" fontId="75" fillId="6" borderId="20" xfId="33" applyNumberFormat="1" applyFont="1" applyFill="1" applyBorder="1" applyAlignment="1" applyProtection="1">
      <alignment vertical="top"/>
      <protection locked="0"/>
    </xf>
    <xf numFmtId="42" fontId="75" fillId="0" borderId="30" xfId="33" applyNumberFormat="1" applyFont="1" applyBorder="1" applyAlignment="1">
      <alignment vertical="top"/>
    </xf>
    <xf numFmtId="0" fontId="1" fillId="0" borderId="7" xfId="33" applyBorder="1" applyProtection="1">
      <protection locked="0"/>
    </xf>
    <xf numFmtId="0" fontId="4" fillId="0" borderId="0" xfId="33" applyFont="1" applyProtection="1">
      <protection locked="0"/>
    </xf>
    <xf numFmtId="0" fontId="4" fillId="0" borderId="0" xfId="33" applyFont="1" applyAlignment="1">
      <alignment horizontal="right" vertical="top"/>
    </xf>
    <xf numFmtId="0" fontId="1" fillId="0" borderId="0" xfId="33" applyAlignment="1" applyProtection="1">
      <alignment horizontal="justify" wrapText="1"/>
      <protection locked="0"/>
    </xf>
    <xf numFmtId="0" fontId="5" fillId="0" borderId="0" xfId="0" applyFont="1" applyAlignment="1">
      <alignment horizontal="left" wrapText="1"/>
    </xf>
    <xf numFmtId="0" fontId="5" fillId="0" borderId="5" xfId="0" applyFont="1" applyBorder="1" applyAlignment="1">
      <alignment horizontal="left"/>
    </xf>
    <xf numFmtId="0" fontId="6" fillId="0" borderId="0" xfId="21" applyFont="1" applyAlignment="1" applyProtection="1">
      <alignment horizontal="center"/>
      <protection locked="0"/>
    </xf>
    <xf numFmtId="0" fontId="6" fillId="0" borderId="2" xfId="21" applyFont="1" applyBorder="1" applyAlignment="1" applyProtection="1">
      <alignment horizontal="center"/>
      <protection locked="0"/>
    </xf>
    <xf numFmtId="0" fontId="6" fillId="0" borderId="18" xfId="21" applyFont="1" applyBorder="1" applyAlignment="1" applyProtection="1">
      <alignment horizontal="center"/>
      <protection locked="0"/>
    </xf>
    <xf numFmtId="0" fontId="6" fillId="0" borderId="1" xfId="21" applyFont="1" applyBorder="1" applyAlignment="1" applyProtection="1">
      <alignment horizontal="center"/>
      <protection locked="0"/>
    </xf>
    <xf numFmtId="0" fontId="5" fillId="0" borderId="9" xfId="21" applyBorder="1" applyAlignment="1" applyProtection="1">
      <alignment horizontal="center"/>
      <protection locked="0"/>
    </xf>
    <xf numFmtId="0" fontId="6" fillId="0" borderId="0" xfId="21" applyFont="1" applyAlignment="1" applyProtection="1">
      <alignment horizontal="left"/>
      <protection locked="0"/>
    </xf>
    <xf numFmtId="0" fontId="7" fillId="0" borderId="10" xfId="4" applyFont="1" applyBorder="1" applyAlignment="1" applyProtection="1">
      <alignment horizontal="left"/>
      <protection locked="0"/>
    </xf>
    <xf numFmtId="0" fontId="7" fillId="0" borderId="28" xfId="4" applyFont="1" applyBorder="1" applyAlignment="1" applyProtection="1">
      <alignment horizontal="left" wrapText="1"/>
      <protection locked="0"/>
    </xf>
    <xf numFmtId="0" fontId="7" fillId="0" borderId="16" xfId="4" applyFont="1" applyBorder="1" applyAlignment="1" applyProtection="1">
      <alignment horizontal="center"/>
      <protection locked="0"/>
    </xf>
    <xf numFmtId="0" fontId="7" fillId="0" borderId="10" xfId="4" applyFont="1" applyBorder="1" applyAlignment="1" applyProtection="1">
      <alignment horizontal="center"/>
      <protection locked="0"/>
    </xf>
    <xf numFmtId="166" fontId="7" fillId="0" borderId="31" xfId="5" applyNumberFormat="1" applyFont="1" applyFill="1" applyBorder="1" applyAlignment="1" applyProtection="1">
      <protection locked="0"/>
    </xf>
    <xf numFmtId="0" fontId="7" fillId="6" borderId="32" xfId="4" applyFont="1" applyFill="1" applyBorder="1" applyAlignment="1" applyProtection="1">
      <alignment horizontal="left"/>
      <protection locked="0"/>
    </xf>
    <xf numFmtId="166" fontId="7" fillId="6" borderId="16" xfId="5" applyNumberFormat="1" applyFont="1" applyFill="1" applyBorder="1" applyAlignment="1" applyProtection="1">
      <protection locked="0"/>
    </xf>
    <xf numFmtId="0" fontId="7" fillId="6" borderId="16" xfId="4" applyFont="1" applyFill="1" applyBorder="1" applyAlignment="1" applyProtection="1">
      <alignment horizontal="center"/>
      <protection locked="0"/>
    </xf>
    <xf numFmtId="0" fontId="84" fillId="0" borderId="0" xfId="0" applyFont="1"/>
    <xf numFmtId="0" fontId="21" fillId="0" borderId="0" xfId="21" applyFont="1" applyFill="1" applyProtection="1">
      <protection locked="0"/>
    </xf>
    <xf numFmtId="0" fontId="6" fillId="0" borderId="0" xfId="0" applyFont="1" applyAlignment="1">
      <alignment horizontal="left"/>
    </xf>
    <xf numFmtId="0" fontId="5" fillId="0" borderId="0" xfId="0" applyFont="1" applyAlignment="1">
      <alignment horizontal="left" wrapText="1"/>
    </xf>
    <xf numFmtId="0" fontId="5" fillId="0" borderId="15" xfId="0" applyFont="1" applyBorder="1" applyAlignment="1">
      <alignment horizontal="center"/>
    </xf>
    <xf numFmtId="0" fontId="5" fillId="0" borderId="4" xfId="0" applyFont="1" applyBorder="1" applyAlignment="1">
      <alignment horizontal="center"/>
    </xf>
    <xf numFmtId="0" fontId="5" fillId="0" borderId="14" xfId="0" applyFont="1" applyBorder="1" applyAlignment="1">
      <alignment horizontal="center"/>
    </xf>
    <xf numFmtId="0" fontId="5" fillId="0" borderId="5" xfId="0" applyFont="1" applyBorder="1" applyAlignment="1">
      <alignment horizontal="left"/>
    </xf>
    <xf numFmtId="0" fontId="5" fillId="0" borderId="0" xfId="0" applyFont="1" applyAlignment="1">
      <alignment horizontal="left"/>
    </xf>
    <xf numFmtId="0" fontId="5" fillId="0" borderId="12" xfId="0" applyFont="1" applyBorder="1" applyAlignment="1">
      <alignment horizontal="left"/>
    </xf>
    <xf numFmtId="0" fontId="6" fillId="0" borderId="5" xfId="14" applyFont="1" applyBorder="1" applyAlignment="1">
      <alignment horizontal="center"/>
    </xf>
    <xf numFmtId="0" fontId="6" fillId="0" borderId="0" xfId="14" applyFont="1" applyAlignment="1">
      <alignment horizontal="center"/>
    </xf>
    <xf numFmtId="0" fontId="6" fillId="0" borderId="55" xfId="22" applyFont="1" applyBorder="1" applyAlignment="1">
      <alignment horizontal="right"/>
    </xf>
    <xf numFmtId="0" fontId="6" fillId="0" borderId="74" xfId="22" applyFont="1" applyBorder="1" applyAlignment="1">
      <alignment horizontal="right"/>
    </xf>
    <xf numFmtId="0" fontId="6" fillId="0" borderId="0" xfId="21" applyFont="1" applyAlignment="1" applyProtection="1">
      <alignment horizontal="center"/>
      <protection locked="0"/>
    </xf>
    <xf numFmtId="0" fontId="6" fillId="0" borderId="2" xfId="21" applyFont="1" applyBorder="1" applyAlignment="1" applyProtection="1">
      <alignment horizontal="center"/>
      <protection locked="0"/>
    </xf>
    <xf numFmtId="0" fontId="6" fillId="0" borderId="18" xfId="21" applyFont="1" applyBorder="1" applyAlignment="1" applyProtection="1">
      <alignment horizontal="center"/>
      <protection locked="0"/>
    </xf>
    <xf numFmtId="0" fontId="6" fillId="0" borderId="1" xfId="21" applyFont="1" applyBorder="1" applyAlignment="1" applyProtection="1">
      <alignment horizontal="center"/>
      <protection locked="0"/>
    </xf>
    <xf numFmtId="0" fontId="6" fillId="0" borderId="2" xfId="22" applyFont="1" applyBorder="1" applyAlignment="1">
      <alignment horizontal="center"/>
    </xf>
    <xf numFmtId="0" fontId="6" fillId="0" borderId="18" xfId="22" applyFont="1" applyBorder="1" applyAlignment="1">
      <alignment horizontal="center"/>
    </xf>
    <xf numFmtId="0" fontId="6" fillId="0" borderId="1" xfId="22" applyFont="1" applyBorder="1" applyAlignment="1">
      <alignment horizontal="center"/>
    </xf>
    <xf numFmtId="0" fontId="5" fillId="24" borderId="15" xfId="21" applyFill="1" applyBorder="1" applyAlignment="1" applyProtection="1">
      <alignment horizontal="center"/>
      <protection locked="0"/>
    </xf>
    <xf numFmtId="0" fontId="5" fillId="24" borderId="4" xfId="21" applyFill="1" applyBorder="1" applyAlignment="1" applyProtection="1">
      <alignment horizontal="center"/>
      <protection locked="0"/>
    </xf>
    <xf numFmtId="0" fontId="5" fillId="24" borderId="14" xfId="21" applyFill="1" applyBorder="1" applyAlignment="1" applyProtection="1">
      <alignment horizontal="center"/>
      <protection locked="0"/>
    </xf>
    <xf numFmtId="0" fontId="5" fillId="24" borderId="5" xfId="21" applyFill="1" applyBorder="1" applyAlignment="1" applyProtection="1">
      <alignment horizontal="center"/>
      <protection locked="0"/>
    </xf>
    <xf numFmtId="0" fontId="5" fillId="24" borderId="0" xfId="21" applyFill="1" applyAlignment="1" applyProtection="1">
      <alignment horizontal="center"/>
      <protection locked="0"/>
    </xf>
    <xf numFmtId="0" fontId="5" fillId="24" borderId="12" xfId="21" applyFill="1" applyBorder="1" applyAlignment="1" applyProtection="1">
      <alignment horizontal="center"/>
      <protection locked="0"/>
    </xf>
    <xf numFmtId="0" fontId="5" fillId="24" borderId="50" xfId="21" applyFill="1" applyBorder="1" applyAlignment="1" applyProtection="1">
      <alignment horizontal="center"/>
      <protection locked="0"/>
    </xf>
    <xf numFmtId="0" fontId="5" fillId="24" borderId="20" xfId="21" applyFill="1" applyBorder="1" applyAlignment="1" applyProtection="1">
      <alignment horizontal="center"/>
      <protection locked="0"/>
    </xf>
    <xf numFmtId="0" fontId="5" fillId="24" borderId="49" xfId="21" applyFill="1" applyBorder="1" applyAlignment="1" applyProtection="1">
      <alignment horizontal="center"/>
      <protection locked="0"/>
    </xf>
    <xf numFmtId="0" fontId="5" fillId="0" borderId="9" xfId="21" applyBorder="1" applyAlignment="1" applyProtection="1">
      <alignment horizontal="center"/>
      <protection locked="0"/>
    </xf>
    <xf numFmtId="0" fontId="5" fillId="0" borderId="7" xfId="21" applyBorder="1" applyAlignment="1" applyProtection="1">
      <alignment horizontal="center"/>
      <protection locked="0"/>
    </xf>
    <xf numFmtId="0" fontId="5" fillId="0" borderId="8" xfId="21" applyBorder="1" applyAlignment="1" applyProtection="1">
      <alignment horizontal="center"/>
      <protection locked="0"/>
    </xf>
    <xf numFmtId="0" fontId="6" fillId="0" borderId="0" xfId="21" applyFont="1" applyAlignment="1" applyProtection="1">
      <alignment horizontal="left"/>
      <protection locked="0"/>
    </xf>
    <xf numFmtId="49" fontId="6" fillId="22" borderId="2" xfId="23" applyNumberFormat="1" applyFont="1" applyBorder="1" applyAlignment="1" applyProtection="1">
      <alignment horizontal="center"/>
      <protection locked="0"/>
    </xf>
    <xf numFmtId="49" fontId="6" fillId="22" borderId="1" xfId="23" applyNumberFormat="1" applyFont="1" applyBorder="1" applyAlignment="1" applyProtection="1">
      <alignment horizontal="center"/>
      <protection locked="0"/>
    </xf>
    <xf numFmtId="0" fontId="47" fillId="0" borderId="15" xfId="21" applyFont="1" applyBorder="1" applyAlignment="1" applyProtection="1">
      <alignment horizontal="center" wrapText="1"/>
      <protection locked="0"/>
    </xf>
    <xf numFmtId="0" fontId="47" fillId="0" borderId="14" xfId="21" applyFont="1" applyBorder="1" applyAlignment="1" applyProtection="1">
      <alignment horizontal="center" wrapText="1"/>
      <protection locked="0"/>
    </xf>
    <xf numFmtId="0" fontId="84" fillId="0" borderId="2" xfId="21" applyFont="1" applyBorder="1" applyAlignment="1" applyProtection="1">
      <alignment horizontal="center"/>
      <protection locked="0"/>
    </xf>
    <xf numFmtId="0" fontId="84" fillId="0" borderId="18" xfId="21" applyFont="1" applyBorder="1" applyAlignment="1" applyProtection="1">
      <alignment horizontal="center"/>
      <protection locked="0"/>
    </xf>
    <xf numFmtId="0" fontId="84" fillId="0" borderId="1" xfId="21" applyFont="1" applyBorder="1" applyAlignment="1" applyProtection="1">
      <alignment horizontal="center"/>
      <protection locked="0"/>
    </xf>
    <xf numFmtId="0" fontId="6" fillId="0" borderId="9" xfId="21" applyFont="1" applyBorder="1" applyAlignment="1" applyProtection="1">
      <alignment horizontal="center" wrapText="1"/>
      <protection locked="0"/>
    </xf>
    <xf numFmtId="0" fontId="6" fillId="0" borderId="8" xfId="21" applyFont="1" applyBorder="1" applyAlignment="1" applyProtection="1">
      <alignment horizontal="center" wrapText="1"/>
      <protection locked="0"/>
    </xf>
    <xf numFmtId="0" fontId="4" fillId="0" borderId="52" xfId="22" applyFont="1" applyBorder="1" applyAlignment="1">
      <alignment horizontal="center"/>
    </xf>
    <xf numFmtId="0" fontId="4" fillId="0" borderId="59" xfId="22" applyFont="1" applyBorder="1" applyAlignment="1">
      <alignment horizontal="center"/>
    </xf>
    <xf numFmtId="0" fontId="48" fillId="0" borderId="14" xfId="22" applyFont="1" applyBorder="1" applyAlignment="1">
      <alignment horizontal="center" vertical="center" wrapText="1"/>
    </xf>
    <xf numFmtId="0" fontId="48" fillId="0" borderId="8" xfId="22" applyFont="1" applyBorder="1" applyAlignment="1">
      <alignment horizontal="center" vertical="center" wrapText="1"/>
    </xf>
    <xf numFmtId="0" fontId="48" fillId="0" borderId="2" xfId="22" applyFont="1" applyBorder="1" applyAlignment="1">
      <alignment horizontal="center"/>
    </xf>
    <xf numFmtId="0" fontId="48" fillId="0" borderId="18" xfId="22" applyFont="1" applyBorder="1" applyAlignment="1">
      <alignment horizontal="center"/>
    </xf>
    <xf numFmtId="0" fontId="48" fillId="0" borderId="1" xfId="22" applyFont="1" applyBorder="1" applyAlignment="1">
      <alignment horizontal="center"/>
    </xf>
    <xf numFmtId="0" fontId="28" fillId="0" borderId="15" xfId="4" applyFont="1" applyBorder="1" applyAlignment="1" applyProtection="1">
      <alignment horizontal="center" wrapText="1"/>
      <protection locked="0"/>
    </xf>
    <xf numFmtId="0" fontId="28" fillId="0" borderId="9" xfId="4" applyFont="1" applyBorder="1" applyAlignment="1" applyProtection="1">
      <alignment horizontal="center" wrapText="1"/>
      <protection locked="0"/>
    </xf>
    <xf numFmtId="0" fontId="6" fillId="0" borderId="14" xfId="4" applyFont="1" applyBorder="1" applyAlignment="1" applyProtection="1">
      <alignment horizontal="center" wrapText="1"/>
      <protection locked="0"/>
    </xf>
    <xf numFmtId="0" fontId="6" fillId="0" borderId="8" xfId="4" applyFont="1" applyBorder="1" applyAlignment="1" applyProtection="1">
      <alignment horizontal="center" wrapText="1"/>
      <protection locked="0"/>
    </xf>
    <xf numFmtId="0" fontId="48" fillId="0" borderId="15" xfId="22" applyFont="1" applyBorder="1" applyAlignment="1">
      <alignment horizontal="center" vertical="center" wrapText="1"/>
    </xf>
    <xf numFmtId="0" fontId="48" fillId="0" borderId="9" xfId="22" applyFont="1" applyBorder="1" applyAlignment="1">
      <alignment horizontal="center" vertical="center" wrapText="1"/>
    </xf>
    <xf numFmtId="0" fontId="48" fillId="0" borderId="4" xfId="22" applyFont="1" applyBorder="1" applyAlignment="1">
      <alignment horizontal="center" vertical="center" wrapText="1"/>
    </xf>
    <xf numFmtId="0" fontId="48" fillId="0" borderId="7" xfId="22" applyFont="1" applyBorder="1" applyAlignment="1">
      <alignment horizontal="center" vertical="center" wrapText="1"/>
    </xf>
    <xf numFmtId="0" fontId="4" fillId="0" borderId="4" xfId="22" applyFont="1" applyBorder="1" applyAlignment="1">
      <alignment horizontal="center" vertical="center" wrapText="1"/>
    </xf>
    <xf numFmtId="0" fontId="4" fillId="0" borderId="7" xfId="22" applyFont="1" applyBorder="1" applyAlignment="1">
      <alignment horizontal="center" vertical="center" wrapText="1"/>
    </xf>
    <xf numFmtId="9" fontId="4" fillId="0" borderId="15" xfId="25" applyFont="1" applyFill="1" applyBorder="1" applyAlignment="1">
      <alignment horizontal="center" vertical="center" wrapText="1"/>
    </xf>
    <xf numFmtId="9" fontId="4" fillId="0" borderId="9" xfId="25" applyFont="1" applyFill="1" applyBorder="1" applyAlignment="1">
      <alignment horizontal="center" vertical="center" wrapText="1"/>
    </xf>
    <xf numFmtId="9" fontId="4" fillId="0" borderId="4" xfId="25" applyFont="1" applyFill="1" applyBorder="1" applyAlignment="1">
      <alignment horizontal="center" vertical="center" wrapText="1"/>
    </xf>
    <xf numFmtId="9" fontId="4" fillId="0" borderId="7" xfId="25" applyFont="1" applyFill="1" applyBorder="1" applyAlignment="1">
      <alignment horizontal="center" vertical="center" wrapText="1"/>
    </xf>
    <xf numFmtId="167" fontId="6" fillId="0" borderId="7" xfId="8" applyFont="1" applyBorder="1" applyAlignment="1">
      <alignment horizontal="center"/>
    </xf>
    <xf numFmtId="167" fontId="26" fillId="0" borderId="7" xfId="8" applyFont="1" applyBorder="1" applyAlignment="1">
      <alignment horizontal="center"/>
    </xf>
    <xf numFmtId="166" fontId="5" fillId="10" borderId="2" xfId="2" applyNumberFormat="1" applyFont="1" applyFill="1" applyBorder="1" applyAlignment="1">
      <alignment horizontal="center"/>
    </xf>
    <xf numFmtId="166" fontId="5" fillId="10" borderId="18" xfId="2" applyNumberFormat="1" applyFont="1" applyFill="1" applyBorder="1" applyAlignment="1">
      <alignment horizontal="center"/>
    </xf>
    <xf numFmtId="166" fontId="5" fillId="10" borderId="1" xfId="2" applyNumberFormat="1" applyFont="1" applyFill="1" applyBorder="1" applyAlignment="1">
      <alignment horizontal="center"/>
    </xf>
    <xf numFmtId="0" fontId="55" fillId="2" borderId="5" xfId="10" applyFont="1" applyFill="1" applyBorder="1" applyAlignment="1">
      <alignment horizontal="center"/>
    </xf>
    <xf numFmtId="0" fontId="55" fillId="2" borderId="0" xfId="10" applyFont="1" applyFill="1" applyAlignment="1">
      <alignment horizontal="center"/>
    </xf>
    <xf numFmtId="0" fontId="40" fillId="0" borderId="0" xfId="10" applyFont="1" applyAlignment="1"/>
    <xf numFmtId="49" fontId="64" fillId="0" borderId="13" xfId="10" applyNumberFormat="1" applyFont="1" applyBorder="1" applyAlignment="1">
      <alignment horizontal="center" wrapText="1"/>
    </xf>
    <xf numFmtId="49" fontId="66" fillId="0" borderId="11" xfId="10" applyNumberFormat="1" applyFont="1" applyBorder="1" applyAlignment="1">
      <alignment horizontal="center" wrapText="1"/>
    </xf>
    <xf numFmtId="49" fontId="66" fillId="0" borderId="6" xfId="10" applyNumberFormat="1" applyFont="1" applyBorder="1" applyAlignment="1">
      <alignment horizontal="center" wrapText="1"/>
    </xf>
    <xf numFmtId="0" fontId="63" fillId="0" borderId="2" xfId="10" applyFont="1" applyBorder="1" applyAlignment="1">
      <alignment horizontal="center"/>
    </xf>
    <xf numFmtId="0" fontId="41" fillId="0" borderId="18" xfId="10" applyFont="1" applyBorder="1" applyAlignment="1">
      <alignment horizontal="center"/>
    </xf>
    <xf numFmtId="0" fontId="41" fillId="0" borderId="1" xfId="10" applyFont="1" applyBorder="1" applyAlignment="1">
      <alignment horizontal="center"/>
    </xf>
    <xf numFmtId="0" fontId="64" fillId="0" borderId="18" xfId="10" applyFont="1" applyBorder="1" applyAlignment="1">
      <alignment horizontal="center"/>
    </xf>
    <xf numFmtId="0" fontId="66" fillId="0" borderId="18" xfId="10" applyFont="1" applyBorder="1" applyAlignment="1">
      <alignment horizontal="center"/>
    </xf>
    <xf numFmtId="0" fontId="66" fillId="0" borderId="1" xfId="10" applyFont="1" applyBorder="1" applyAlignment="1">
      <alignment horizontal="center"/>
    </xf>
    <xf numFmtId="0" fontId="1" fillId="0" borderId="0" xfId="33" applyAlignment="1" applyProtection="1">
      <alignment horizontal="justify" vertical="top" wrapText="1"/>
      <protection locked="0"/>
    </xf>
    <xf numFmtId="0" fontId="1" fillId="0" borderId="0" xfId="33" applyAlignment="1" applyProtection="1">
      <alignment wrapText="1"/>
      <protection locked="0"/>
    </xf>
    <xf numFmtId="166" fontId="7" fillId="6" borderId="16" xfId="5" applyNumberFormat="1" applyFont="1" applyFill="1" applyBorder="1" applyAlignment="1" applyProtection="1">
      <alignment horizontal="center"/>
      <protection locked="0"/>
    </xf>
    <xf numFmtId="166" fontId="7" fillId="6" borderId="32" xfId="5" applyNumberFormat="1" applyFont="1" applyFill="1" applyBorder="1" applyAlignment="1" applyProtection="1">
      <alignment horizontal="center"/>
      <protection locked="0"/>
    </xf>
    <xf numFmtId="0" fontId="7" fillId="0" borderId="10" xfId="4" applyFont="1" applyBorder="1" applyAlignment="1" applyProtection="1">
      <alignment horizontal="left"/>
      <protection locked="0"/>
    </xf>
    <xf numFmtId="0" fontId="7" fillId="0" borderId="16" xfId="4" applyFont="1" applyBorder="1" applyAlignment="1" applyProtection="1">
      <alignment horizontal="center"/>
      <protection locked="0"/>
    </xf>
    <xf numFmtId="0" fontId="7" fillId="0" borderId="32" xfId="4" applyFont="1" applyBorder="1" applyAlignment="1" applyProtection="1">
      <alignment horizontal="center"/>
      <protection locked="0"/>
    </xf>
    <xf numFmtId="0" fontId="7" fillId="0" borderId="29" xfId="4" applyFont="1" applyBorder="1" applyAlignment="1" applyProtection="1">
      <alignment horizontal="left" vertical="top" wrapText="1"/>
      <protection locked="0"/>
    </xf>
    <xf numFmtId="0" fontId="7" fillId="0" borderId="20" xfId="4" applyFont="1" applyBorder="1" applyAlignment="1" applyProtection="1">
      <alignment horizontal="left" vertical="top" wrapText="1"/>
      <protection locked="0"/>
    </xf>
    <xf numFmtId="0" fontId="7" fillId="0" borderId="30" xfId="4" applyFont="1" applyBorder="1" applyAlignment="1" applyProtection="1">
      <alignment horizontal="left" vertical="top" wrapText="1"/>
      <protection locked="0"/>
    </xf>
    <xf numFmtId="0" fontId="7" fillId="6" borderId="10" xfId="4" applyFont="1" applyFill="1" applyBorder="1" applyAlignment="1" applyProtection="1">
      <alignment horizontal="left"/>
      <protection locked="0"/>
    </xf>
    <xf numFmtId="170" fontId="6" fillId="0" borderId="28" xfId="4" applyNumberFormat="1" applyFont="1" applyBorder="1" applyAlignment="1" applyProtection="1">
      <alignment horizontal="center" wrapText="1"/>
      <protection locked="0"/>
    </xf>
    <xf numFmtId="170" fontId="6" fillId="0" borderId="33" xfId="4" applyNumberFormat="1" applyFont="1" applyBorder="1" applyAlignment="1" applyProtection="1">
      <alignment horizontal="center" wrapText="1"/>
      <protection locked="0"/>
    </xf>
    <xf numFmtId="0" fontId="7" fillId="0" borderId="28" xfId="4" applyFont="1" applyBorder="1" applyAlignment="1" applyProtection="1">
      <alignment horizontal="left" wrapText="1"/>
      <protection locked="0"/>
    </xf>
    <xf numFmtId="0" fontId="7" fillId="0" borderId="33" xfId="4" applyFont="1" applyBorder="1" applyAlignment="1" applyProtection="1">
      <alignment horizontal="left" wrapText="1"/>
      <protection locked="0"/>
    </xf>
    <xf numFmtId="0" fontId="7" fillId="0" borderId="28" xfId="4" applyFont="1" applyBorder="1" applyAlignment="1" applyProtection="1">
      <alignment horizontal="center" wrapText="1"/>
      <protection locked="0"/>
    </xf>
    <xf numFmtId="0" fontId="7" fillId="0" borderId="33" xfId="4" applyFont="1" applyBorder="1" applyAlignment="1" applyProtection="1">
      <alignment horizontal="center" wrapText="1"/>
      <protection locked="0"/>
    </xf>
    <xf numFmtId="0" fontId="7" fillId="0" borderId="25" xfId="4" applyFont="1" applyBorder="1" applyAlignment="1" applyProtection="1">
      <alignment horizontal="justify" wrapText="1"/>
      <protection locked="0"/>
    </xf>
    <xf numFmtId="0" fontId="7" fillId="0" borderId="26" xfId="4" applyFont="1" applyBorder="1" applyAlignment="1" applyProtection="1">
      <alignment horizontal="justify" wrapText="1"/>
      <protection locked="0"/>
    </xf>
    <xf numFmtId="0" fontId="7" fillId="0" borderId="29" xfId="4" applyFont="1" applyBorder="1" applyAlignment="1" applyProtection="1">
      <alignment horizontal="justify" wrapText="1"/>
      <protection locked="0"/>
    </xf>
    <xf numFmtId="0" fontId="7" fillId="0" borderId="30" xfId="4" applyFont="1" applyBorder="1" applyAlignment="1" applyProtection="1">
      <alignment horizontal="justify" wrapText="1"/>
      <protection locked="0"/>
    </xf>
    <xf numFmtId="170" fontId="6" fillId="0" borderId="25" xfId="4" applyNumberFormat="1" applyFont="1" applyBorder="1" applyAlignment="1" applyProtection="1">
      <alignment horizontal="center" textRotation="90" wrapText="1"/>
      <protection locked="0"/>
    </xf>
    <xf numFmtId="170" fontId="6" fillId="0" borderId="29" xfId="4" applyNumberFormat="1" applyFont="1" applyBorder="1" applyAlignment="1" applyProtection="1">
      <alignment horizontal="center" textRotation="90" wrapText="1"/>
      <protection locked="0"/>
    </xf>
    <xf numFmtId="0" fontId="7" fillId="0" borderId="26" xfId="4" applyFont="1" applyBorder="1" applyAlignment="1" applyProtection="1">
      <alignment horizontal="left" wrapText="1"/>
      <protection locked="0"/>
    </xf>
    <xf numFmtId="0" fontId="7" fillId="0" borderId="30" xfId="4" applyFont="1" applyBorder="1" applyAlignment="1" applyProtection="1">
      <alignment horizontal="left" wrapText="1"/>
      <protection locked="0"/>
    </xf>
    <xf numFmtId="0" fontId="7" fillId="0" borderId="10" xfId="4" applyFont="1" applyBorder="1" applyAlignment="1" applyProtection="1">
      <alignment horizontal="center"/>
      <protection locked="0"/>
    </xf>
    <xf numFmtId="0" fontId="7" fillId="0" borderId="10" xfId="4" applyFont="1" applyBorder="1" applyAlignment="1" applyProtection="1">
      <alignment horizontal="center" wrapText="1"/>
      <protection locked="0"/>
    </xf>
    <xf numFmtId="0" fontId="7" fillId="0" borderId="3" xfId="4" applyFont="1" applyBorder="1" applyAlignment="1" applyProtection="1">
      <alignment horizontal="left"/>
      <protection locked="0"/>
    </xf>
    <xf numFmtId="0" fontId="7" fillId="0" borderId="26" xfId="4" applyFont="1" applyBorder="1" applyAlignment="1" applyProtection="1">
      <alignment horizontal="left"/>
      <protection locked="0"/>
    </xf>
    <xf numFmtId="170" fontId="6" fillId="0" borderId="26" xfId="4" applyNumberFormat="1" applyFont="1" applyBorder="1" applyAlignment="1" applyProtection="1">
      <alignment horizontal="center" textRotation="90" wrapText="1"/>
      <protection locked="0"/>
    </xf>
    <xf numFmtId="170" fontId="6" fillId="0" borderId="27" xfId="4" applyNumberFormat="1" applyFont="1" applyBorder="1" applyAlignment="1" applyProtection="1">
      <alignment horizontal="center" textRotation="90" wrapText="1"/>
      <protection locked="0"/>
    </xf>
    <xf numFmtId="170" fontId="6" fillId="0" borderId="30" xfId="4" applyNumberFormat="1" applyFont="1" applyBorder="1" applyAlignment="1" applyProtection="1">
      <alignment horizontal="center" textRotation="90" wrapText="1"/>
      <protection locked="0"/>
    </xf>
    <xf numFmtId="170" fontId="8" fillId="6" borderId="31" xfId="4" applyNumberFormat="1" applyFont="1" applyFill="1" applyBorder="1" applyAlignment="1" applyProtection="1">
      <alignment horizontal="center" wrapText="1"/>
      <protection locked="0"/>
    </xf>
    <xf numFmtId="170" fontId="8" fillId="6" borderId="16" xfId="4" applyNumberFormat="1" applyFont="1" applyFill="1" applyBorder="1" applyAlignment="1" applyProtection="1">
      <alignment horizontal="center" wrapText="1"/>
      <protection locked="0"/>
    </xf>
    <xf numFmtId="170" fontId="8" fillId="6" borderId="32" xfId="4" applyNumberFormat="1" applyFont="1" applyFill="1" applyBorder="1" applyAlignment="1" applyProtection="1">
      <alignment horizontal="center" wrapText="1"/>
      <protection locked="0"/>
    </xf>
    <xf numFmtId="170" fontId="7" fillId="0" borderId="31" xfId="4" applyNumberFormat="1" applyFont="1" applyBorder="1" applyAlignment="1" applyProtection="1">
      <alignment horizontal="center"/>
      <protection locked="0"/>
    </xf>
    <xf numFmtId="170" fontId="7" fillId="0" borderId="16" xfId="4" applyNumberFormat="1" applyFont="1" applyBorder="1" applyAlignment="1" applyProtection="1">
      <alignment horizontal="center"/>
      <protection locked="0"/>
    </xf>
    <xf numFmtId="170" fontId="7" fillId="0" borderId="32" xfId="4" applyNumberFormat="1" applyFont="1" applyBorder="1" applyAlignment="1" applyProtection="1">
      <alignment horizontal="center"/>
      <protection locked="0"/>
    </xf>
    <xf numFmtId="170" fontId="6" fillId="0" borderId="28" xfId="4" applyNumberFormat="1" applyFont="1" applyBorder="1" applyAlignment="1" applyProtection="1">
      <alignment horizontal="center" textRotation="90" wrapText="1"/>
      <protection locked="0"/>
    </xf>
    <xf numFmtId="170" fontId="6" fillId="0" borderId="35" xfId="4" applyNumberFormat="1" applyFont="1" applyBorder="1" applyAlignment="1" applyProtection="1">
      <alignment horizontal="center" textRotation="90" wrapText="1"/>
      <protection locked="0"/>
    </xf>
    <xf numFmtId="170" fontId="6" fillId="0" borderId="33" xfId="4" applyNumberFormat="1" applyFont="1" applyBorder="1" applyAlignment="1" applyProtection="1">
      <alignment horizontal="center" textRotation="90" wrapText="1"/>
      <protection locked="0"/>
    </xf>
    <xf numFmtId="0" fontId="7" fillId="0" borderId="31" xfId="4" applyFont="1" applyBorder="1" applyAlignment="1" applyProtection="1">
      <alignment horizontal="left" vertical="top" wrapText="1"/>
      <protection locked="0"/>
    </xf>
    <xf numFmtId="0" fontId="7" fillId="0" borderId="32" xfId="4" applyFont="1" applyBorder="1" applyAlignment="1" applyProtection="1">
      <alignment horizontal="left" vertical="top" wrapText="1"/>
      <protection locked="0"/>
    </xf>
    <xf numFmtId="166" fontId="7" fillId="0" borderId="31" xfId="5" applyNumberFormat="1" applyFont="1" applyFill="1" applyBorder="1" applyAlignment="1" applyProtection="1">
      <protection locked="0"/>
    </xf>
    <xf numFmtId="0" fontId="1" fillId="0" borderId="16" xfId="33" applyBorder="1" applyAlignment="1" applyProtection="1">
      <protection locked="0"/>
    </xf>
    <xf numFmtId="0" fontId="1" fillId="0" borderId="32" xfId="33" applyBorder="1" applyAlignment="1" applyProtection="1">
      <protection locked="0"/>
    </xf>
    <xf numFmtId="0" fontId="7" fillId="0" borderId="31" xfId="4" applyFont="1" applyBorder="1" applyAlignment="1" applyProtection="1">
      <alignment horizontal="justify" vertical="center" wrapText="1"/>
      <protection locked="0"/>
    </xf>
    <xf numFmtId="0" fontId="7" fillId="0" borderId="32" xfId="4" applyFont="1" applyBorder="1" applyAlignment="1" applyProtection="1">
      <alignment horizontal="justify" vertical="center" wrapText="1"/>
      <protection locked="0"/>
    </xf>
    <xf numFmtId="170" fontId="7" fillId="6" borderId="31" xfId="4" applyNumberFormat="1" applyFont="1" applyFill="1" applyBorder="1" applyAlignment="1" applyProtection="1">
      <alignment horizontal="center"/>
      <protection locked="0"/>
    </xf>
    <xf numFmtId="170" fontId="7" fillId="6" borderId="16" xfId="4" applyNumberFormat="1" applyFont="1" applyFill="1" applyBorder="1" applyAlignment="1" applyProtection="1">
      <alignment horizontal="center"/>
      <protection locked="0"/>
    </xf>
    <xf numFmtId="170" fontId="7" fillId="6" borderId="32" xfId="4" applyNumberFormat="1" applyFont="1" applyFill="1" applyBorder="1" applyAlignment="1" applyProtection="1">
      <alignment horizontal="center"/>
      <protection locked="0"/>
    </xf>
    <xf numFmtId="166" fontId="7" fillId="6" borderId="16" xfId="5" applyNumberFormat="1" applyFont="1" applyFill="1" applyBorder="1" applyAlignment="1" applyProtection="1">
      <protection locked="0"/>
    </xf>
    <xf numFmtId="0" fontId="1" fillId="6" borderId="16" xfId="33" applyFill="1" applyBorder="1" applyAlignment="1" applyProtection="1">
      <protection locked="0"/>
    </xf>
    <xf numFmtId="0" fontId="1" fillId="6" borderId="32" xfId="33" applyFill="1" applyBorder="1" applyAlignment="1" applyProtection="1">
      <protection locked="0"/>
    </xf>
    <xf numFmtId="170" fontId="6" fillId="0" borderId="10" xfId="4" applyNumberFormat="1" applyFont="1" applyBorder="1" applyAlignment="1" applyProtection="1">
      <alignment horizontal="center" textRotation="90" wrapText="1"/>
      <protection locked="0"/>
    </xf>
    <xf numFmtId="170" fontId="8" fillId="6" borderId="31" xfId="4" applyNumberFormat="1" applyFont="1" applyFill="1" applyBorder="1" applyAlignment="1" applyProtection="1">
      <alignment horizontal="center" textRotation="90" wrapText="1"/>
      <protection locked="0"/>
    </xf>
    <xf numFmtId="170" fontId="8" fillId="6" borderId="32" xfId="4" applyNumberFormat="1" applyFont="1" applyFill="1" applyBorder="1" applyAlignment="1" applyProtection="1">
      <alignment horizontal="center" textRotation="90" wrapText="1"/>
      <protection locked="0"/>
    </xf>
    <xf numFmtId="170" fontId="8" fillId="6" borderId="31" xfId="4" applyNumberFormat="1" applyFont="1" applyFill="1" applyBorder="1" applyAlignment="1" applyProtection="1">
      <alignment horizontal="center"/>
      <protection locked="0"/>
    </xf>
    <xf numFmtId="170" fontId="8" fillId="6" borderId="16" xfId="4" applyNumberFormat="1" applyFont="1" applyFill="1" applyBorder="1" applyAlignment="1" applyProtection="1">
      <alignment horizontal="center"/>
      <protection locked="0"/>
    </xf>
    <xf numFmtId="170" fontId="8" fillId="6" borderId="32" xfId="4" applyNumberFormat="1" applyFont="1" applyFill="1" applyBorder="1" applyAlignment="1" applyProtection="1">
      <alignment horizontal="center"/>
      <protection locked="0"/>
    </xf>
    <xf numFmtId="0" fontId="7" fillId="0" borderId="31" xfId="4" applyFont="1" applyBorder="1" applyAlignment="1" applyProtection="1">
      <alignment horizontal="justify" wrapText="1"/>
      <protection locked="0"/>
    </xf>
    <xf numFmtId="0" fontId="7" fillId="0" borderId="32" xfId="4" applyFont="1" applyBorder="1" applyAlignment="1" applyProtection="1">
      <alignment horizontal="justify" wrapText="1"/>
      <protection locked="0"/>
    </xf>
    <xf numFmtId="0" fontId="7" fillId="0" borderId="31" xfId="4" applyFont="1" applyBorder="1" applyAlignment="1" applyProtection="1">
      <alignment horizontal="justify" vertical="top" wrapText="1"/>
      <protection locked="0"/>
    </xf>
    <xf numFmtId="0" fontId="7" fillId="0" borderId="32" xfId="4" applyFont="1" applyBorder="1" applyAlignment="1" applyProtection="1">
      <alignment horizontal="justify" vertical="top" wrapText="1"/>
      <protection locked="0"/>
    </xf>
    <xf numFmtId="0" fontId="7" fillId="0" borderId="31" xfId="4" applyFont="1" applyBorder="1" applyAlignment="1" applyProtection="1">
      <alignment horizontal="center"/>
      <protection locked="0"/>
    </xf>
    <xf numFmtId="0" fontId="7" fillId="0" borderId="10" xfId="4" applyFont="1" applyBorder="1" applyAlignment="1" applyProtection="1">
      <alignment horizontal="justify"/>
      <protection locked="0"/>
    </xf>
    <xf numFmtId="0" fontId="7" fillId="0" borderId="31" xfId="4" applyFont="1" applyBorder="1" applyAlignment="1" applyProtection="1">
      <alignment horizontal="left" wrapText="1"/>
      <protection locked="0"/>
    </xf>
    <xf numFmtId="0" fontId="7" fillId="0" borderId="32" xfId="4" applyFont="1" applyBorder="1" applyAlignment="1" applyProtection="1">
      <alignment horizontal="left" wrapText="1"/>
      <protection locked="0"/>
    </xf>
    <xf numFmtId="0" fontId="77" fillId="0" borderId="32" xfId="33" applyFont="1" applyBorder="1" applyAlignment="1" applyProtection="1">
      <alignment horizontal="justify" wrapText="1"/>
      <protection locked="0"/>
    </xf>
    <xf numFmtId="0" fontId="7" fillId="6" borderId="31" xfId="4" applyFont="1" applyFill="1" applyBorder="1" applyAlignment="1" applyProtection="1">
      <alignment horizontal="left"/>
      <protection locked="0"/>
    </xf>
    <xf numFmtId="0" fontId="7" fillId="6" borderId="32" xfId="4" applyFont="1" applyFill="1" applyBorder="1" applyAlignment="1" applyProtection="1">
      <alignment horizontal="left"/>
      <protection locked="0"/>
    </xf>
    <xf numFmtId="0" fontId="7" fillId="6" borderId="31" xfId="4" applyFont="1" applyFill="1" applyBorder="1" applyAlignment="1" applyProtection="1">
      <alignment horizontal="center"/>
      <protection locked="0"/>
    </xf>
    <xf numFmtId="0" fontId="7" fillId="6" borderId="16" xfId="4" applyFont="1" applyFill="1" applyBorder="1" applyAlignment="1" applyProtection="1">
      <alignment horizontal="center"/>
      <protection locked="0"/>
    </xf>
    <xf numFmtId="0" fontId="7" fillId="6" borderId="32" xfId="4" applyFont="1" applyFill="1" applyBorder="1" applyAlignment="1" applyProtection="1">
      <alignment horizontal="center"/>
      <protection locked="0"/>
    </xf>
    <xf numFmtId="0" fontId="8" fillId="6" borderId="31" xfId="4" applyFont="1" applyFill="1" applyBorder="1" applyAlignment="1" applyProtection="1">
      <alignment horizontal="center"/>
      <protection locked="0"/>
    </xf>
    <xf numFmtId="0" fontId="8" fillId="6" borderId="16" xfId="4" applyFont="1" applyFill="1" applyBorder="1" applyAlignment="1" applyProtection="1">
      <alignment horizontal="center"/>
      <protection locked="0"/>
    </xf>
    <xf numFmtId="0" fontId="8" fillId="6" borderId="32" xfId="4" applyFont="1" applyFill="1" applyBorder="1" applyAlignment="1" applyProtection="1">
      <alignment horizontal="center"/>
      <protection locked="0"/>
    </xf>
    <xf numFmtId="170" fontId="5" fillId="0" borderId="19" xfId="4" applyNumberFormat="1" applyBorder="1" applyAlignment="1" applyProtection="1">
      <alignment horizontal="left" wrapText="1"/>
      <protection locked="0"/>
    </xf>
    <xf numFmtId="170" fontId="5" fillId="0" borderId="0" xfId="4" applyNumberFormat="1" applyAlignment="1" applyProtection="1">
      <alignment horizontal="left" wrapText="1"/>
      <protection locked="0"/>
    </xf>
    <xf numFmtId="170" fontId="6" fillId="0" borderId="10" xfId="4" applyNumberFormat="1" applyFont="1" applyBorder="1" applyAlignment="1" applyProtection="1">
      <alignment horizontal="center" vertical="center" textRotation="90" wrapText="1"/>
      <protection locked="0"/>
    </xf>
    <xf numFmtId="170" fontId="8" fillId="6" borderId="31" xfId="4" applyNumberFormat="1" applyFont="1" applyFill="1" applyBorder="1" applyAlignment="1" applyProtection="1">
      <alignment horizontal="center" vertical="center" textRotation="90" wrapText="1"/>
      <protection locked="0"/>
    </xf>
    <xf numFmtId="170" fontId="8" fillId="6" borderId="16" xfId="4" applyNumberFormat="1" applyFont="1" applyFill="1" applyBorder="1" applyAlignment="1" applyProtection="1">
      <alignment horizontal="center" vertical="center" textRotation="90" wrapText="1"/>
      <protection locked="0"/>
    </xf>
    <xf numFmtId="170" fontId="8" fillId="6" borderId="32" xfId="4" applyNumberFormat="1" applyFont="1" applyFill="1" applyBorder="1" applyAlignment="1" applyProtection="1">
      <alignment horizontal="center" vertical="center" textRotation="90" wrapText="1"/>
      <protection locked="0"/>
    </xf>
    <xf numFmtId="170" fontId="8" fillId="6" borderId="16" xfId="4" applyNumberFormat="1" applyFont="1" applyFill="1" applyBorder="1" applyAlignment="1" applyProtection="1">
      <alignment horizontal="center" textRotation="90" wrapText="1"/>
      <protection locked="0"/>
    </xf>
    <xf numFmtId="170" fontId="8" fillId="6" borderId="31" xfId="4" applyNumberFormat="1" applyFont="1" applyFill="1" applyBorder="1" applyAlignment="1" applyProtection="1">
      <alignment horizontal="left"/>
      <protection locked="0"/>
    </xf>
    <xf numFmtId="0" fontId="1" fillId="0" borderId="32" xfId="33" applyBorder="1" applyAlignment="1" applyProtection="1">
      <alignment horizontal="justify" wrapText="1"/>
      <protection locked="0"/>
    </xf>
    <xf numFmtId="0" fontId="13" fillId="0" borderId="10" xfId="4" applyFont="1" applyBorder="1" applyAlignment="1" applyProtection="1">
      <alignment horizontal="justify" vertical="top"/>
      <protection locked="0"/>
    </xf>
    <xf numFmtId="0" fontId="7" fillId="0" borderId="10" xfId="4" applyFont="1" applyBorder="1" applyAlignment="1" applyProtection="1">
      <alignment horizontal="justify" vertical="top"/>
      <protection locked="0"/>
    </xf>
    <xf numFmtId="0" fontId="1" fillId="0" borderId="32" xfId="33" applyBorder="1" applyAlignment="1" applyProtection="1">
      <alignment horizontal="justify" vertical="top" wrapText="1"/>
      <protection locked="0"/>
    </xf>
    <xf numFmtId="0" fontId="7" fillId="0" borderId="31" xfId="4" applyFont="1" applyBorder="1" applyAlignment="1" applyProtection="1">
      <alignment horizontal="justify" vertical="top"/>
      <protection locked="0"/>
    </xf>
    <xf numFmtId="0" fontId="7" fillId="0" borderId="32" xfId="4" applyFont="1" applyBorder="1" applyAlignment="1" applyProtection="1">
      <alignment horizontal="justify" vertical="top"/>
      <protection locked="0"/>
    </xf>
    <xf numFmtId="0" fontId="6" fillId="0" borderId="10" xfId="4" applyFont="1" applyBorder="1" applyAlignment="1" applyProtection="1">
      <alignment horizontal="center" vertical="center" textRotation="90" wrapText="1"/>
      <protection locked="0"/>
    </xf>
    <xf numFmtId="0" fontId="8" fillId="6" borderId="31" xfId="4" applyFont="1" applyFill="1" applyBorder="1" applyAlignment="1" applyProtection="1">
      <alignment horizontal="center" vertical="center" textRotation="90" wrapText="1"/>
      <protection locked="0"/>
    </xf>
    <xf numFmtId="0" fontId="8" fillId="6" borderId="16" xfId="4" applyFont="1" applyFill="1" applyBorder="1" applyAlignment="1" applyProtection="1">
      <alignment horizontal="center" vertical="center" textRotation="90" wrapText="1"/>
      <protection locked="0"/>
    </xf>
    <xf numFmtId="0" fontId="8" fillId="6" borderId="32" xfId="4" applyFont="1" applyFill="1" applyBorder="1" applyAlignment="1" applyProtection="1">
      <alignment horizontal="center" vertical="center" textRotation="90" wrapText="1"/>
      <protection locked="0"/>
    </xf>
    <xf numFmtId="0" fontId="7" fillId="0" borderId="28" xfId="4" applyFont="1" applyBorder="1" applyAlignment="1" applyProtection="1">
      <alignment horizontal="center" textRotation="19"/>
      <protection locked="0"/>
    </xf>
    <xf numFmtId="0" fontId="7" fillId="0" borderId="35" xfId="4" applyFont="1" applyBorder="1" applyAlignment="1" applyProtection="1">
      <alignment horizontal="center" textRotation="19"/>
      <protection locked="0"/>
    </xf>
    <xf numFmtId="0" fontId="7" fillId="0" borderId="33" xfId="4" applyFont="1" applyBorder="1" applyAlignment="1" applyProtection="1">
      <alignment horizontal="center" textRotation="19"/>
      <protection locked="0"/>
    </xf>
    <xf numFmtId="0" fontId="7" fillId="0" borderId="31" xfId="4" applyFont="1" applyBorder="1" applyAlignment="1" applyProtection="1">
      <alignment horizontal="justify" vertical="center"/>
      <protection locked="0"/>
    </xf>
    <xf numFmtId="0" fontId="7" fillId="0" borderId="32" xfId="4" applyFont="1" applyBorder="1" applyAlignment="1" applyProtection="1">
      <alignment horizontal="justify" vertical="center"/>
      <protection locked="0"/>
    </xf>
    <xf numFmtId="0" fontId="8" fillId="0" borderId="10" xfId="4" applyFont="1" applyBorder="1" applyAlignment="1" applyProtection="1">
      <alignment horizontal="left" wrapText="1"/>
      <protection locked="0"/>
    </xf>
    <xf numFmtId="0" fontId="7" fillId="0" borderId="25" xfId="4" applyFont="1" applyBorder="1" applyAlignment="1" applyProtection="1">
      <alignment horizontal="justify" vertical="top" wrapText="1"/>
      <protection locked="0"/>
    </xf>
    <xf numFmtId="0" fontId="7" fillId="0" borderId="26" xfId="4" applyFont="1" applyBorder="1" applyAlignment="1" applyProtection="1">
      <alignment horizontal="justify" vertical="top" wrapText="1"/>
      <protection locked="0"/>
    </xf>
    <xf numFmtId="0" fontId="7" fillId="0" borderId="19" xfId="4" applyFont="1" applyBorder="1" applyAlignment="1" applyProtection="1">
      <alignment horizontal="justify" vertical="top" wrapText="1"/>
      <protection locked="0"/>
    </xf>
    <xf numFmtId="0" fontId="7" fillId="0" borderId="27" xfId="4" applyFont="1" applyBorder="1" applyAlignment="1" applyProtection="1">
      <alignment horizontal="justify" vertical="top" wrapText="1"/>
      <protection locked="0"/>
    </xf>
    <xf numFmtId="0" fontId="8" fillId="0" borderId="31" xfId="4" applyFont="1" applyBorder="1" applyAlignment="1" applyProtection="1">
      <alignment horizontal="center"/>
      <protection locked="0"/>
    </xf>
    <xf numFmtId="0" fontId="8" fillId="0" borderId="16" xfId="4" applyFont="1" applyBorder="1" applyAlignment="1" applyProtection="1">
      <alignment horizontal="center"/>
      <protection locked="0"/>
    </xf>
    <xf numFmtId="0" fontId="8" fillId="0" borderId="32" xfId="4" applyFont="1" applyBorder="1" applyAlignment="1" applyProtection="1">
      <alignment horizontal="center"/>
      <protection locked="0"/>
    </xf>
    <xf numFmtId="0" fontId="7" fillId="0" borderId="29" xfId="4" applyFont="1" applyBorder="1" applyAlignment="1" applyProtection="1">
      <alignment horizontal="justify" vertical="top" wrapText="1"/>
      <protection locked="0"/>
    </xf>
    <xf numFmtId="0" fontId="7" fillId="0" borderId="30" xfId="4" applyFont="1" applyBorder="1" applyAlignment="1" applyProtection="1">
      <alignment horizontal="justify" vertical="top" wrapText="1"/>
      <protection locked="0"/>
    </xf>
    <xf numFmtId="0" fontId="6" fillId="0" borderId="28" xfId="4" applyFont="1" applyBorder="1" applyAlignment="1" applyProtection="1">
      <alignment horizontal="center" vertical="center" textRotation="90" wrapText="1"/>
      <protection locked="0"/>
    </xf>
    <xf numFmtId="0" fontId="6" fillId="0" borderId="35" xfId="4" applyFont="1" applyBorder="1" applyAlignment="1" applyProtection="1">
      <alignment horizontal="center" vertical="center" textRotation="90" wrapText="1"/>
      <protection locked="0"/>
    </xf>
    <xf numFmtId="0" fontId="6" fillId="0" borderId="33" xfId="4" applyFont="1" applyBorder="1" applyAlignment="1" applyProtection="1">
      <alignment horizontal="center" vertical="center" textRotation="90" wrapText="1"/>
      <protection locked="0"/>
    </xf>
    <xf numFmtId="0" fontId="8" fillId="6" borderId="31" xfId="4" applyFont="1" applyFill="1" applyBorder="1" applyAlignment="1" applyProtection="1">
      <alignment horizontal="center" vertical="center" textRotation="90"/>
      <protection locked="0"/>
    </xf>
    <xf numFmtId="0" fontId="8" fillId="6" borderId="16" xfId="4" applyFont="1" applyFill="1" applyBorder="1" applyAlignment="1" applyProtection="1">
      <alignment horizontal="center" vertical="center" textRotation="90"/>
      <protection locked="0"/>
    </xf>
    <xf numFmtId="0" fontId="8" fillId="6" borderId="32" xfId="4" applyFont="1" applyFill="1" applyBorder="1" applyAlignment="1" applyProtection="1">
      <alignment horizontal="center" vertical="center" textRotation="90"/>
      <protection locked="0"/>
    </xf>
    <xf numFmtId="166" fontId="7" fillId="6" borderId="31" xfId="5" applyNumberFormat="1" applyFont="1" applyFill="1" applyBorder="1" applyAlignment="1" applyProtection="1">
      <alignment horizontal="center"/>
      <protection locked="0"/>
    </xf>
    <xf numFmtId="0" fontId="7" fillId="0" borderId="28" xfId="4" applyFont="1" applyBorder="1" applyAlignment="1" applyProtection="1">
      <alignment horizontal="center" vertical="center" textRotation="28"/>
      <protection locked="0"/>
    </xf>
    <xf numFmtId="0" fontId="7" fillId="0" borderId="35" xfId="4" applyFont="1" applyBorder="1" applyAlignment="1" applyProtection="1">
      <alignment horizontal="center" vertical="center" textRotation="28"/>
      <protection locked="0"/>
    </xf>
    <xf numFmtId="0" fontId="81" fillId="0" borderId="0" xfId="33" applyFont="1" applyAlignment="1" applyProtection="1">
      <alignment horizontal="justify" vertical="top" wrapText="1"/>
      <protection locked="0"/>
    </xf>
    <xf numFmtId="0" fontId="8" fillId="6" borderId="31" xfId="7" applyFont="1" applyFill="1" applyBorder="1" applyAlignment="1" applyProtection="1">
      <alignment horizontal="center"/>
      <protection locked="0"/>
    </xf>
    <xf numFmtId="0" fontId="8" fillId="6" borderId="16" xfId="7" applyFont="1" applyFill="1" applyBorder="1" applyAlignment="1" applyProtection="1">
      <alignment horizontal="center"/>
      <protection locked="0"/>
    </xf>
    <xf numFmtId="0" fontId="8" fillId="6" borderId="32" xfId="7" applyFont="1" applyFill="1" applyBorder="1" applyAlignment="1" applyProtection="1">
      <alignment horizontal="center"/>
      <protection locked="0"/>
    </xf>
    <xf numFmtId="44" fontId="6" fillId="0" borderId="38" xfId="2" applyFont="1" applyBorder="1" applyAlignment="1">
      <alignment horizontal="center"/>
    </xf>
    <xf numFmtId="44" fontId="6" fillId="0" borderId="39" xfId="2" applyFont="1" applyBorder="1" applyAlignment="1">
      <alignment horizontal="center"/>
    </xf>
    <xf numFmtId="44" fontId="22" fillId="0" borderId="19" xfId="2" applyFont="1" applyBorder="1" applyAlignment="1">
      <alignment horizontal="center"/>
    </xf>
    <xf numFmtId="44" fontId="22" fillId="0" borderId="27" xfId="2" applyFont="1" applyBorder="1" applyAlignment="1">
      <alignment horizontal="center"/>
    </xf>
    <xf numFmtId="44" fontId="6" fillId="0" borderId="29" xfId="2" applyFont="1" applyBorder="1" applyAlignment="1">
      <alignment horizontal="center"/>
    </xf>
    <xf numFmtId="44" fontId="6" fillId="0" borderId="30" xfId="2" applyFont="1" applyBorder="1" applyAlignment="1">
      <alignment horizontal="center"/>
    </xf>
    <xf numFmtId="164" fontId="22" fillId="0" borderId="29" xfId="1" applyNumberFormat="1" applyFont="1" applyFill="1" applyBorder="1" applyAlignment="1">
      <alignment horizontal="center"/>
    </xf>
    <xf numFmtId="164" fontId="22" fillId="0" borderId="20" xfId="1" applyNumberFormat="1" applyFont="1" applyFill="1" applyBorder="1" applyAlignment="1">
      <alignment horizontal="center"/>
    </xf>
    <xf numFmtId="43" fontId="21" fillId="0" borderId="29" xfId="1" applyFont="1" applyFill="1" applyBorder="1" applyAlignment="1">
      <alignment horizontal="right"/>
    </xf>
    <xf numFmtId="43" fontId="21" fillId="0" borderId="30" xfId="1" applyFont="1" applyFill="1" applyBorder="1" applyAlignment="1">
      <alignment horizontal="right"/>
    </xf>
    <xf numFmtId="44" fontId="5" fillId="0" borderId="31" xfId="2" applyFont="1" applyBorder="1" applyAlignment="1">
      <alignment horizontal="center"/>
    </xf>
    <xf numFmtId="44" fontId="5" fillId="0" borderId="32" xfId="2" applyFont="1" applyBorder="1" applyAlignment="1">
      <alignment horizontal="center"/>
    </xf>
    <xf numFmtId="164" fontId="22" fillId="0" borderId="19" xfId="1" applyNumberFormat="1" applyFont="1" applyFill="1" applyBorder="1" applyAlignment="1">
      <alignment horizontal="center"/>
    </xf>
    <xf numFmtId="164" fontId="22" fillId="0" borderId="0" xfId="1" applyNumberFormat="1" applyFont="1" applyFill="1" applyBorder="1" applyAlignment="1">
      <alignment horizontal="center"/>
    </xf>
    <xf numFmtId="43" fontId="21" fillId="0" borderId="19" xfId="1" applyFont="1" applyFill="1" applyBorder="1" applyAlignment="1">
      <alignment horizontal="right"/>
    </xf>
    <xf numFmtId="43" fontId="21" fillId="0" borderId="27" xfId="1" applyFont="1" applyFill="1" applyBorder="1" applyAlignment="1">
      <alignment horizontal="right"/>
    </xf>
    <xf numFmtId="164" fontId="21" fillId="0" borderId="19" xfId="1" applyNumberFormat="1" applyFont="1" applyFill="1" applyBorder="1" applyAlignment="1">
      <alignment horizontal="center"/>
    </xf>
    <xf numFmtId="164" fontId="21" fillId="0" borderId="0" xfId="1" applyNumberFormat="1" applyFont="1" applyFill="1" applyBorder="1" applyAlignment="1">
      <alignment horizontal="center"/>
    </xf>
    <xf numFmtId="14" fontId="5" fillId="3" borderId="29" xfId="0" applyNumberFormat="1" applyFont="1" applyFill="1" applyBorder="1" applyAlignment="1">
      <alignment horizontal="center"/>
    </xf>
    <xf numFmtId="14" fontId="5" fillId="3" borderId="20" xfId="0" applyNumberFormat="1" applyFont="1" applyFill="1" applyBorder="1" applyAlignment="1">
      <alignment horizontal="center"/>
    </xf>
    <xf numFmtId="0" fontId="6" fillId="3" borderId="29" xfId="0" applyFont="1" applyFill="1" applyBorder="1" applyAlignment="1">
      <alignment horizontal="center"/>
    </xf>
    <xf numFmtId="0" fontId="6" fillId="3" borderId="30" xfId="0" applyFont="1" applyFill="1" applyBorder="1" applyAlignment="1">
      <alignment horizontal="center"/>
    </xf>
    <xf numFmtId="164" fontId="22" fillId="0" borderId="25" xfId="1" applyNumberFormat="1" applyFont="1" applyFill="1" applyBorder="1" applyAlignment="1">
      <alignment horizontal="center"/>
    </xf>
    <xf numFmtId="164" fontId="22" fillId="0" borderId="3" xfId="1" applyNumberFormat="1" applyFont="1" applyFill="1" applyBorder="1" applyAlignment="1">
      <alignment horizontal="center"/>
    </xf>
    <xf numFmtId="43" fontId="21" fillId="0" borderId="25" xfId="1" applyFont="1" applyFill="1" applyBorder="1" applyAlignment="1">
      <alignment horizontal="right"/>
    </xf>
    <xf numFmtId="43" fontId="21" fillId="0" borderId="26" xfId="1" applyFont="1" applyFill="1" applyBorder="1" applyAlignment="1">
      <alignment horizontal="right"/>
    </xf>
    <xf numFmtId="0" fontId="18" fillId="0" borderId="2" xfId="0" applyFont="1" applyBorder="1" applyAlignment="1">
      <alignment horizontal="center"/>
    </xf>
    <xf numFmtId="0" fontId="18" fillId="0" borderId="18" xfId="0" applyFont="1" applyBorder="1" applyAlignment="1">
      <alignment horizontal="center"/>
    </xf>
    <xf numFmtId="0" fontId="18" fillId="0" borderId="1" xfId="0" applyFont="1" applyBorder="1" applyAlignment="1">
      <alignment horizontal="center"/>
    </xf>
    <xf numFmtId="0" fontId="20" fillId="0" borderId="24" xfId="0" applyFont="1" applyBorder="1" applyAlignment="1">
      <alignment horizontal="left" vertical="center"/>
    </xf>
    <xf numFmtId="0" fontId="20" fillId="0" borderId="36" xfId="0" applyFont="1" applyBorder="1" applyAlignment="1">
      <alignment horizontal="left" vertical="center"/>
    </xf>
    <xf numFmtId="0" fontId="5" fillId="0" borderId="37" xfId="0" applyFont="1" applyBorder="1" applyAlignment="1">
      <alignment horizontal="center"/>
    </xf>
    <xf numFmtId="0" fontId="5" fillId="0" borderId="29" xfId="0" applyFont="1" applyBorder="1" applyAlignment="1">
      <alignment horizontal="center"/>
    </xf>
    <xf numFmtId="0" fontId="21" fillId="0" borderId="10" xfId="0" applyFont="1" applyBorder="1" applyAlignment="1">
      <alignment horizontal="left"/>
    </xf>
    <xf numFmtId="43" fontId="22" fillId="0" borderId="10" xfId="1" applyFont="1" applyBorder="1" applyAlignment="1">
      <alignment horizontal="center"/>
    </xf>
    <xf numFmtId="0" fontId="6" fillId="4" borderId="25" xfId="0" applyFont="1" applyFill="1" applyBorder="1" applyAlignment="1">
      <alignment horizontal="center"/>
    </xf>
    <xf numFmtId="0" fontId="6" fillId="4" borderId="3" xfId="0" applyFont="1" applyFill="1" applyBorder="1" applyAlignment="1">
      <alignment horizontal="center"/>
    </xf>
    <xf numFmtId="0" fontId="6" fillId="4" borderId="26" xfId="0" applyFont="1" applyFill="1" applyBorder="1" applyAlignment="1">
      <alignment horizontal="center"/>
    </xf>
  </cellXfs>
  <cellStyles count="36">
    <cellStyle name="Comma" xfId="1" builtinId="3"/>
    <cellStyle name="Comma 2" xfId="26" xr:uid="{FE6BD9F7-F98D-4B71-BFBD-EDE8D85B4154}"/>
    <cellStyle name="Comma 2 2" xfId="27" xr:uid="{D0CFF07C-A92B-4938-8497-FB5838EAAAF6}"/>
    <cellStyle name="Comma 3" xfId="30" xr:uid="{1071E9BE-6431-48EA-A901-14D82D9F02A2}"/>
    <cellStyle name="Comma 63" xfId="17" xr:uid="{C5E14D1B-6E79-4195-B197-5611F71BB4A7}"/>
    <cellStyle name="Comma 63 2" xfId="34" xr:uid="{2B5946B2-B1FB-4CF6-B03C-48096839BB2A}"/>
    <cellStyle name="Currency" xfId="2" builtinId="4"/>
    <cellStyle name="Currency 10 6" xfId="5" xr:uid="{FF58AB28-CEF3-4335-9C65-C7F206D830D3}"/>
    <cellStyle name="Currency 2" xfId="24" xr:uid="{857FAD29-B407-472C-A00A-D6E1F8197962}"/>
    <cellStyle name="Currency 2 2" xfId="28" xr:uid="{99A71214-B11E-4646-959D-ACAD93896801}"/>
    <cellStyle name="Currency 27" xfId="18" xr:uid="{2C0DA1D1-E680-4A5C-B725-8B90F26058C1}"/>
    <cellStyle name="Currency 27 2" xfId="35" xr:uid="{01BA7196-9EF1-459D-BBED-666D07129685}"/>
    <cellStyle name="Input" xfId="20" builtinId="20"/>
    <cellStyle name="Normal" xfId="0" builtinId="0"/>
    <cellStyle name="Normal 10" xfId="10" xr:uid="{BFD3659D-711C-498C-B3F3-143AB57A850C}"/>
    <cellStyle name="Normal 165" xfId="9" xr:uid="{DF076BA5-84AD-4DD9-A702-D5B3221FE948}"/>
    <cellStyle name="Normal 169" xfId="14" xr:uid="{05CB1A92-DC82-494C-96A3-7C79EB98CBC5}"/>
    <cellStyle name="Normal 189" xfId="16" xr:uid="{6FBC49FF-B040-494F-AC4A-54C508BF84F7}"/>
    <cellStyle name="Normal 189 2" xfId="33" xr:uid="{3490796B-6446-483E-BB51-02E42A8DED95}"/>
    <cellStyle name="Normal 190" xfId="11" xr:uid="{93475344-B5DF-4B31-837D-75E50D017355}"/>
    <cellStyle name="Normal 191" xfId="32" xr:uid="{45C67B04-FBB9-4AD2-AB83-734C43BF06C1}"/>
    <cellStyle name="Normal 192" xfId="15" xr:uid="{A0F96FE4-616A-42A8-9C51-CA92C74F9486}"/>
    <cellStyle name="Normal 193" xfId="13" xr:uid="{0F7D8FB1-F81F-4F9E-8840-366E6E6A22C1}"/>
    <cellStyle name="Normal 2" xfId="22" xr:uid="{37F26B0D-D5E4-4E99-A75D-286B2257E030}"/>
    <cellStyle name="Normal 2 2" xfId="4" xr:uid="{68035CFE-3949-4980-A026-C47D26CABAF6}"/>
    <cellStyle name="Normal 2 2 16" xfId="7" xr:uid="{F5C50613-274A-48A9-8DBB-D51A84B3C05F}"/>
    <cellStyle name="Normal 3" xfId="21" xr:uid="{1498313C-2CCC-480B-84B9-3272FDBCA110}"/>
    <cellStyle name="Normal 3 2" xfId="31" xr:uid="{2EBE0D64-9273-42EC-A637-9889457DE128}"/>
    <cellStyle name="Normal 4" xfId="29" xr:uid="{5FA0CED8-E6B5-4772-8AF1-D6D8EBF9E584}"/>
    <cellStyle name="Normal_Blank ALTCS QTRLY REPORT" xfId="8" xr:uid="{49771CA4-504B-49A6-9732-61FFB18BAA29}"/>
    <cellStyle name="Normal_Medical_Loss_Report_Report_CMO Template" xfId="19" xr:uid="{17E90E18-CB92-43E8-A4AC-704C432AFFC8}"/>
    <cellStyle name="Note 2" xfId="23" xr:uid="{BE316645-662C-43CA-9182-FE062A6219C8}"/>
    <cellStyle name="Percent 10" xfId="3" xr:uid="{331AB2D3-492F-463F-9289-88A7D3724202}"/>
    <cellStyle name="Percent 10 11" xfId="6" xr:uid="{2C68524A-F016-4718-AC23-0FAE453FE6A3}"/>
    <cellStyle name="Percent 2" xfId="12" xr:uid="{1F7CEEB4-AEA8-49C5-B12E-B85B2F0A0544}"/>
    <cellStyle name="Percent 3" xfId="25" xr:uid="{8A43BFCF-F4D2-4D9A-8AB3-BA7DD150E78C}"/>
  </cellStyles>
  <dxfs count="38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5050"/>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ont>
        <color rgb="FF006100"/>
      </font>
      <fill>
        <patternFill>
          <bgColor rgb="FFC6EFCE"/>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ill>
        <patternFill>
          <bgColor rgb="FFFF5050"/>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xdr:row>
          <xdr:rowOff>165100</xdr:rowOff>
        </xdr:from>
        <xdr:to>
          <xdr:col>0</xdr:col>
          <xdr:colOff>76200</xdr:colOff>
          <xdr:row>2</xdr:row>
          <xdr:rowOff>31750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xdr:row>
          <xdr:rowOff>165100</xdr:rowOff>
        </xdr:from>
        <xdr:to>
          <xdr:col>0</xdr:col>
          <xdr:colOff>76200</xdr:colOff>
          <xdr:row>2</xdr:row>
          <xdr:rowOff>31750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xdr:row>
          <xdr:rowOff>165100</xdr:rowOff>
        </xdr:from>
        <xdr:to>
          <xdr:col>0</xdr:col>
          <xdr:colOff>76200</xdr:colOff>
          <xdr:row>2</xdr:row>
          <xdr:rowOff>31750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xdr:row>
          <xdr:rowOff>165100</xdr:rowOff>
        </xdr:from>
        <xdr:to>
          <xdr:col>0</xdr:col>
          <xdr:colOff>76200</xdr:colOff>
          <xdr:row>2</xdr:row>
          <xdr:rowOff>31750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hcccs.sharepoint.com/FINANCE/ACCRUAL/2000DC/10_00dc/DCLa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FCCARE\HIV\HIV0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ca2\HCA2\USERS\FINANCE\KWillie\Quarterly%20Crosswalk%20Referenc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ahcccs.sharepoint.com/GO_Reserving/Evercare/AZ%20Evercare%20Select/Reports%2010%20&amp;%2011/2006_CY/Q1/Rpts%2010_11%20(1Q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hcccs.sharepoint.com/downloads/USERS/FINANCE/SHARED/IBNR/HCA/0218/HCA%20IBNR%200118%20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wnloads\USERS\FINANCE\SHARED\IBNR\HCA\0218\HCA%20IBNR%200118%20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a2\HCA2\USERS\FINANCE\SHARED\JE'S\FY2015\1114\U15I%20NO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hcccs.sharepoint.com/downloads/USERS/FINANCE/SHARED/15Financials/2014-11/2014-11%20HCM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eimbUnit\Hospitals\Assessment\Payments\FY2013\Q4%20-%20No%20Q4%20payments%20due%20to%202013%20Session%20SB166\2013Q4%20Hospital%20Assessment%20Calcul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embwfs1\Dept\Finance\State%20Reporting\State%20Quarterly%20Rptg\CYE%202009\Q4-09\ALTCS\Bridgeway%20ALTCS_Q4%20CY09_working%20cop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hcccs.sharepoint.com/USERS/FINANCE/MedEcon/Reports/Dashboard/ExecRpts/HCA%20TRENDING%202013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hcccs.sharepoint.com/Users/scott/Library/Containers/com.apple.mail/Data/Library/Mail%20Downloads/48619E45-3405-4151-AD26-5E0BBAD0D23A/2014Q1%20Hospital%20Assessment%20Calcul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 val="June 17"/>
      <sheetName val="Lookups"/>
      <sheetName val="#6- Allow Dir Med Exp"/>
      <sheetName val="#19A-R2, 3 Mos w 0 (Acute)"/>
      <sheetName val="Dropdown_Ctrls"/>
      <sheetName val="Options"/>
      <sheetName val="RDO_Non-Expansion_PH COAs"/>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_phy Table"/>
      <sheetName val="June reconciliation"/>
      <sheetName val="Journal Entry"/>
      <sheetName val="fqhc tbl"/>
      <sheetName val="hiv summary for rpt"/>
      <sheetName val="hiv drugs"/>
      <sheetName val="Sheet1"/>
      <sheetName val="AllHivdrugs"/>
    </sheetNames>
    <sheetDataSet>
      <sheetData sheetId="0" refreshError="1">
        <row r="3">
          <cell r="B3" t="str">
            <v>1001</v>
          </cell>
          <cell r="C3" t="str">
            <v>TANF &lt;1 M/F</v>
          </cell>
          <cell r="D3" t="str">
            <v>1004080</v>
          </cell>
          <cell r="E3" t="str">
            <v>CATEGORICAL</v>
          </cell>
          <cell r="F3" t="str">
            <v>TANF &lt;1 M/F WITH MEDICARE</v>
          </cell>
        </row>
        <row r="4">
          <cell r="B4" t="str">
            <v>1002</v>
          </cell>
          <cell r="C4" t="str">
            <v>TANF 1-13 M/F</v>
          </cell>
          <cell r="D4" t="str">
            <v>1004081</v>
          </cell>
          <cell r="E4" t="str">
            <v>CATEGORICAL</v>
          </cell>
          <cell r="F4" t="str">
            <v>TANF 1-5 M/F WITH MEDICARE</v>
          </cell>
        </row>
        <row r="5">
          <cell r="B5" t="str">
            <v>1003</v>
          </cell>
          <cell r="C5" t="str">
            <v>TANF 1-13 M/F</v>
          </cell>
          <cell r="D5" t="str">
            <v>1004081</v>
          </cell>
          <cell r="E5" t="str">
            <v>CATEGORICAL</v>
          </cell>
          <cell r="F5" t="str">
            <v>TANF 6-13 M/F WITH MEDICARE</v>
          </cell>
        </row>
        <row r="6">
          <cell r="B6" t="str">
            <v>1004</v>
          </cell>
          <cell r="C6" t="str">
            <v>TANF 14-44 M</v>
          </cell>
          <cell r="D6" t="str">
            <v>1004083</v>
          </cell>
          <cell r="E6" t="str">
            <v>CATEGORICAL</v>
          </cell>
          <cell r="F6" t="str">
            <v>TANF 14-20 MALE WITH MEDICARE</v>
          </cell>
        </row>
        <row r="7">
          <cell r="B7" t="str">
            <v>1005</v>
          </cell>
          <cell r="C7" t="str">
            <v>TANF 14-44 F</v>
          </cell>
          <cell r="D7" t="str">
            <v>1004082</v>
          </cell>
          <cell r="E7" t="str">
            <v>CATEGORICAL</v>
          </cell>
          <cell r="F7" t="str">
            <v>TANF 14-20 FEMALE WITH MEDICARE</v>
          </cell>
        </row>
        <row r="8">
          <cell r="B8" t="str">
            <v>1006</v>
          </cell>
          <cell r="C8" t="str">
            <v>TANF 14-44 M</v>
          </cell>
          <cell r="D8" t="str">
            <v>1004083</v>
          </cell>
          <cell r="E8" t="str">
            <v>CATEGORICAL</v>
          </cell>
          <cell r="F8" t="str">
            <v>TANF 21-44 MALE WITH MEDICARE</v>
          </cell>
        </row>
        <row r="9">
          <cell r="B9" t="str">
            <v>1007</v>
          </cell>
          <cell r="C9" t="str">
            <v>TANF 14-44 F</v>
          </cell>
          <cell r="D9" t="str">
            <v>1004082</v>
          </cell>
          <cell r="E9" t="str">
            <v>CATEGORICAL</v>
          </cell>
          <cell r="F9" t="str">
            <v>TANF 21-44 FEMALE WITH MEDICARE</v>
          </cell>
        </row>
        <row r="10">
          <cell r="B10" t="str">
            <v>1008</v>
          </cell>
          <cell r="C10" t="str">
            <v>TANF 45+</v>
          </cell>
          <cell r="D10" t="str">
            <v>1004084</v>
          </cell>
          <cell r="E10" t="str">
            <v>CATEGORICAL</v>
          </cell>
          <cell r="F10" t="str">
            <v>TANF 45-64 M/F WITH MEDICARE</v>
          </cell>
        </row>
        <row r="11">
          <cell r="B11" t="str">
            <v>1009</v>
          </cell>
          <cell r="C11" t="str">
            <v>TANF 45+</v>
          </cell>
          <cell r="D11" t="str">
            <v>1004084</v>
          </cell>
          <cell r="E11" t="str">
            <v>CATEGORICAL</v>
          </cell>
          <cell r="F11" t="str">
            <v>TANF 65+ M/F WITH MEDICARE</v>
          </cell>
        </row>
        <row r="12">
          <cell r="B12" t="str">
            <v>1011</v>
          </cell>
          <cell r="C12" t="str">
            <v>TANF &lt;1 M/F</v>
          </cell>
          <cell r="D12" t="str">
            <v>1004080</v>
          </cell>
          <cell r="E12" t="str">
            <v>CATEGORICAL</v>
          </cell>
          <cell r="F12" t="str">
            <v>TANF &lt;1 M/F NON-MEDICARE</v>
          </cell>
        </row>
        <row r="13">
          <cell r="B13" t="str">
            <v>1012</v>
          </cell>
          <cell r="C13" t="str">
            <v>TANF 1-13 M/F</v>
          </cell>
          <cell r="D13" t="str">
            <v>1004081</v>
          </cell>
          <cell r="E13" t="str">
            <v>CATEGORICAL</v>
          </cell>
          <cell r="F13" t="str">
            <v>TANF 1-5 M/F NON-MEDICARE</v>
          </cell>
        </row>
        <row r="14">
          <cell r="B14" t="str">
            <v>1013</v>
          </cell>
          <cell r="C14" t="str">
            <v>TANF 1-13 M/F</v>
          </cell>
          <cell r="D14" t="str">
            <v>1004081</v>
          </cell>
          <cell r="E14" t="str">
            <v>CATEGORICAL</v>
          </cell>
          <cell r="F14" t="str">
            <v>TANF 6-13 M/F NON-MEDICARE</v>
          </cell>
        </row>
        <row r="15">
          <cell r="B15" t="str">
            <v>1014</v>
          </cell>
          <cell r="C15" t="str">
            <v>TANF 14-44 M</v>
          </cell>
          <cell r="D15" t="str">
            <v>1004083</v>
          </cell>
          <cell r="E15" t="str">
            <v>CATEGORICAL</v>
          </cell>
          <cell r="F15" t="str">
            <v>TANF 14-20 MALE NON-MEDICARE</v>
          </cell>
        </row>
        <row r="16">
          <cell r="B16" t="str">
            <v>1015</v>
          </cell>
          <cell r="C16" t="str">
            <v>TANF 14-44 F</v>
          </cell>
          <cell r="D16" t="str">
            <v>1004082</v>
          </cell>
          <cell r="E16" t="str">
            <v>CATEGORICAL</v>
          </cell>
          <cell r="F16" t="str">
            <v>TANF 14-20 FEMALE NON-MEDICARE</v>
          </cell>
        </row>
        <row r="17">
          <cell r="B17" t="str">
            <v>1016</v>
          </cell>
          <cell r="C17" t="str">
            <v>TANF 14-44 M</v>
          </cell>
          <cell r="D17" t="str">
            <v>1004083</v>
          </cell>
          <cell r="E17" t="str">
            <v>CATEGORICAL</v>
          </cell>
          <cell r="F17" t="str">
            <v>TANF 21-44 MALE NON-MEDICARE</v>
          </cell>
        </row>
        <row r="18">
          <cell r="B18" t="str">
            <v>1017</v>
          </cell>
          <cell r="C18" t="str">
            <v>TANF 14-44 F</v>
          </cell>
          <cell r="D18" t="str">
            <v>1004082</v>
          </cell>
          <cell r="E18" t="str">
            <v>CATEGORICAL</v>
          </cell>
          <cell r="F18" t="str">
            <v>TANF 21-44 FEMALE NON-MEDICARE</v>
          </cell>
        </row>
        <row r="19">
          <cell r="B19" t="str">
            <v>1018</v>
          </cell>
          <cell r="C19" t="str">
            <v>TANF 45+</v>
          </cell>
          <cell r="D19" t="str">
            <v>1004084</v>
          </cell>
          <cell r="E19" t="str">
            <v>CATEGORICAL</v>
          </cell>
          <cell r="F19" t="str">
            <v>TANF 45-64 M/F NON-MEDICARE</v>
          </cell>
        </row>
        <row r="20">
          <cell r="B20" t="str">
            <v>1019</v>
          </cell>
          <cell r="C20" t="str">
            <v>TANF 45+</v>
          </cell>
          <cell r="D20" t="str">
            <v>1004084</v>
          </cell>
          <cell r="E20" t="str">
            <v>CATEGORICAL</v>
          </cell>
          <cell r="F20" t="str">
            <v>TANF 65+ M/F NON-MEDICARE</v>
          </cell>
        </row>
        <row r="21">
          <cell r="B21" t="str">
            <v>1021</v>
          </cell>
          <cell r="C21" t="str">
            <v>TANF &lt;1 M/F</v>
          </cell>
          <cell r="D21" t="str">
            <v>1004080</v>
          </cell>
          <cell r="E21" t="str">
            <v>CATEGORICAL</v>
          </cell>
          <cell r="F21" t="str">
            <v>TANF &lt;1 M/F WITH QMB</v>
          </cell>
        </row>
        <row r="22">
          <cell r="B22" t="str">
            <v>1022</v>
          </cell>
          <cell r="C22" t="str">
            <v>TANF 1-13 M/F</v>
          </cell>
          <cell r="D22" t="str">
            <v>1004081</v>
          </cell>
          <cell r="E22" t="str">
            <v>CATEGORICAL</v>
          </cell>
          <cell r="F22" t="str">
            <v>TANF 1-5 M/F WITH QMB</v>
          </cell>
        </row>
        <row r="23">
          <cell r="B23" t="str">
            <v>1023</v>
          </cell>
          <cell r="C23" t="str">
            <v>TANF 1-13 M/F</v>
          </cell>
          <cell r="D23" t="str">
            <v>1004081</v>
          </cell>
          <cell r="E23" t="str">
            <v>CATEGORICAL</v>
          </cell>
          <cell r="F23" t="str">
            <v>TANF 6-13 M/F WITH QMB</v>
          </cell>
        </row>
        <row r="24">
          <cell r="B24" t="str">
            <v>1024</v>
          </cell>
          <cell r="C24" t="str">
            <v>TANF 14-44 M</v>
          </cell>
          <cell r="D24" t="str">
            <v>1004083</v>
          </cell>
          <cell r="E24" t="str">
            <v>CATEGORICAL</v>
          </cell>
          <cell r="F24" t="str">
            <v>TANF 14-20 MALE WITH QMB</v>
          </cell>
        </row>
        <row r="25">
          <cell r="B25" t="str">
            <v>1025</v>
          </cell>
          <cell r="C25" t="str">
            <v>TANF 14-44 F</v>
          </cell>
          <cell r="D25" t="str">
            <v>1004082</v>
          </cell>
          <cell r="E25" t="str">
            <v>CATEGORICAL</v>
          </cell>
          <cell r="F25" t="str">
            <v>TANF 14-20 FEMALE WITH QMB</v>
          </cell>
        </row>
        <row r="26">
          <cell r="B26" t="str">
            <v>1026</v>
          </cell>
          <cell r="C26" t="str">
            <v>TANF 14-44 M</v>
          </cell>
          <cell r="D26" t="str">
            <v>1004083</v>
          </cell>
          <cell r="E26" t="str">
            <v>CATEGORICAL</v>
          </cell>
          <cell r="F26" t="str">
            <v>TANF 21-44 MALE WITH QMB</v>
          </cell>
        </row>
        <row r="27">
          <cell r="B27" t="str">
            <v>1027</v>
          </cell>
          <cell r="C27" t="str">
            <v>TANF 14-44 F</v>
          </cell>
          <cell r="D27" t="str">
            <v>1004082</v>
          </cell>
          <cell r="E27" t="str">
            <v>CATEGORICAL</v>
          </cell>
          <cell r="F27" t="str">
            <v>TANF 21-44 FEMALE WITH QMB</v>
          </cell>
        </row>
        <row r="28">
          <cell r="B28" t="str">
            <v>1028</v>
          </cell>
          <cell r="C28" t="str">
            <v>TANF 45+</v>
          </cell>
          <cell r="D28" t="str">
            <v>1004084</v>
          </cell>
          <cell r="E28" t="str">
            <v>CATEGORICAL</v>
          </cell>
          <cell r="F28" t="str">
            <v>TANF 45-64 M/F WITH QMB</v>
          </cell>
        </row>
        <row r="29">
          <cell r="B29" t="str">
            <v>1029</v>
          </cell>
          <cell r="C29" t="str">
            <v>TANF 45+</v>
          </cell>
          <cell r="D29" t="str">
            <v>1004084</v>
          </cell>
          <cell r="E29" t="str">
            <v>CATEGORICAL</v>
          </cell>
          <cell r="F29" t="str">
            <v>TANF 65+ M/F WITH QMB</v>
          </cell>
        </row>
        <row r="30">
          <cell r="B30" t="str">
            <v>1101</v>
          </cell>
          <cell r="C30" t="str">
            <v>TANF &lt;1 M/F</v>
          </cell>
          <cell r="D30" t="str">
            <v>1004080</v>
          </cell>
          <cell r="E30" t="str">
            <v>CATEGORICAL LINKED EXPANSION</v>
          </cell>
          <cell r="F30" t="str">
            <v>TANF EXPANDED &lt;1 M/F WITH MEDICARE</v>
          </cell>
        </row>
        <row r="31">
          <cell r="B31" t="str">
            <v>1102</v>
          </cell>
          <cell r="C31" t="str">
            <v>TANF 1-13 M/F</v>
          </cell>
          <cell r="D31" t="str">
            <v>1004081</v>
          </cell>
          <cell r="E31" t="str">
            <v>CATEGORICAL LINKED EXPANSION</v>
          </cell>
          <cell r="F31" t="str">
            <v>TANF EXPANDED 1-5 M/F WITH MEDICARE</v>
          </cell>
        </row>
        <row r="32">
          <cell r="B32" t="str">
            <v>1103</v>
          </cell>
          <cell r="C32" t="str">
            <v>TANF 1-13 M/F</v>
          </cell>
          <cell r="D32" t="str">
            <v>1004081</v>
          </cell>
          <cell r="E32" t="str">
            <v>CATEGORICAL LINKED EXPANSION</v>
          </cell>
          <cell r="F32" t="str">
            <v>TANF EXPANDED 6-13 M/F WITH MEDICARE</v>
          </cell>
        </row>
        <row r="33">
          <cell r="B33" t="str">
            <v>1104</v>
          </cell>
          <cell r="C33" t="str">
            <v>TANF 14-44 M</v>
          </cell>
          <cell r="D33" t="str">
            <v>1004083</v>
          </cell>
          <cell r="E33" t="str">
            <v>CATEGORICAL LINKED EXPANSION</v>
          </cell>
          <cell r="F33" t="str">
            <v>TANF EXPANDED 14-20 MALE WITH MEDICARE</v>
          </cell>
        </row>
        <row r="34">
          <cell r="B34" t="str">
            <v>1105</v>
          </cell>
          <cell r="C34" t="str">
            <v>TANF 14-44 F</v>
          </cell>
          <cell r="D34" t="str">
            <v>1004082</v>
          </cell>
          <cell r="E34" t="str">
            <v>CATEGORICAL LINKED EXPANSION</v>
          </cell>
          <cell r="F34" t="str">
            <v>TANF EXPANDED 14-20 FEMALE WITH MEDICARE</v>
          </cell>
        </row>
        <row r="35">
          <cell r="B35" t="str">
            <v>1106</v>
          </cell>
          <cell r="C35" t="str">
            <v>TANF 14-44 M</v>
          </cell>
          <cell r="D35" t="str">
            <v>1004083</v>
          </cell>
          <cell r="E35" t="str">
            <v>CATEGORICAL LINKED EXPANSION</v>
          </cell>
          <cell r="F35" t="str">
            <v>TANF EXPANDED 21-44 MALE WITH MEDICARE</v>
          </cell>
        </row>
        <row r="36">
          <cell r="B36" t="str">
            <v>1107</v>
          </cell>
          <cell r="C36" t="str">
            <v>TANF 14-44 F</v>
          </cell>
          <cell r="D36" t="str">
            <v>1004082</v>
          </cell>
          <cell r="E36" t="str">
            <v>CATEGORICAL LINKED EXPANSION</v>
          </cell>
          <cell r="F36" t="str">
            <v>TANF EXPANDED 21-44 FEMALE WITH MEDICARE</v>
          </cell>
        </row>
        <row r="37">
          <cell r="B37" t="str">
            <v>1108</v>
          </cell>
          <cell r="C37" t="str">
            <v>TANF 45+</v>
          </cell>
          <cell r="D37" t="str">
            <v>1004084</v>
          </cell>
          <cell r="E37" t="str">
            <v>CATEGORICAL LINKED EXPANSION</v>
          </cell>
          <cell r="F37" t="str">
            <v>TANF EXPANDED 45-64 M/F WITH MEDICARE</v>
          </cell>
        </row>
        <row r="38">
          <cell r="B38" t="str">
            <v>1109</v>
          </cell>
          <cell r="C38" t="str">
            <v>TANF 45+</v>
          </cell>
          <cell r="D38" t="str">
            <v>1004084</v>
          </cell>
          <cell r="E38" t="str">
            <v>CATEGORICAL LINKED EXPANSION</v>
          </cell>
          <cell r="F38" t="str">
            <v>TANF EXPANDED 65+ M/F WITH MEDICARE</v>
          </cell>
        </row>
        <row r="39">
          <cell r="B39" t="str">
            <v>1111</v>
          </cell>
          <cell r="C39" t="str">
            <v>TANF &lt;1 M/F</v>
          </cell>
          <cell r="D39" t="str">
            <v>1004080</v>
          </cell>
          <cell r="E39" t="str">
            <v>CATEGORICAL LINKED EXPANSION</v>
          </cell>
          <cell r="F39" t="str">
            <v>TANF EXPANDED &lt;1 M/F NON- MEDICARE</v>
          </cell>
        </row>
        <row r="40">
          <cell r="B40" t="str">
            <v>1112</v>
          </cell>
          <cell r="C40" t="str">
            <v>TANF 1-13 M/F</v>
          </cell>
          <cell r="D40" t="str">
            <v>1004081</v>
          </cell>
          <cell r="E40" t="str">
            <v>CATEGORICAL LINKED EXPANSION</v>
          </cell>
          <cell r="F40" t="str">
            <v>TANF EXPANDED 1-5 M/F NON-MEDICARE</v>
          </cell>
        </row>
        <row r="41">
          <cell r="B41" t="str">
            <v>1113</v>
          </cell>
          <cell r="C41" t="str">
            <v>TANF 1-13 M/F</v>
          </cell>
          <cell r="D41" t="str">
            <v>1004081</v>
          </cell>
          <cell r="E41" t="str">
            <v>CATEGORICAL LINKED EXPANSION</v>
          </cell>
          <cell r="F41" t="str">
            <v>TANF EXPANDED 6-13 M/F NON-MEDICARE</v>
          </cell>
        </row>
        <row r="42">
          <cell r="B42" t="str">
            <v>1114</v>
          </cell>
          <cell r="C42" t="str">
            <v>TANF 14-44 F</v>
          </cell>
          <cell r="D42" t="str">
            <v>1004083</v>
          </cell>
          <cell r="E42" t="str">
            <v>CATEGORICAL LINKED EXPANSION</v>
          </cell>
          <cell r="F42" t="str">
            <v>TANF EXPANDED 14-20 MALE NON-MEDICARE</v>
          </cell>
        </row>
        <row r="43">
          <cell r="B43" t="str">
            <v>1115</v>
          </cell>
          <cell r="C43" t="str">
            <v>TANF 14-44 F</v>
          </cell>
          <cell r="D43" t="str">
            <v>1004082</v>
          </cell>
          <cell r="E43" t="str">
            <v>CATEGORICAL LINKED EXPANSION</v>
          </cell>
          <cell r="F43" t="str">
            <v>TANF EXPANDED 14-20 FEMALE NON-MEDICARE</v>
          </cell>
        </row>
        <row r="44">
          <cell r="B44" t="str">
            <v>1116</v>
          </cell>
          <cell r="C44" t="str">
            <v>TANF 14-44 M</v>
          </cell>
          <cell r="D44" t="str">
            <v>1004083</v>
          </cell>
          <cell r="E44" t="str">
            <v>CATEGORICAL LINKED EXPANSION</v>
          </cell>
          <cell r="F44" t="str">
            <v>TANF EXPANDED 21-44 MALE NON-MEDICARE</v>
          </cell>
        </row>
        <row r="45">
          <cell r="B45" t="str">
            <v>1117</v>
          </cell>
          <cell r="C45" t="str">
            <v>TANF 14-44 F</v>
          </cell>
          <cell r="D45" t="str">
            <v>1004082</v>
          </cell>
          <cell r="E45" t="str">
            <v>CATEGORICAL LINKED EXPANSION</v>
          </cell>
          <cell r="F45" t="str">
            <v>TANF EXPANDED 21-44 FEMALE NON-MEDICARE</v>
          </cell>
        </row>
        <row r="46">
          <cell r="B46" t="str">
            <v>1118</v>
          </cell>
          <cell r="C46" t="str">
            <v>TANF 45+</v>
          </cell>
          <cell r="D46" t="str">
            <v>1004084</v>
          </cell>
          <cell r="E46" t="str">
            <v>CATEGORICAL LINKED EXPANSION</v>
          </cell>
          <cell r="F46" t="str">
            <v>TANF EXPANDED 45-64 M/F NON-MEDICARE</v>
          </cell>
        </row>
        <row r="47">
          <cell r="B47" t="str">
            <v>1119</v>
          </cell>
          <cell r="C47" t="str">
            <v>TANF 45+</v>
          </cell>
          <cell r="D47" t="str">
            <v>1004084</v>
          </cell>
          <cell r="E47" t="str">
            <v>CATEGORICAL LINKED EXPANSION</v>
          </cell>
          <cell r="F47" t="str">
            <v>TANF EXPANDED 65+ M/F NON-MEDICARE</v>
          </cell>
        </row>
        <row r="48">
          <cell r="B48" t="str">
            <v>1121</v>
          </cell>
          <cell r="C48" t="str">
            <v>TANF &lt;1 M/F</v>
          </cell>
          <cell r="D48" t="str">
            <v>1004080</v>
          </cell>
          <cell r="E48" t="str">
            <v>CATEGORICAL LINKED EXPANSION</v>
          </cell>
          <cell r="F48" t="str">
            <v>TANF EXPANDED &lt;1 M/F WITH QMB</v>
          </cell>
        </row>
        <row r="49">
          <cell r="B49" t="str">
            <v>1122</v>
          </cell>
          <cell r="C49" t="str">
            <v>TANF 1-13 M/F</v>
          </cell>
          <cell r="D49" t="str">
            <v>1004081</v>
          </cell>
          <cell r="E49" t="str">
            <v>CATEGORICAL LINKED EXPANSION</v>
          </cell>
          <cell r="F49" t="str">
            <v>TANF EXPANDED 1-5 M/F WITH QMB</v>
          </cell>
        </row>
        <row r="50">
          <cell r="B50" t="str">
            <v>1123</v>
          </cell>
          <cell r="C50" t="str">
            <v>TANF 1-13 M/F</v>
          </cell>
          <cell r="D50" t="str">
            <v>1004081</v>
          </cell>
          <cell r="E50" t="str">
            <v>CATEGORICAL LINKED EXPANSION</v>
          </cell>
          <cell r="F50" t="str">
            <v>TANF EXPANDED 6-13 M/F WITH QMB</v>
          </cell>
        </row>
        <row r="51">
          <cell r="B51" t="str">
            <v>1124</v>
          </cell>
          <cell r="C51" t="str">
            <v>TANF 14-44 M</v>
          </cell>
          <cell r="D51" t="str">
            <v>1004083</v>
          </cell>
          <cell r="E51" t="str">
            <v>CATEGORICAL LINKED EXPANSION</v>
          </cell>
          <cell r="F51" t="str">
            <v>TANF EXPANDED 14-20 MALE WITH QMB</v>
          </cell>
        </row>
        <row r="52">
          <cell r="B52" t="str">
            <v>1125</v>
          </cell>
          <cell r="C52" t="str">
            <v>TANF 14-44 F</v>
          </cell>
          <cell r="D52" t="str">
            <v>1004082</v>
          </cell>
          <cell r="E52" t="str">
            <v>CATEGORICAL LINKED EXPANSION</v>
          </cell>
          <cell r="F52" t="str">
            <v>TANF EXPANDED 14-20 FEMALE WITH QMB</v>
          </cell>
        </row>
        <row r="53">
          <cell r="B53" t="str">
            <v>1126</v>
          </cell>
          <cell r="C53" t="str">
            <v>TANF 14-44 F</v>
          </cell>
          <cell r="D53" t="str">
            <v>1004083</v>
          </cell>
          <cell r="E53" t="str">
            <v>CATEGORICAL LINKED EXPANSION</v>
          </cell>
          <cell r="F53" t="str">
            <v>TANF EXPANDED 21-44 MALE WITH QMB</v>
          </cell>
        </row>
        <row r="54">
          <cell r="B54" t="str">
            <v>1127</v>
          </cell>
          <cell r="C54" t="str">
            <v>TANF 14-44 F</v>
          </cell>
          <cell r="D54" t="str">
            <v>1004082</v>
          </cell>
          <cell r="E54" t="str">
            <v>CATEGORICAL LINKED EXPANSION</v>
          </cell>
          <cell r="F54" t="str">
            <v>TANF EXPANDED 21-44 FEMALE WITH QMB</v>
          </cell>
        </row>
        <row r="55">
          <cell r="B55" t="str">
            <v>1128</v>
          </cell>
          <cell r="C55" t="str">
            <v>TANF 45+</v>
          </cell>
          <cell r="D55" t="str">
            <v>1004084</v>
          </cell>
          <cell r="E55" t="str">
            <v>CATEGORICAL LINKED EXPANSION</v>
          </cell>
          <cell r="F55" t="str">
            <v>TANF EXPANDED 45-64 M/F WITH QMB</v>
          </cell>
        </row>
        <row r="56">
          <cell r="B56" t="str">
            <v>1129</v>
          </cell>
          <cell r="C56" t="str">
            <v>TANF 45+</v>
          </cell>
          <cell r="D56" t="str">
            <v>1004084</v>
          </cell>
          <cell r="E56" t="str">
            <v>CATEGORICAL LINKED EXPANSION</v>
          </cell>
          <cell r="F56" t="str">
            <v>TANF  EXPANDED 65+ M/F WITH QMB</v>
          </cell>
        </row>
        <row r="57">
          <cell r="B57" t="str">
            <v>2100</v>
          </cell>
          <cell r="C57" t="str">
            <v>SSI W/MED</v>
          </cell>
          <cell r="D57" t="str">
            <v>1004085</v>
          </cell>
          <cell r="E57" t="str">
            <v>CATEGORICAL</v>
          </cell>
          <cell r="F57" t="str">
            <v>SSI AGED WITH MEDICARE</v>
          </cell>
        </row>
        <row r="58">
          <cell r="B58" t="str">
            <v>2110</v>
          </cell>
          <cell r="C58" t="str">
            <v>SSI W/O MED</v>
          </cell>
          <cell r="D58" t="str">
            <v>1004086</v>
          </cell>
          <cell r="E58" t="str">
            <v>CATEGORICAL</v>
          </cell>
          <cell r="F58" t="str">
            <v>SSI AGED NON-MEDICARE</v>
          </cell>
        </row>
        <row r="59">
          <cell r="B59" t="str">
            <v>2120</v>
          </cell>
          <cell r="C59" t="str">
            <v>SSI W/MED</v>
          </cell>
          <cell r="D59" t="str">
            <v>1004085</v>
          </cell>
          <cell r="E59" t="str">
            <v>CATEGORICAL</v>
          </cell>
          <cell r="F59" t="str">
            <v>SSI AGED WITH QMB</v>
          </cell>
        </row>
        <row r="60">
          <cell r="B60" t="str">
            <v>2200</v>
          </cell>
          <cell r="C60" t="str">
            <v>SSI W/MED</v>
          </cell>
          <cell r="D60" t="str">
            <v>1004085</v>
          </cell>
          <cell r="E60" t="str">
            <v>CATEGORICAL</v>
          </cell>
          <cell r="F60" t="str">
            <v>SSI DISABLED WITH MEDICARE</v>
          </cell>
        </row>
        <row r="61">
          <cell r="B61" t="str">
            <v>2210</v>
          </cell>
          <cell r="C61" t="str">
            <v>SSI W/O MED</v>
          </cell>
          <cell r="D61" t="str">
            <v>1004086</v>
          </cell>
          <cell r="E61" t="str">
            <v>CATEGORICAL</v>
          </cell>
          <cell r="F61" t="str">
            <v>SSI DISABLED NON-MEDICARE</v>
          </cell>
        </row>
        <row r="62">
          <cell r="B62" t="str">
            <v>2220</v>
          </cell>
          <cell r="C62" t="str">
            <v>SSI W/MED</v>
          </cell>
          <cell r="D62" t="str">
            <v>1004085</v>
          </cell>
          <cell r="E62" t="str">
            <v>CATEGORICAL</v>
          </cell>
          <cell r="F62" t="str">
            <v>SSI DISABLED WITH QMB</v>
          </cell>
        </row>
        <row r="63">
          <cell r="B63" t="str">
            <v>2300</v>
          </cell>
          <cell r="C63" t="str">
            <v>SSI W/MED</v>
          </cell>
          <cell r="D63" t="str">
            <v>1004085</v>
          </cell>
          <cell r="E63" t="str">
            <v>CATEGORICAL</v>
          </cell>
          <cell r="F63" t="str">
            <v>SSI BLIND WITH MEDICARE</v>
          </cell>
        </row>
        <row r="64">
          <cell r="B64" t="str">
            <v>2310</v>
          </cell>
          <cell r="C64" t="str">
            <v>SSI W/O MED</v>
          </cell>
          <cell r="D64" t="str">
            <v>1004086</v>
          </cell>
          <cell r="E64" t="str">
            <v>CATEGORICAL</v>
          </cell>
          <cell r="F64" t="str">
            <v>SSI BLIND NON-MEDICARE</v>
          </cell>
        </row>
        <row r="65">
          <cell r="B65" t="str">
            <v>2320</v>
          </cell>
          <cell r="C65" t="str">
            <v>SSI W/MED</v>
          </cell>
          <cell r="D65" t="str">
            <v>1004085</v>
          </cell>
          <cell r="E65" t="str">
            <v>CATEGORICAL</v>
          </cell>
          <cell r="F65" t="str">
            <v>SSI BLIND WITH QMB</v>
          </cell>
        </row>
        <row r="66">
          <cell r="B66" t="str">
            <v>2400</v>
          </cell>
          <cell r="C66" t="str">
            <v>SSI W/MED</v>
          </cell>
          <cell r="D66" t="str">
            <v>1004085</v>
          </cell>
          <cell r="E66" t="str">
            <v>CATEGORICAL LINKED EXPANSION</v>
          </cell>
          <cell r="F66" t="str">
            <v>SSI AGED EXPANDED WITH MEDICARE</v>
          </cell>
        </row>
        <row r="67">
          <cell r="B67" t="str">
            <v>2410</v>
          </cell>
          <cell r="C67" t="str">
            <v>SSI W/O MED</v>
          </cell>
          <cell r="D67" t="str">
            <v>1004086</v>
          </cell>
          <cell r="E67" t="str">
            <v>CATEGORICAL LINKED EXPANSION</v>
          </cell>
          <cell r="F67" t="str">
            <v>SSI AGED EXPANDED NON-MEDICARE</v>
          </cell>
        </row>
        <row r="68">
          <cell r="B68" t="str">
            <v>2420</v>
          </cell>
          <cell r="C68" t="str">
            <v>SSI W/MED</v>
          </cell>
          <cell r="D68" t="str">
            <v>1004085</v>
          </cell>
          <cell r="E68" t="str">
            <v>CATEGORICAL LINKED EXPANSION</v>
          </cell>
          <cell r="F68" t="str">
            <v>SSI AGED EXPANDED WITH QMB</v>
          </cell>
        </row>
        <row r="69">
          <cell r="B69" t="str">
            <v>2500</v>
          </cell>
          <cell r="C69" t="str">
            <v>SSI W/MED</v>
          </cell>
          <cell r="D69" t="str">
            <v>1004085</v>
          </cell>
          <cell r="E69" t="str">
            <v>CATEGORICAL LINKED EXPANSION</v>
          </cell>
          <cell r="F69" t="str">
            <v>SSI BLIND EXPANDED WITH MEDICARE</v>
          </cell>
        </row>
        <row r="70">
          <cell r="B70" t="str">
            <v>2510</v>
          </cell>
          <cell r="C70" t="str">
            <v>SSI W/O MED</v>
          </cell>
          <cell r="D70" t="str">
            <v>1004086</v>
          </cell>
          <cell r="E70" t="str">
            <v>CATEGORICAL LINKED EXPANSION</v>
          </cell>
          <cell r="F70" t="str">
            <v>SSI BLIND EXPANDED NON-MEDICARE</v>
          </cell>
        </row>
        <row r="71">
          <cell r="B71" t="str">
            <v>2520</v>
          </cell>
          <cell r="C71" t="str">
            <v>SSI W/MED</v>
          </cell>
          <cell r="D71" t="str">
            <v>1004085</v>
          </cell>
          <cell r="E71" t="str">
            <v>CATEGORICAL LINKED EXPANSION</v>
          </cell>
          <cell r="F71" t="str">
            <v>SSI BLIND EXPANDED WITH QMB</v>
          </cell>
        </row>
        <row r="72">
          <cell r="B72" t="str">
            <v>2600</v>
          </cell>
          <cell r="C72" t="str">
            <v>SSI W/MED</v>
          </cell>
          <cell r="D72" t="str">
            <v>1004085</v>
          </cell>
          <cell r="E72" t="str">
            <v>CATEGORICAL LINKED EXPANSION</v>
          </cell>
          <cell r="F72" t="str">
            <v>SSI DISABLED EXPANDED WITH MEDICARE</v>
          </cell>
        </row>
        <row r="73">
          <cell r="B73" t="str">
            <v>2610</v>
          </cell>
          <cell r="C73" t="str">
            <v>SSI W/O MED</v>
          </cell>
          <cell r="D73" t="str">
            <v>1004086</v>
          </cell>
          <cell r="E73" t="str">
            <v>CATEGORICAL LINKED EXPANSION</v>
          </cell>
          <cell r="F73" t="str">
            <v>SSI DISABLED EXPANDED NON-MEDICARE</v>
          </cell>
        </row>
        <row r="74">
          <cell r="B74" t="str">
            <v>2620</v>
          </cell>
          <cell r="C74" t="str">
            <v>SSI W/MED</v>
          </cell>
          <cell r="D74" t="str">
            <v>1004085</v>
          </cell>
          <cell r="E74" t="str">
            <v>CATEGORICAL LINKED EXPANSION</v>
          </cell>
          <cell r="F74" t="str">
            <v>SSI DISABLED EXPANDED WITH QMB</v>
          </cell>
        </row>
        <row r="75">
          <cell r="B75" t="str">
            <v>3000</v>
          </cell>
          <cell r="C75" t="str">
            <v>MN/MI</v>
          </cell>
          <cell r="D75" t="str">
            <v>1004087</v>
          </cell>
          <cell r="E75" t="str">
            <v>NON-CATEGORICAL</v>
          </cell>
          <cell r="F75" t="str">
            <v>MN/MI WITH MEDICARE</v>
          </cell>
        </row>
        <row r="76">
          <cell r="B76" t="str">
            <v>3010</v>
          </cell>
          <cell r="C76" t="str">
            <v>MN/MI</v>
          </cell>
          <cell r="D76" t="str">
            <v>1004087</v>
          </cell>
          <cell r="E76" t="str">
            <v>NON-CATEGORICAL</v>
          </cell>
          <cell r="F76" t="str">
            <v>MN/MI NON-MEDICARE</v>
          </cell>
        </row>
        <row r="77">
          <cell r="B77" t="str">
            <v>3302</v>
          </cell>
          <cell r="C77" t="str">
            <v>Title XIX Waiver Non-MED</v>
          </cell>
          <cell r="D77" t="str">
            <v>1004087</v>
          </cell>
          <cell r="E77" t="str">
            <v>FEDERAL NON-CATEGORICAL LINKED EXPANSION</v>
          </cell>
          <cell r="F77" t="str">
            <v>TITLE XIX WAIVER GRP 1-5 M/F WITH MEDICARE</v>
          </cell>
        </row>
        <row r="78">
          <cell r="B78" t="str">
            <v>3303</v>
          </cell>
          <cell r="C78" t="str">
            <v>Title XIX Waiver Non-MED</v>
          </cell>
          <cell r="D78" t="str">
            <v>1004087</v>
          </cell>
          <cell r="E78" t="str">
            <v>FEDERAL NON-CATEGORICAL LINKED EXPANSION</v>
          </cell>
          <cell r="F78" t="str">
            <v>TITLE XIX WAIVER GRP 6-13 M/F WITH MEDICARE</v>
          </cell>
        </row>
        <row r="79">
          <cell r="B79" t="str">
            <v>3304</v>
          </cell>
          <cell r="C79" t="str">
            <v>Title XIX Waiver Non-MED</v>
          </cell>
          <cell r="D79" t="str">
            <v>1004087</v>
          </cell>
          <cell r="E79" t="str">
            <v>FEDERAL NON-CATEGORICAL LINKED EXPANSION</v>
          </cell>
          <cell r="F79" t="str">
            <v>TITLE XIX WAIVER GRP 14-20 MALE WITH MEDICARE</v>
          </cell>
        </row>
        <row r="80">
          <cell r="B80" t="str">
            <v>3305</v>
          </cell>
          <cell r="C80" t="str">
            <v>Title XIX Waiver Non-MED</v>
          </cell>
          <cell r="D80" t="str">
            <v>1004087</v>
          </cell>
          <cell r="E80" t="str">
            <v>FEDERAL NON-CATEGORICAL LINKED EXPANSION</v>
          </cell>
          <cell r="F80" t="str">
            <v>TITLE XIX WAIVER GRP 14-20 FEMALE WITH MEDICARE</v>
          </cell>
        </row>
        <row r="81">
          <cell r="B81" t="str">
            <v>3306</v>
          </cell>
          <cell r="C81" t="str">
            <v>Title XIX Waiver Non-MED</v>
          </cell>
          <cell r="D81" t="str">
            <v>1004087</v>
          </cell>
          <cell r="E81" t="str">
            <v>FEDERAL NON-CATEGORICAL LINKED EXPANSION</v>
          </cell>
          <cell r="F81" t="str">
            <v>TITLE XIX WAIVER GRP 21-44 MALE WITH MEDICARE</v>
          </cell>
        </row>
        <row r="82">
          <cell r="B82" t="str">
            <v>3307</v>
          </cell>
          <cell r="C82" t="str">
            <v>Title XIX Waiver Non-MED</v>
          </cell>
          <cell r="D82" t="str">
            <v>1004087</v>
          </cell>
          <cell r="E82" t="str">
            <v>FEDERAL NON-CATEGORICAL LINKED EXPANSION</v>
          </cell>
          <cell r="F82" t="str">
            <v>TITLE XIX WAIVER GRP 21-44 FEMALE WITH MEDICARE</v>
          </cell>
        </row>
        <row r="83">
          <cell r="B83" t="str">
            <v>3308</v>
          </cell>
          <cell r="C83" t="str">
            <v>Title XIX Waiver Non-MED</v>
          </cell>
          <cell r="D83" t="str">
            <v>1004087</v>
          </cell>
          <cell r="E83" t="str">
            <v>FEDERAL NON-CATEGORICAL LINKED EXPANSION</v>
          </cell>
          <cell r="F83" t="str">
            <v>TITLE XIX WAIVER GRP 45-64M/F WITH MEDICARE</v>
          </cell>
        </row>
        <row r="84">
          <cell r="B84" t="str">
            <v>3309</v>
          </cell>
          <cell r="C84" t="str">
            <v>Title XIX Waiver Non-MED</v>
          </cell>
          <cell r="D84" t="str">
            <v>1004087</v>
          </cell>
          <cell r="E84" t="str">
            <v>FEDERAL NON-CATEGORICAL LINKED EXPANSION</v>
          </cell>
          <cell r="F84" t="str">
            <v>TITLE XIX WAIVER GRP 65+ M/F WITH MEDICARE</v>
          </cell>
        </row>
        <row r="85">
          <cell r="B85" t="str">
            <v>3311</v>
          </cell>
          <cell r="C85" t="str">
            <v>Title XIX Waiver Non-MED</v>
          </cell>
          <cell r="D85" t="str">
            <v>1004087</v>
          </cell>
          <cell r="E85" t="str">
            <v>FEDERAL NON-CATEGORICAL LINKED EXPANSION</v>
          </cell>
          <cell r="F85" t="str">
            <v>TITLE XIX WAIVER GRP &lt;1 M/F NON-MEDICARE</v>
          </cell>
        </row>
        <row r="86">
          <cell r="B86" t="str">
            <v>3312</v>
          </cell>
          <cell r="C86" t="str">
            <v>Title XIX Waiver Non-MED</v>
          </cell>
          <cell r="D86" t="str">
            <v>1004087</v>
          </cell>
          <cell r="E86" t="str">
            <v>FEDERAL NON-CATEGORICAL LINKED EXPANSION</v>
          </cell>
          <cell r="F86" t="str">
            <v>TITLE XIX WAIVER GRP 1-5 M/F NON-MEDICARE</v>
          </cell>
        </row>
        <row r="87">
          <cell r="B87" t="str">
            <v>3313</v>
          </cell>
          <cell r="C87" t="str">
            <v>Title XIX Waiver Non-MED</v>
          </cell>
          <cell r="D87" t="str">
            <v>1004087</v>
          </cell>
          <cell r="E87" t="str">
            <v>FEDERAL NON-CATEGORICAL LINKED EXPANSION</v>
          </cell>
          <cell r="F87" t="str">
            <v>TITLE XIX WAIVER GRP 6-13 M/F NON-MEDICARE</v>
          </cell>
        </row>
        <row r="88">
          <cell r="B88" t="str">
            <v>3314</v>
          </cell>
          <cell r="C88" t="str">
            <v>Title XIX Waiver Non-MED</v>
          </cell>
          <cell r="D88" t="str">
            <v>1004087</v>
          </cell>
          <cell r="E88" t="str">
            <v>FEDERAL NON-CATEGORICAL LINKED EXPANSION</v>
          </cell>
          <cell r="F88" t="str">
            <v>TITLE XIX WAIVER GRP 14-20 MALE NON-MEDICARE</v>
          </cell>
        </row>
        <row r="89">
          <cell r="B89" t="str">
            <v>3315</v>
          </cell>
          <cell r="C89" t="str">
            <v>Title XIX Waiver Non-MED</v>
          </cell>
          <cell r="D89" t="str">
            <v>1004087</v>
          </cell>
          <cell r="E89" t="str">
            <v>FEDERAL NON-CATEGORICAL LINKED EXPANSION</v>
          </cell>
          <cell r="F89" t="str">
            <v>TITLE XIX WAIVER GRP 14-20 FEMALE NON-MEDICARE</v>
          </cell>
        </row>
        <row r="90">
          <cell r="B90" t="str">
            <v>3316</v>
          </cell>
          <cell r="C90" t="str">
            <v>Title XIX Waiver Non-MED</v>
          </cell>
          <cell r="D90" t="str">
            <v>1004087</v>
          </cell>
          <cell r="E90" t="str">
            <v>FEDERAL NON-CATEGORICAL LINKED EXPANSION</v>
          </cell>
          <cell r="F90" t="str">
            <v>TITLE XIX WAIVER GRP 21-44 MALE NON-MEDICARE</v>
          </cell>
        </row>
        <row r="91">
          <cell r="B91" t="str">
            <v>3317</v>
          </cell>
          <cell r="C91" t="str">
            <v>Title XIX Waiver Non-MED</v>
          </cell>
          <cell r="D91" t="str">
            <v>1004087</v>
          </cell>
          <cell r="E91" t="str">
            <v>FEDERAL NON-CATEGORICAL LINKED EXPANSION</v>
          </cell>
          <cell r="F91" t="str">
            <v>TITLE XIX WAIVER GRP 21-44 FEMALE NON-MEDICARE</v>
          </cell>
        </row>
        <row r="92">
          <cell r="B92" t="str">
            <v>3318</v>
          </cell>
          <cell r="C92" t="str">
            <v>Title XIX Waiver Non-MED</v>
          </cell>
          <cell r="D92" t="str">
            <v>1004087</v>
          </cell>
          <cell r="E92" t="str">
            <v>FEDERAL NON-CATEGORICAL LINKED EXPANSION</v>
          </cell>
          <cell r="F92" t="str">
            <v>TITLE XIX WAIVER GRP 45-64 M/F NON-MEDICARE</v>
          </cell>
        </row>
        <row r="93">
          <cell r="B93" t="str">
            <v>3319</v>
          </cell>
          <cell r="C93" t="str">
            <v>Title XIX Waiver Non-MED</v>
          </cell>
          <cell r="D93" t="str">
            <v>1004087</v>
          </cell>
          <cell r="E93" t="str">
            <v>FEDERAL NON-CATEGORICAL LINKED EXPANSION</v>
          </cell>
          <cell r="F93" t="str">
            <v>TITLE XIX WAIVER GRP 65+ M/F NON-MEDICARE</v>
          </cell>
        </row>
        <row r="94">
          <cell r="B94" t="str">
            <v>3321</v>
          </cell>
          <cell r="C94" t="str">
            <v>Title XIX Waiver Non-MED</v>
          </cell>
          <cell r="D94" t="str">
            <v>1004087</v>
          </cell>
          <cell r="E94" t="str">
            <v>FEDERAL NON-CATEGORICAL LINKED EXPANSION</v>
          </cell>
          <cell r="F94" t="str">
            <v>TITLE XIX WAIVER GRP &lt;1 M/F WITH QMB</v>
          </cell>
        </row>
        <row r="95">
          <cell r="B95" t="str">
            <v>3322</v>
          </cell>
          <cell r="C95" t="str">
            <v>Title XIX Waiver Non-MED</v>
          </cell>
          <cell r="D95" t="str">
            <v>1004087</v>
          </cell>
          <cell r="E95" t="str">
            <v>FEDERAL NON-CATEGORICAL LINKED EXPANSION</v>
          </cell>
          <cell r="F95" t="str">
            <v>TITLE XIX WAIVER GRP 1-5 M/F WITH QMB</v>
          </cell>
        </row>
        <row r="96">
          <cell r="B96" t="str">
            <v>3323</v>
          </cell>
          <cell r="C96" t="str">
            <v>Title XIX Waiver Non-MED</v>
          </cell>
          <cell r="D96" t="str">
            <v>1004087</v>
          </cell>
          <cell r="E96" t="str">
            <v>FEDERAL NON-CATEGORICAL LINKED EXPANSION</v>
          </cell>
          <cell r="F96" t="str">
            <v>TITLE XIX WAIVER GRP 6-13 M/F WITH QMB</v>
          </cell>
        </row>
        <row r="97">
          <cell r="B97" t="str">
            <v>3324</v>
          </cell>
          <cell r="C97" t="str">
            <v>Title XIX Waiver Non-MED</v>
          </cell>
          <cell r="D97" t="str">
            <v>1004087</v>
          </cell>
          <cell r="E97" t="str">
            <v>FEDERAL NON-CATEGORICAL LINKED EXPANSION</v>
          </cell>
          <cell r="F97" t="str">
            <v>TITLE XIX WAIVER GRP 14-20 MALE WITH QMB</v>
          </cell>
        </row>
        <row r="98">
          <cell r="B98" t="str">
            <v>3325</v>
          </cell>
          <cell r="C98" t="str">
            <v>Title XIX Waiver Non-MED</v>
          </cell>
          <cell r="D98" t="str">
            <v>1004087</v>
          </cell>
          <cell r="E98" t="str">
            <v>FEDERAL NON-CATEGORICAL LINKED EXPANSION</v>
          </cell>
          <cell r="F98" t="str">
            <v>TITLE XIX WAIVER GRP 14-20 FEMALE WITH QMB</v>
          </cell>
        </row>
        <row r="99">
          <cell r="B99" t="str">
            <v>3326</v>
          </cell>
          <cell r="C99" t="str">
            <v>Title XIX Waiver Non-MED</v>
          </cell>
          <cell r="D99" t="str">
            <v>1004087</v>
          </cell>
          <cell r="E99" t="str">
            <v>FEDERAL NON-CATEGORICAL LINKED EXPANSION</v>
          </cell>
          <cell r="F99" t="str">
            <v>TITLE XIX WAIVER GRP 21-44 MALE WITH QMB</v>
          </cell>
        </row>
        <row r="100">
          <cell r="B100" t="str">
            <v>3327</v>
          </cell>
          <cell r="C100" t="str">
            <v>Title XIX Waiver Non-MED</v>
          </cell>
          <cell r="D100" t="str">
            <v>1004087</v>
          </cell>
          <cell r="E100" t="str">
            <v>FEDERAL NON-CATEGORICAL LINKED EXPANSION</v>
          </cell>
          <cell r="F100" t="str">
            <v>TITLE XIX WAIVER GRP 21-44 FEMALE WITH QMB</v>
          </cell>
        </row>
        <row r="101">
          <cell r="B101" t="str">
            <v>3328</v>
          </cell>
          <cell r="C101" t="str">
            <v>Title XIX Waiver Non-MED</v>
          </cell>
          <cell r="D101" t="str">
            <v>1004087</v>
          </cell>
          <cell r="E101" t="str">
            <v>FEDERAL NON-CATEGORICAL LINKED EXPANSION</v>
          </cell>
          <cell r="F101" t="str">
            <v>TITLE XIX WAIVER GRP 45-64 M/F WITH QMB</v>
          </cell>
        </row>
        <row r="102">
          <cell r="B102" t="str">
            <v>3400</v>
          </cell>
          <cell r="C102" t="str">
            <v>Title XIX Waiver MED</v>
          </cell>
          <cell r="D102" t="str">
            <v>1004099</v>
          </cell>
          <cell r="E102" t="str">
            <v>FEDERAL NON-CATEGORICAL LINKED CONVERSION</v>
          </cell>
          <cell r="F102" t="str">
            <v>MED ELIGIBILITY WITH MEDICARE</v>
          </cell>
        </row>
        <row r="103">
          <cell r="B103" t="str">
            <v>3410</v>
          </cell>
          <cell r="C103" t="str">
            <v>Title XIX Waiver MED</v>
          </cell>
          <cell r="D103" t="str">
            <v>1004099</v>
          </cell>
          <cell r="E103" t="str">
            <v>FEDERAL NON-CATEGORICAL LINKED CONVERSION</v>
          </cell>
          <cell r="F103" t="str">
            <v>MED ELIGIBILITY NON-MEDICARE</v>
          </cell>
        </row>
        <row r="104">
          <cell r="B104" t="str">
            <v>3420</v>
          </cell>
          <cell r="C104" t="str">
            <v>Title XIX Waiver MED</v>
          </cell>
          <cell r="D104" t="str">
            <v>1004099</v>
          </cell>
          <cell r="E104" t="str">
            <v>FEDERAL NON-CATEGORICAL LINKED CONVERSION</v>
          </cell>
          <cell r="F104" t="str">
            <v>MED ELIGIBILITY WITH QMB</v>
          </cell>
        </row>
        <row r="105">
          <cell r="B105" t="str">
            <v>3601</v>
          </cell>
          <cell r="C105" t="str">
            <v>Title XIX Waiver Non-MED</v>
          </cell>
          <cell r="D105" t="str">
            <v>1004087</v>
          </cell>
          <cell r="E105" t="str">
            <v>FEDERAL NON-CATEGORICAL LINKED CONVERSION</v>
          </cell>
          <cell r="F105" t="str">
            <v>TITLE XIX WAIVER GRP/MI &lt;1 M/F WITH MEDICARE</v>
          </cell>
        </row>
        <row r="106">
          <cell r="B106" t="str">
            <v>3602</v>
          </cell>
          <cell r="C106" t="str">
            <v>Title XIX Waiver Non-MED</v>
          </cell>
          <cell r="D106" t="str">
            <v>1004087</v>
          </cell>
          <cell r="E106" t="str">
            <v>FEDERAL NON-CATEGORICAL LINKED CONVERSION</v>
          </cell>
          <cell r="F106" t="str">
            <v>TITLE XIX WAIVER GRP/MI 1-5 M/F WITH MEDICARE</v>
          </cell>
        </row>
        <row r="107">
          <cell r="B107" t="str">
            <v>3603</v>
          </cell>
          <cell r="C107" t="str">
            <v>Title XIX Waiver Non-MED</v>
          </cell>
          <cell r="D107" t="str">
            <v>1004087</v>
          </cell>
          <cell r="E107" t="str">
            <v>FEDERAL NON-CATEGORICAL LINKED CONVERSION</v>
          </cell>
          <cell r="F107" t="str">
            <v>TITLE XIX WAIVER GRP/MI 6-13 M/F WITH MEDICARE</v>
          </cell>
        </row>
        <row r="108">
          <cell r="B108" t="str">
            <v>3604</v>
          </cell>
          <cell r="C108" t="str">
            <v>Title XIX Waiver Non-MED</v>
          </cell>
          <cell r="D108" t="str">
            <v>1004087</v>
          </cell>
          <cell r="E108" t="str">
            <v>FEDERAL NON-CATEGORICAL LINKED CONVERSION</v>
          </cell>
          <cell r="F108" t="str">
            <v>TITLE XIX WAIVER GRP/MI 14-20 MALE WITH MEDICARE</v>
          </cell>
        </row>
        <row r="109">
          <cell r="B109" t="str">
            <v>3605</v>
          </cell>
          <cell r="C109" t="str">
            <v>Title XIX Waiver Non-MED</v>
          </cell>
          <cell r="D109" t="str">
            <v>1004087</v>
          </cell>
          <cell r="E109" t="str">
            <v>FEDERAL NON-CATEGORICAL LINKED CONVERSION</v>
          </cell>
          <cell r="F109" t="str">
            <v>TITLE XIX WAIVER GRP/MI 14-20 FEMALE WITH MEDICARE</v>
          </cell>
        </row>
        <row r="110">
          <cell r="B110" t="str">
            <v>3606</v>
          </cell>
          <cell r="C110" t="str">
            <v>Title XIX Waiver Non-MED</v>
          </cell>
          <cell r="D110" t="str">
            <v>1004087</v>
          </cell>
          <cell r="E110" t="str">
            <v>FEDERAL NON-CATEGORICAL LINKED CONVERSION</v>
          </cell>
          <cell r="F110" t="str">
            <v>TITLE XIX WAIVER GRP/MI 21-44 MALE WITH MEDICARE</v>
          </cell>
        </row>
        <row r="111">
          <cell r="B111" t="str">
            <v>3607</v>
          </cell>
          <cell r="C111" t="str">
            <v>Title XIX Waiver Non-MED</v>
          </cell>
          <cell r="D111" t="str">
            <v>1004087</v>
          </cell>
          <cell r="E111" t="str">
            <v>FEDERAL NON-CATEGORICAL LINKED CONVERSION</v>
          </cell>
          <cell r="F111" t="str">
            <v>TITLE XIX WAIVER GRP/MI 21-44 FEMALE WITH MEDICARE</v>
          </cell>
        </row>
        <row r="112">
          <cell r="B112" t="str">
            <v>3608</v>
          </cell>
          <cell r="C112" t="str">
            <v>Title XIX Waiver Non-MED</v>
          </cell>
          <cell r="D112" t="str">
            <v>1004087</v>
          </cell>
          <cell r="E112" t="str">
            <v>FEDERAL NON-CATEGORICAL LINKED CONVERSION</v>
          </cell>
          <cell r="F112" t="str">
            <v>TITLE XIX WAIVER GRP/MI 45-64 M/F WITH MEDICARE</v>
          </cell>
        </row>
        <row r="113">
          <cell r="B113" t="str">
            <v>3609</v>
          </cell>
          <cell r="C113" t="str">
            <v>Title XIX Waiver Non-MED</v>
          </cell>
          <cell r="D113" t="str">
            <v>1004087</v>
          </cell>
          <cell r="E113" t="str">
            <v>FEDERAL NON-CATEGORICAL LINKED CONVERSION</v>
          </cell>
          <cell r="F113" t="str">
            <v>TITLE XIX WAIVER GRP/MI 65+ M/F WITH MEDICARE</v>
          </cell>
        </row>
        <row r="114">
          <cell r="B114" t="str">
            <v>3611</v>
          </cell>
          <cell r="C114" t="str">
            <v>Title XIX Waiver Non-MED</v>
          </cell>
          <cell r="D114" t="str">
            <v>1004087</v>
          </cell>
          <cell r="E114" t="str">
            <v>FEDERAL NON-CATEGORICAL LINKED CONVERSION</v>
          </cell>
          <cell r="F114" t="str">
            <v>TITLE XIX WAIVER GRP/MI &lt;1 M/F NON-MEDICARE</v>
          </cell>
        </row>
        <row r="115">
          <cell r="B115" t="str">
            <v>3612</v>
          </cell>
          <cell r="C115" t="str">
            <v>Title XIX Waiver Non-MED</v>
          </cell>
          <cell r="D115" t="str">
            <v>1004087</v>
          </cell>
          <cell r="E115" t="str">
            <v>FEDERAL NON-CATEGORICAL LINKED CONVERSION</v>
          </cell>
          <cell r="F115" t="str">
            <v>TITLE XIX WAIVER GRP/MI 1-5 M/F NON-MEDICARE</v>
          </cell>
        </row>
        <row r="116">
          <cell r="B116" t="str">
            <v>3613</v>
          </cell>
          <cell r="C116" t="str">
            <v>Title XIX Waiver Non-MED</v>
          </cell>
          <cell r="D116" t="str">
            <v>1004087</v>
          </cell>
          <cell r="E116" t="str">
            <v>FEDERAL NON-CATEGORICAL LINKED CONVERSION</v>
          </cell>
          <cell r="F116" t="str">
            <v>TITLE XIX WAIVER GRP/MI 6-13 M/F NON-MEDICARE</v>
          </cell>
        </row>
        <row r="117">
          <cell r="B117" t="str">
            <v>3614</v>
          </cell>
          <cell r="C117" t="str">
            <v>Title XIX Waiver Non-MED</v>
          </cell>
          <cell r="D117" t="str">
            <v>1004087</v>
          </cell>
          <cell r="E117" t="str">
            <v>FEDERAL NON-CATEGORICAL LINKED CONVERSION</v>
          </cell>
          <cell r="F117" t="str">
            <v>TITLE XIX WAIVER GRP/MI 14-20 MALE NON-MEDICARE</v>
          </cell>
        </row>
        <row r="118">
          <cell r="B118" t="str">
            <v>3615</v>
          </cell>
          <cell r="C118" t="str">
            <v>Title XIX Waiver Non-MED</v>
          </cell>
          <cell r="D118" t="str">
            <v>1004087</v>
          </cell>
          <cell r="E118" t="str">
            <v>FEDERAL NON-CATEGORICAL LINKED CONVERSION</v>
          </cell>
          <cell r="F118" t="str">
            <v>TITLE XIX WAIVER GRP/MI 14-20 FEMALE NON-MEDICARE</v>
          </cell>
        </row>
        <row r="119">
          <cell r="B119" t="str">
            <v>3616</v>
          </cell>
          <cell r="C119" t="str">
            <v>Title XIX Waiver Non-MED</v>
          </cell>
          <cell r="D119" t="str">
            <v>1004087</v>
          </cell>
          <cell r="E119" t="str">
            <v>FEDERAL NON-CATEGORICAL LINKED CONVERSION</v>
          </cell>
          <cell r="F119" t="str">
            <v>TITLE XIX WAIVER GRP/MI 21-44 MALE NON-MEDICARE</v>
          </cell>
        </row>
        <row r="120">
          <cell r="B120" t="str">
            <v>3617</v>
          </cell>
          <cell r="C120" t="str">
            <v>Title XIX Waiver Non-MED</v>
          </cell>
          <cell r="D120" t="str">
            <v>1004087</v>
          </cell>
          <cell r="E120" t="str">
            <v>FEDERAL NON-CATEGORICAL LINKED CONVERSION</v>
          </cell>
          <cell r="F120" t="str">
            <v>TITLE XIX WAIVER GRP/MI 21-44 FEMALE NON-MEDICARE</v>
          </cell>
        </row>
        <row r="121">
          <cell r="B121" t="str">
            <v>3618</v>
          </cell>
          <cell r="C121" t="str">
            <v>Title XIX Waiver Non-MED</v>
          </cell>
          <cell r="D121" t="str">
            <v>1004087</v>
          </cell>
          <cell r="E121" t="str">
            <v>FEDERAL NON-CATEGORICAL LINKED CONVERSION</v>
          </cell>
          <cell r="F121" t="str">
            <v>TITLE XIX WAIVER GRP/MI 45-64 M/F NON-MEDICARE</v>
          </cell>
        </row>
        <row r="122">
          <cell r="B122" t="str">
            <v>3619</v>
          </cell>
          <cell r="C122" t="str">
            <v>Title XIX Waiver Non-MED</v>
          </cell>
          <cell r="D122" t="str">
            <v>1004087</v>
          </cell>
          <cell r="E122" t="str">
            <v>FEDERAL NON-CATEGORICAL LINKED CONVERSION</v>
          </cell>
          <cell r="F122" t="str">
            <v>TITLE XIX WAIVER GRP/MI 65+ M/F NON-MEDICARE</v>
          </cell>
        </row>
        <row r="123">
          <cell r="B123" t="str">
            <v>3621</v>
          </cell>
          <cell r="C123" t="str">
            <v>Title XIX Waiver Non-MED</v>
          </cell>
          <cell r="D123" t="str">
            <v>1004087</v>
          </cell>
          <cell r="E123" t="str">
            <v>FEDERAL NON-CATEGORICAL LINKED CONVERSION</v>
          </cell>
          <cell r="F123" t="str">
            <v>TITLE XIX WAIVER GRP/MI &lt;1 M/F WITH QMB</v>
          </cell>
        </row>
        <row r="124">
          <cell r="B124" t="str">
            <v>3622</v>
          </cell>
          <cell r="C124" t="str">
            <v>Title XIX Waiver Non-MED</v>
          </cell>
          <cell r="D124" t="str">
            <v>1004087</v>
          </cell>
          <cell r="E124" t="str">
            <v>FEDERAL NON-CATEGORICAL LINKED CONVERSION</v>
          </cell>
          <cell r="F124" t="str">
            <v>TITLE XIX WAIVER GRP/MI 1-5 M/F WITH QMB</v>
          </cell>
        </row>
        <row r="125">
          <cell r="B125" t="str">
            <v>3623</v>
          </cell>
          <cell r="C125" t="str">
            <v>Title XIX Waiver Non-MED</v>
          </cell>
          <cell r="D125" t="str">
            <v>1004087</v>
          </cell>
          <cell r="E125" t="str">
            <v>FEDERAL NON-CATEGORICAL LINKED CONVERSION</v>
          </cell>
          <cell r="F125" t="str">
            <v>TITLE XIX WAIVER GRP/MI 6-13 M/F WITH QMB</v>
          </cell>
        </row>
        <row r="126">
          <cell r="B126" t="str">
            <v>3624</v>
          </cell>
          <cell r="C126" t="str">
            <v>Title XIX Waiver Non-MED</v>
          </cell>
          <cell r="D126" t="str">
            <v>1004087</v>
          </cell>
          <cell r="E126" t="str">
            <v>FEDERAL NON-CATEGORICAL LINKED CONVERSION</v>
          </cell>
          <cell r="F126" t="str">
            <v>TITLE XIX WAIVER GRP/MI 14-20 MALE WITH QMB</v>
          </cell>
        </row>
        <row r="127">
          <cell r="B127" t="str">
            <v>3625</v>
          </cell>
          <cell r="C127" t="str">
            <v>Title XIX Waiver Non-MED</v>
          </cell>
          <cell r="D127" t="str">
            <v>1004087</v>
          </cell>
          <cell r="E127" t="str">
            <v>FEDERAL NON-CATEGORICAL LINKED CONVERSION</v>
          </cell>
          <cell r="F127" t="str">
            <v>TITLE XIX WAIVER GRP/MI 14-20 FEMALE WITH QMB</v>
          </cell>
        </row>
        <row r="128">
          <cell r="B128" t="str">
            <v>3626</v>
          </cell>
          <cell r="C128" t="str">
            <v>Title XIX Waiver Non-MED</v>
          </cell>
          <cell r="D128" t="str">
            <v>1004087</v>
          </cell>
          <cell r="E128" t="str">
            <v>FEDERAL NON-CATEGORICAL LINKED CONVERSION</v>
          </cell>
          <cell r="F128" t="str">
            <v>TITLE XIX WAIVER GRP/MI 21-44 MALE WITH QMB</v>
          </cell>
        </row>
        <row r="129">
          <cell r="B129" t="str">
            <v>3627</v>
          </cell>
          <cell r="C129" t="str">
            <v>Title XIX Waiver Non-MED</v>
          </cell>
          <cell r="D129" t="str">
            <v>1004087</v>
          </cell>
          <cell r="E129" t="str">
            <v>FEDERAL NON-CATEGORICAL LINKED CONVERSION</v>
          </cell>
          <cell r="F129" t="str">
            <v>TITLE XIX WAIVER GRP/MI 21-44 FEMALE WITH QMB</v>
          </cell>
        </row>
        <row r="130">
          <cell r="B130" t="str">
            <v>3628</v>
          </cell>
          <cell r="C130" t="str">
            <v>Title XIX Waiver Non-MED</v>
          </cell>
          <cell r="D130" t="str">
            <v>1004087</v>
          </cell>
          <cell r="E130" t="str">
            <v>FEDERAL NON-CATEGORICAL LINKED CONVERSION</v>
          </cell>
          <cell r="F130" t="str">
            <v>TITLE XIX WAIVER GRP/MI 45-64  M/F WITH QMB</v>
          </cell>
        </row>
        <row r="131">
          <cell r="B131" t="str">
            <v>3629</v>
          </cell>
          <cell r="C131" t="str">
            <v>Title XIX Waiver Non-MED</v>
          </cell>
          <cell r="D131" t="str">
            <v>1004087</v>
          </cell>
          <cell r="E131" t="str">
            <v>FEDERAL NON-CATEGORICAL LINKED CONVERSION</v>
          </cell>
          <cell r="F131" t="str">
            <v>TITLE XIX WAIVER GRP/MI 65+ M/F WITH QMB</v>
          </cell>
        </row>
        <row r="132">
          <cell r="B132" t="str">
            <v>4101</v>
          </cell>
          <cell r="C132" t="str">
            <v>TANF &lt;1 M/F</v>
          </cell>
          <cell r="D132" t="str">
            <v>1004080</v>
          </cell>
          <cell r="E132" t="str">
            <v>NON-CATEGORICAL</v>
          </cell>
          <cell r="F132" t="str">
            <v>EAC &lt;1 M/F WITH MEDICARE</v>
          </cell>
        </row>
        <row r="133">
          <cell r="B133" t="str">
            <v>4102</v>
          </cell>
          <cell r="C133" t="str">
            <v>TANF 1-13 M/F</v>
          </cell>
          <cell r="D133" t="str">
            <v>1004081</v>
          </cell>
          <cell r="E133" t="str">
            <v>NON-CATEGORICAL</v>
          </cell>
          <cell r="F133" t="str">
            <v>EAC 1-5 M/F WITH MEDICARE</v>
          </cell>
        </row>
        <row r="134">
          <cell r="B134" t="str">
            <v>4103</v>
          </cell>
          <cell r="C134" t="str">
            <v>TANF 1-13 M/F</v>
          </cell>
          <cell r="D134" t="str">
            <v>1004081</v>
          </cell>
          <cell r="E134" t="str">
            <v>NON-CATEGORICAL</v>
          </cell>
          <cell r="F134" t="str">
            <v>EAC 6-13 M/F WITH MEDICARE</v>
          </cell>
        </row>
        <row r="135">
          <cell r="B135" t="str">
            <v>4104</v>
          </cell>
          <cell r="C135" t="str">
            <v>TANF 14-44 M</v>
          </cell>
          <cell r="D135" t="str">
            <v>1004083</v>
          </cell>
          <cell r="E135" t="str">
            <v>NON-CATEGORICAL</v>
          </cell>
          <cell r="F135" t="str">
            <v>EAC 14-20 MALE WITH MEDICARE</v>
          </cell>
        </row>
        <row r="136">
          <cell r="B136" t="str">
            <v>4105</v>
          </cell>
          <cell r="C136" t="str">
            <v>TANF 14-44 F</v>
          </cell>
          <cell r="D136" t="str">
            <v>1004082</v>
          </cell>
          <cell r="E136" t="str">
            <v>NON-CATEGORICAL</v>
          </cell>
          <cell r="F136" t="str">
            <v>EAC 14-20 FEMALE WITH MEDICARE</v>
          </cell>
        </row>
        <row r="137">
          <cell r="B137" t="str">
            <v>4111</v>
          </cell>
          <cell r="C137" t="str">
            <v>TANF &lt;1 M/F</v>
          </cell>
          <cell r="D137" t="str">
            <v>1004080</v>
          </cell>
          <cell r="E137" t="str">
            <v>NON-CATEGORICAL</v>
          </cell>
          <cell r="F137" t="str">
            <v>EAC &lt;1 M/F NON-MEDICARE</v>
          </cell>
        </row>
        <row r="138">
          <cell r="B138" t="str">
            <v>4112</v>
          </cell>
          <cell r="C138" t="str">
            <v>TANF 1-13 M/F</v>
          </cell>
          <cell r="D138" t="str">
            <v>1004081</v>
          </cell>
          <cell r="E138" t="str">
            <v>NON-CATEGORICAL</v>
          </cell>
          <cell r="F138" t="str">
            <v>EAC 1-5 M/F NON-MEDICARE</v>
          </cell>
        </row>
        <row r="139">
          <cell r="B139" t="str">
            <v>4113</v>
          </cell>
          <cell r="C139" t="str">
            <v>TANF 1-13 M/F</v>
          </cell>
          <cell r="D139" t="str">
            <v>1004081</v>
          </cell>
          <cell r="E139" t="str">
            <v>NON-CATEGORICAL</v>
          </cell>
          <cell r="F139" t="str">
            <v>EAC 6-13 M/F NON-MEDICARE</v>
          </cell>
        </row>
        <row r="140">
          <cell r="B140" t="str">
            <v>4114</v>
          </cell>
          <cell r="C140" t="str">
            <v>TANF 14-44 M</v>
          </cell>
          <cell r="D140" t="str">
            <v>1004083</v>
          </cell>
          <cell r="E140" t="str">
            <v>NON-CATEGORICAL</v>
          </cell>
          <cell r="F140" t="str">
            <v>EAC 14-20 MALE NON-MEDICARE</v>
          </cell>
        </row>
        <row r="141">
          <cell r="B141" t="str">
            <v>4115</v>
          </cell>
          <cell r="C141" t="str">
            <v>TANF 14-44 F</v>
          </cell>
          <cell r="D141" t="str">
            <v>1004082</v>
          </cell>
          <cell r="E141" t="str">
            <v>NON-CATEGORICAL</v>
          </cell>
          <cell r="F141" t="str">
            <v>EAC 14-20 FEMALE NON-MEDICARE</v>
          </cell>
        </row>
        <row r="142">
          <cell r="B142" t="str">
            <v>4201</v>
          </cell>
          <cell r="C142" t="str">
            <v>TANF &lt;1 M/F</v>
          </cell>
          <cell r="D142" t="str">
            <v>1004080</v>
          </cell>
          <cell r="E142" t="str">
            <v>NON-CATEGORICAL</v>
          </cell>
          <cell r="F142" t="str">
            <v>ELIC &lt;1 M/F WITH MEDICARE</v>
          </cell>
        </row>
        <row r="143">
          <cell r="B143" t="str">
            <v>4202</v>
          </cell>
          <cell r="C143" t="str">
            <v>TANF 1-13 M/F</v>
          </cell>
          <cell r="D143" t="str">
            <v>1004081</v>
          </cell>
          <cell r="E143" t="str">
            <v>NON-CATEGORICAL</v>
          </cell>
          <cell r="F143" t="str">
            <v>ELIC 1-5 M/F WITH MEDICARE</v>
          </cell>
        </row>
        <row r="144">
          <cell r="B144" t="str">
            <v>4203</v>
          </cell>
          <cell r="C144" t="str">
            <v>TANF 1-13 M/F</v>
          </cell>
          <cell r="D144" t="str">
            <v>1004081</v>
          </cell>
          <cell r="E144" t="str">
            <v>NON-CATEGORICAL</v>
          </cell>
          <cell r="F144" t="str">
            <v>ELIC 6-13 M/F WITH MEDICARE</v>
          </cell>
        </row>
        <row r="145">
          <cell r="B145" t="str">
            <v>4204</v>
          </cell>
          <cell r="C145" t="str">
            <v>TANF 14-44 M</v>
          </cell>
          <cell r="D145" t="str">
            <v>1004083</v>
          </cell>
          <cell r="E145" t="str">
            <v>NON-CATEGORICAL</v>
          </cell>
          <cell r="F145" t="str">
            <v>ELIC 14-20 MALE WITH MEDICARE</v>
          </cell>
        </row>
        <row r="146">
          <cell r="B146" t="str">
            <v>4205</v>
          </cell>
          <cell r="C146" t="str">
            <v>TANF 14-44 F</v>
          </cell>
          <cell r="D146" t="str">
            <v>1004082</v>
          </cell>
          <cell r="E146" t="str">
            <v>NON-CATEGORICAL</v>
          </cell>
          <cell r="F146" t="str">
            <v>ELIC 14-20 FEMALE WITH MEDICARE</v>
          </cell>
        </row>
        <row r="147">
          <cell r="B147" t="str">
            <v>4211</v>
          </cell>
          <cell r="C147" t="str">
            <v>TANF &lt;1 M/F</v>
          </cell>
          <cell r="D147" t="str">
            <v>1004080</v>
          </cell>
          <cell r="E147" t="str">
            <v>NON-CATEGORICAL</v>
          </cell>
          <cell r="F147" t="str">
            <v>ELIC &lt;1 M/F NON-MEDICARE</v>
          </cell>
        </row>
        <row r="148">
          <cell r="B148" t="str">
            <v>4212</v>
          </cell>
          <cell r="C148" t="str">
            <v>TANF 1-13 M/F</v>
          </cell>
          <cell r="D148" t="str">
            <v>1004081</v>
          </cell>
          <cell r="E148" t="str">
            <v>NON-CATEGORICAL</v>
          </cell>
          <cell r="F148" t="str">
            <v>ELIC 1-5 M/F NON-MEDICARE</v>
          </cell>
        </row>
        <row r="149">
          <cell r="B149" t="str">
            <v>4213</v>
          </cell>
          <cell r="C149" t="str">
            <v>TANF 1-13 M/F</v>
          </cell>
          <cell r="D149" t="str">
            <v>1004081</v>
          </cell>
          <cell r="E149" t="str">
            <v>NON-CATEGORICAL</v>
          </cell>
          <cell r="F149" t="str">
            <v>ELIC 6-13 M/F NON-MEDICARE</v>
          </cell>
        </row>
        <row r="150">
          <cell r="B150" t="str">
            <v>4214</v>
          </cell>
          <cell r="C150" t="str">
            <v>TANF 14-44 M</v>
          </cell>
          <cell r="D150" t="str">
            <v>1004083</v>
          </cell>
          <cell r="E150" t="str">
            <v>NON-CATEGORICAL</v>
          </cell>
          <cell r="F150" t="str">
            <v>ELIC 14-20 MALE NON-MEDICARE</v>
          </cell>
        </row>
        <row r="151">
          <cell r="B151" t="str">
            <v>4215</v>
          </cell>
          <cell r="C151" t="str">
            <v>TANF 14-44 F</v>
          </cell>
          <cell r="D151" t="str">
            <v>1004082</v>
          </cell>
          <cell r="E151" t="str">
            <v>NON-CATEGORICAL</v>
          </cell>
          <cell r="F151" t="str">
            <v>ELIC 14-20 FEMALE NON-MEDICARE</v>
          </cell>
        </row>
        <row r="152">
          <cell r="B152" t="str">
            <v>4301</v>
          </cell>
          <cell r="C152" t="str">
            <v>TANF &lt;1 M/F</v>
          </cell>
          <cell r="D152" t="str">
            <v>1004080</v>
          </cell>
          <cell r="E152" t="str">
            <v>CATEGORICAL</v>
          </cell>
          <cell r="F152" t="str">
            <v>SOBRA &lt;1 M/F  WITH MEDICARE</v>
          </cell>
        </row>
        <row r="153">
          <cell r="B153" t="str">
            <v>4302</v>
          </cell>
          <cell r="C153" t="str">
            <v>TANF 1-13 M/F</v>
          </cell>
          <cell r="D153" t="str">
            <v>1004081</v>
          </cell>
          <cell r="E153" t="str">
            <v>CATEGORICAL</v>
          </cell>
          <cell r="F153" t="str">
            <v>SOBRA 1-5 M/F  WITH MEDICARE</v>
          </cell>
        </row>
        <row r="154">
          <cell r="B154" t="str">
            <v>4303</v>
          </cell>
          <cell r="C154" t="str">
            <v>TANF 1-13 M/F</v>
          </cell>
          <cell r="D154" t="str">
            <v>1004081</v>
          </cell>
          <cell r="E154" t="str">
            <v>CATEGORICAL</v>
          </cell>
          <cell r="F154" t="str">
            <v>SOBRA 6-13 M/F  WITH MEDICARE</v>
          </cell>
        </row>
        <row r="155">
          <cell r="B155" t="str">
            <v>4304</v>
          </cell>
          <cell r="C155" t="str">
            <v>TANF 14-44 M</v>
          </cell>
          <cell r="D155" t="str">
            <v>1004083</v>
          </cell>
          <cell r="E155" t="str">
            <v>CATEGORICAL</v>
          </cell>
          <cell r="F155" t="str">
            <v>SOBRA 14-20 MALE  WITH MEDICARE</v>
          </cell>
        </row>
        <row r="156">
          <cell r="B156" t="str">
            <v>4305</v>
          </cell>
          <cell r="C156" t="str">
            <v>TANF 14-44 F</v>
          </cell>
          <cell r="D156" t="str">
            <v>1004082</v>
          </cell>
          <cell r="E156" t="str">
            <v>CATEGORICAL</v>
          </cell>
          <cell r="F156" t="str">
            <v>SOBRA 14-20 FEMALE  WITH MEDICARE</v>
          </cell>
        </row>
        <row r="157">
          <cell r="B157" t="str">
            <v>4311</v>
          </cell>
          <cell r="C157" t="str">
            <v>TANF &lt;1 M/F</v>
          </cell>
          <cell r="D157" t="str">
            <v>1004080</v>
          </cell>
          <cell r="E157" t="str">
            <v>CATEGORICAL</v>
          </cell>
          <cell r="F157" t="str">
            <v>SOBRA &lt;1 M/F  NON-MEDICARE</v>
          </cell>
        </row>
        <row r="158">
          <cell r="B158" t="str">
            <v>4312</v>
          </cell>
          <cell r="C158" t="str">
            <v>TANF 1-13 M/F</v>
          </cell>
          <cell r="D158" t="str">
            <v>1004081</v>
          </cell>
          <cell r="E158" t="str">
            <v>CATEGORICAL</v>
          </cell>
          <cell r="F158" t="str">
            <v>SOBRA 1-5 M/F  NON-MEDICARE</v>
          </cell>
        </row>
        <row r="159">
          <cell r="B159" t="str">
            <v>4313</v>
          </cell>
          <cell r="C159" t="str">
            <v>TANF 1-13 M/F</v>
          </cell>
          <cell r="D159" t="str">
            <v>1004081</v>
          </cell>
          <cell r="E159" t="str">
            <v>CATEGORICAL</v>
          </cell>
          <cell r="F159" t="str">
            <v>SOBRA 6-13 M/F  NON-MEDICARE</v>
          </cell>
        </row>
        <row r="160">
          <cell r="B160" t="str">
            <v>4314</v>
          </cell>
          <cell r="C160" t="str">
            <v>TANF 14-44 M</v>
          </cell>
          <cell r="D160" t="str">
            <v>1004083</v>
          </cell>
          <cell r="E160" t="str">
            <v>CATEGORICAL</v>
          </cell>
          <cell r="F160" t="str">
            <v>SOBRA 14-20 MALE  NON-MEDICARE</v>
          </cell>
        </row>
        <row r="161">
          <cell r="B161" t="str">
            <v>4315</v>
          </cell>
          <cell r="C161" t="str">
            <v>TANF 14-44 F</v>
          </cell>
          <cell r="D161" t="str">
            <v>1004082</v>
          </cell>
          <cell r="E161" t="str">
            <v>CATEGORICAL</v>
          </cell>
          <cell r="F161" t="str">
            <v>SOBRA 14-20 FEMALE  NON-MEDICARE</v>
          </cell>
        </row>
        <row r="162">
          <cell r="B162" t="str">
            <v>4321</v>
          </cell>
          <cell r="C162" t="str">
            <v>TANF &lt;1 M/F</v>
          </cell>
          <cell r="D162" t="str">
            <v>1004080</v>
          </cell>
          <cell r="E162" t="str">
            <v>CATEGORICAL</v>
          </cell>
          <cell r="F162" t="str">
            <v>SOBRA &lt;1 M/F  WITH QMB</v>
          </cell>
        </row>
        <row r="163">
          <cell r="B163" t="str">
            <v>4322</v>
          </cell>
          <cell r="C163" t="str">
            <v>TANF 1-13 M/F</v>
          </cell>
          <cell r="D163" t="str">
            <v>1004081</v>
          </cell>
          <cell r="E163" t="str">
            <v>CATEGORICAL</v>
          </cell>
          <cell r="F163" t="str">
            <v>SOBRA 1-5 M/F  WITH QMB</v>
          </cell>
        </row>
        <row r="164">
          <cell r="B164" t="str">
            <v>4323</v>
          </cell>
          <cell r="C164" t="str">
            <v>TANF 1-13 M/F</v>
          </cell>
          <cell r="D164" t="str">
            <v>1004081</v>
          </cell>
          <cell r="E164" t="str">
            <v>CATEGORICAL</v>
          </cell>
          <cell r="F164" t="str">
            <v>SOBRA 6-13 M/F  WITH QMB</v>
          </cell>
        </row>
        <row r="165">
          <cell r="B165" t="str">
            <v>4324</v>
          </cell>
          <cell r="C165" t="str">
            <v>TANF 14-44 M</v>
          </cell>
          <cell r="D165" t="str">
            <v>1004083</v>
          </cell>
          <cell r="E165" t="str">
            <v>CATEGORICAL</v>
          </cell>
          <cell r="F165" t="str">
            <v>SOBRA 14-20 MALE  WITH QMB</v>
          </cell>
        </row>
        <row r="166">
          <cell r="B166" t="str">
            <v>4325</v>
          </cell>
          <cell r="C166" t="str">
            <v>TANF 14-44 F</v>
          </cell>
          <cell r="D166" t="str">
            <v>1004082</v>
          </cell>
          <cell r="E166" t="str">
            <v>CATEGORICAL</v>
          </cell>
          <cell r="F166" t="str">
            <v>SOBRA 14-20 FEMALE  WITH QMB</v>
          </cell>
        </row>
        <row r="167">
          <cell r="B167" t="str">
            <v>5003</v>
          </cell>
          <cell r="C167" t="str">
            <v>TANF 1-13 M/F</v>
          </cell>
          <cell r="D167" t="str">
            <v>1004081</v>
          </cell>
          <cell r="E167" t="str">
            <v>CATEGORICAL</v>
          </cell>
          <cell r="F167" t="str">
            <v>SOBRA PREG 9-13 FEMALE WITH MEDICARE</v>
          </cell>
        </row>
        <row r="168">
          <cell r="B168" t="str">
            <v>5005</v>
          </cell>
          <cell r="C168" t="str">
            <v>SOBRA MOM</v>
          </cell>
          <cell r="D168" t="str">
            <v>1004088</v>
          </cell>
          <cell r="E168" t="str">
            <v>CATEGORICAL</v>
          </cell>
          <cell r="F168" t="str">
            <v>SOBRA PREG 14-20 FEMALE WITH MEDICARE</v>
          </cell>
        </row>
        <row r="169">
          <cell r="B169" t="str">
            <v>5007</v>
          </cell>
          <cell r="C169" t="str">
            <v>SOBRA MOM</v>
          </cell>
          <cell r="D169" t="str">
            <v>1004088</v>
          </cell>
          <cell r="E169" t="str">
            <v>CATEGORICAL</v>
          </cell>
          <cell r="F169" t="str">
            <v>SOBRA PREG 21-44 FEMALE WITH MEDICARE</v>
          </cell>
        </row>
        <row r="170">
          <cell r="B170" t="str">
            <v>5008</v>
          </cell>
          <cell r="C170" t="str">
            <v>SOBRA MOM</v>
          </cell>
          <cell r="D170" t="str">
            <v>1004088</v>
          </cell>
          <cell r="E170" t="str">
            <v>CATEGORICAL</v>
          </cell>
          <cell r="F170" t="str">
            <v>SOBRA PREG 45-64 FEMALE WITH MEDICARE</v>
          </cell>
        </row>
        <row r="171">
          <cell r="B171" t="str">
            <v>5013</v>
          </cell>
          <cell r="C171" t="str">
            <v>TANF 1-13 M/F</v>
          </cell>
          <cell r="D171" t="str">
            <v>1004081</v>
          </cell>
          <cell r="E171" t="str">
            <v>CATEGORICAL</v>
          </cell>
          <cell r="F171" t="str">
            <v>SOBRA PREG 9-13 FEMALE WITH NON-MEDICARE</v>
          </cell>
        </row>
        <row r="172">
          <cell r="B172" t="str">
            <v>5015</v>
          </cell>
          <cell r="C172" t="str">
            <v>SOBRA MOM</v>
          </cell>
          <cell r="D172" t="str">
            <v>1004088</v>
          </cell>
          <cell r="E172" t="str">
            <v>CATEGORICAL</v>
          </cell>
          <cell r="F172" t="str">
            <v>SOBRA PREG 14-20 FEMALE WITH NON-MEDICARE</v>
          </cell>
        </row>
        <row r="173">
          <cell r="B173" t="str">
            <v>5017</v>
          </cell>
          <cell r="C173" t="str">
            <v>SOBRA MOM</v>
          </cell>
          <cell r="D173" t="str">
            <v>1004088</v>
          </cell>
          <cell r="E173" t="str">
            <v>CATEGORICAL</v>
          </cell>
          <cell r="F173" t="str">
            <v>SOBRA PREG 21-44 FEMALE WITH NON-MEDICARE</v>
          </cell>
        </row>
        <row r="174">
          <cell r="B174" t="str">
            <v>5018</v>
          </cell>
          <cell r="C174" t="str">
            <v>SOBRA MOM</v>
          </cell>
          <cell r="D174" t="str">
            <v>1004088</v>
          </cell>
          <cell r="E174" t="str">
            <v>CATEGORICAL</v>
          </cell>
          <cell r="F174" t="str">
            <v>SOBRA PREG 45-64 FEMALE WITH NON-MEDICARE</v>
          </cell>
        </row>
        <row r="175">
          <cell r="B175" t="str">
            <v>5023</v>
          </cell>
          <cell r="C175" t="str">
            <v>TANF 1-13 M/F</v>
          </cell>
          <cell r="D175" t="str">
            <v>1004081</v>
          </cell>
          <cell r="E175" t="str">
            <v>CATEGORICAL</v>
          </cell>
          <cell r="F175" t="str">
            <v>SOBRA PREG 9-13 FEMALE WITH QMB</v>
          </cell>
        </row>
        <row r="176">
          <cell r="B176" t="str">
            <v>5025</v>
          </cell>
          <cell r="C176" t="str">
            <v>SOBRA MOM</v>
          </cell>
          <cell r="D176" t="str">
            <v>1004088</v>
          </cell>
          <cell r="E176" t="str">
            <v>CATEGORICAL</v>
          </cell>
          <cell r="F176" t="str">
            <v>SOBRA PREG 14-20 FEMALE WITH QMB</v>
          </cell>
        </row>
        <row r="177">
          <cell r="B177" t="str">
            <v>5027</v>
          </cell>
          <cell r="C177" t="str">
            <v>SOBRA MOM</v>
          </cell>
          <cell r="D177" t="str">
            <v>1004088</v>
          </cell>
          <cell r="E177" t="str">
            <v>CATEGORICAL</v>
          </cell>
          <cell r="F177" t="str">
            <v>SOBRA PREG 21-44 FEMALE WITH QMB</v>
          </cell>
        </row>
        <row r="178">
          <cell r="B178" t="str">
            <v>5028</v>
          </cell>
          <cell r="C178" t="str">
            <v>SOBRA MOM</v>
          </cell>
          <cell r="D178" t="str">
            <v>1004088</v>
          </cell>
          <cell r="E178" t="str">
            <v>CATEGORICAL</v>
          </cell>
          <cell r="F178" t="str">
            <v>SOBRA PREG 45-64 FEMALE WITH QMB</v>
          </cell>
        </row>
        <row r="179">
          <cell r="B179" t="str">
            <v>5500</v>
          </cell>
          <cell r="C179" t="str">
            <v>SOBRA FAMILY PLANNING</v>
          </cell>
          <cell r="D179" t="str">
            <v>1004089</v>
          </cell>
          <cell r="E179" t="str">
            <v>CATEGORICAL</v>
          </cell>
          <cell r="F179" t="str">
            <v>SOBRA FPS FEMALE WITH MEDICARE</v>
          </cell>
        </row>
        <row r="180">
          <cell r="B180" t="str">
            <v>5510</v>
          </cell>
          <cell r="C180" t="str">
            <v>SOBRA FAMILY PLANNING</v>
          </cell>
          <cell r="D180" t="str">
            <v>1004089</v>
          </cell>
          <cell r="E180" t="str">
            <v>CATEGORICAL</v>
          </cell>
          <cell r="F180" t="str">
            <v>SOBRA FPS FEMALE NON-MEDICARE</v>
          </cell>
        </row>
        <row r="181">
          <cell r="B181" t="str">
            <v>5520</v>
          </cell>
          <cell r="C181" t="str">
            <v>SOBRA FAMILY PLANNING</v>
          </cell>
          <cell r="D181" t="str">
            <v>1004089</v>
          </cell>
          <cell r="E181" t="str">
            <v>CATEGORICAL</v>
          </cell>
          <cell r="F181" t="str">
            <v>SOBRA FPS FEMALE WITH QMB</v>
          </cell>
        </row>
        <row r="182">
          <cell r="B182" t="str">
            <v>6011</v>
          </cell>
          <cell r="C182" t="str">
            <v>KIDS CARE &lt;1 M/F</v>
          </cell>
          <cell r="D182" t="str">
            <v>1004090</v>
          </cell>
          <cell r="E182" t="str">
            <v>Non Categorical</v>
          </cell>
          <cell r="F182" t="str">
            <v>KIDS &lt;1 M/F NON-MEDICARE</v>
          </cell>
        </row>
        <row r="183">
          <cell r="B183" t="str">
            <v>6012</v>
          </cell>
          <cell r="C183" t="str">
            <v>KIDS CARE 1-13 M/F</v>
          </cell>
          <cell r="D183" t="str">
            <v>1004091</v>
          </cell>
          <cell r="E183" t="str">
            <v>Non Categorical</v>
          </cell>
          <cell r="F183" t="str">
            <v>KIDS 1-5 M/F NON-MEDICARE</v>
          </cell>
        </row>
        <row r="184">
          <cell r="B184" t="str">
            <v>6013</v>
          </cell>
          <cell r="C184" t="str">
            <v>KIDS CARE 1-13 M/F</v>
          </cell>
          <cell r="D184" t="str">
            <v>1004091</v>
          </cell>
          <cell r="E184" t="str">
            <v>Non Categorical</v>
          </cell>
          <cell r="F184" t="str">
            <v>KIDS 6-13 M/F NON-MEDICARE</v>
          </cell>
        </row>
        <row r="185">
          <cell r="B185" t="str">
            <v>6014</v>
          </cell>
          <cell r="C185" t="str">
            <v>KIDS CARE 14-18 M</v>
          </cell>
          <cell r="D185" t="str">
            <v>1004092</v>
          </cell>
          <cell r="E185" t="str">
            <v>Non Categorical</v>
          </cell>
          <cell r="F185" t="str">
            <v>KIDS 14-19 MALE NON-MEDICARE</v>
          </cell>
        </row>
        <row r="186">
          <cell r="B186" t="str">
            <v>6015</v>
          </cell>
          <cell r="C186" t="str">
            <v>KIDS CARE 14-18 F</v>
          </cell>
          <cell r="D186" t="str">
            <v>1004093</v>
          </cell>
          <cell r="E186" t="str">
            <v>Non Categorical</v>
          </cell>
          <cell r="F186" t="str">
            <v>KIDS 14-19 FEMALE NON-MEDICARE</v>
          </cell>
        </row>
        <row r="187">
          <cell r="B187" t="str">
            <v>8500</v>
          </cell>
          <cell r="C187" t="str">
            <v>SSI W/MED</v>
          </cell>
          <cell r="D187" t="str">
            <v>1004085</v>
          </cell>
          <cell r="E187" t="str">
            <v>CATEGORICAL</v>
          </cell>
          <cell r="F187" t="str">
            <v>SSI AGED TICKET/WORK WITH MEDICARE</v>
          </cell>
        </row>
        <row r="188">
          <cell r="B188" t="str">
            <v>8510</v>
          </cell>
          <cell r="C188" t="str">
            <v>SSI W/MED</v>
          </cell>
          <cell r="D188" t="str">
            <v>1004086</v>
          </cell>
          <cell r="E188" t="str">
            <v>CATEGORICAL</v>
          </cell>
          <cell r="F188" t="str">
            <v>SSI AGED TICKET/WORK NON-MEDICARE</v>
          </cell>
        </row>
        <row r="189">
          <cell r="B189" t="str">
            <v>8520</v>
          </cell>
          <cell r="C189" t="str">
            <v>SSI W/MED</v>
          </cell>
          <cell r="D189" t="str">
            <v>1004085</v>
          </cell>
          <cell r="E189" t="str">
            <v>CATEGORICAL</v>
          </cell>
          <cell r="F189" t="str">
            <v>SSI AGED TICKET/WORK WITH QMB</v>
          </cell>
        </row>
        <row r="190">
          <cell r="B190" t="str">
            <v>8600</v>
          </cell>
          <cell r="C190" t="str">
            <v>SSI W/MED</v>
          </cell>
          <cell r="D190" t="str">
            <v>1004085</v>
          </cell>
          <cell r="E190" t="str">
            <v>CATEGORICAL</v>
          </cell>
          <cell r="F190" t="str">
            <v>SSI BLIND TICKET/WORK WITH MEDICARE</v>
          </cell>
        </row>
        <row r="191">
          <cell r="B191" t="str">
            <v>8610</v>
          </cell>
          <cell r="C191" t="str">
            <v>SSI W/MED</v>
          </cell>
          <cell r="D191" t="str">
            <v>1004086</v>
          </cell>
          <cell r="E191" t="str">
            <v>CATEGORICAL</v>
          </cell>
          <cell r="F191" t="str">
            <v>SSI BLIND TICKET/WORK NON-MEDICARE</v>
          </cell>
        </row>
        <row r="192">
          <cell r="B192" t="str">
            <v>8620</v>
          </cell>
          <cell r="C192" t="str">
            <v>SSI W/MED</v>
          </cell>
          <cell r="D192" t="str">
            <v>1004085</v>
          </cell>
          <cell r="E192" t="str">
            <v>CATEGORICAL</v>
          </cell>
          <cell r="F192" t="str">
            <v>SSI BLIND TICKET/WORK WITH QMB</v>
          </cell>
        </row>
        <row r="193">
          <cell r="B193" t="str">
            <v>8700</v>
          </cell>
          <cell r="C193" t="str">
            <v>SSI W/MED</v>
          </cell>
          <cell r="D193" t="str">
            <v>1004085</v>
          </cell>
          <cell r="E193" t="str">
            <v>CATEGORICAL</v>
          </cell>
          <cell r="F193" t="str">
            <v>SSI DISABLED TICKET/WORK WITH MEDICARE</v>
          </cell>
        </row>
        <row r="194">
          <cell r="B194" t="str">
            <v>8710</v>
          </cell>
          <cell r="C194" t="str">
            <v>SSI W/O MED</v>
          </cell>
          <cell r="D194" t="str">
            <v>1004086</v>
          </cell>
          <cell r="E194" t="str">
            <v>CATEGORICAL</v>
          </cell>
          <cell r="F194" t="str">
            <v>SSI DISABLED TICKET/WORK NON-MEDICARE</v>
          </cell>
        </row>
        <row r="195">
          <cell r="B195" t="str">
            <v>8720</v>
          </cell>
          <cell r="C195" t="str">
            <v>SSI W/MED</v>
          </cell>
          <cell r="D195" t="str">
            <v>1004085</v>
          </cell>
          <cell r="E195" t="str">
            <v>CATEGORICAL</v>
          </cell>
          <cell r="F195" t="str">
            <v>SSI DISABLED TICKET/WORK WITH QMB</v>
          </cell>
        </row>
        <row r="196">
          <cell r="B196" t="str">
            <v>9000</v>
          </cell>
          <cell r="C196" t="str">
            <v>PRIOR PERIOD COVERAGE (PPC)</v>
          </cell>
          <cell r="D196" t="str">
            <v>1004070</v>
          </cell>
          <cell r="E196" t="e">
            <v>#N/A</v>
          </cell>
          <cell r="F196" t="e">
            <v>#N/A</v>
          </cell>
        </row>
        <row r="197">
          <cell r="B197" t="str">
            <v>9001</v>
          </cell>
          <cell r="C197" t="str">
            <v>PRIOR PERIOD COVERAGE (PPC)</v>
          </cell>
          <cell r="D197" t="str">
            <v>1004071</v>
          </cell>
          <cell r="E197" t="e">
            <v>#N/A</v>
          </cell>
          <cell r="F197" t="e">
            <v>#N/A</v>
          </cell>
        </row>
        <row r="198">
          <cell r="B198" t="str">
            <v>9002</v>
          </cell>
          <cell r="C198" t="str">
            <v>PRIOR PERIOD COVERAGE (PPC)</v>
          </cell>
          <cell r="D198" t="str">
            <v>1004071</v>
          </cell>
          <cell r="E198" t="e">
            <v>#N/A</v>
          </cell>
          <cell r="F198" t="e">
            <v>#N/A</v>
          </cell>
        </row>
        <row r="199">
          <cell r="B199" t="str">
            <v>9003</v>
          </cell>
          <cell r="C199" t="str">
            <v>PRIOR PERIOD COVERAGE (PPC)</v>
          </cell>
          <cell r="D199" t="str">
            <v>1004073</v>
          </cell>
          <cell r="E199" t="e">
            <v>#N/A</v>
          </cell>
          <cell r="F199" t="e">
            <v>#N/A</v>
          </cell>
        </row>
        <row r="200">
          <cell r="B200" t="str">
            <v>9004</v>
          </cell>
          <cell r="C200" t="str">
            <v>PRIOR PERIOD COVERAGE (PPC)</v>
          </cell>
          <cell r="D200" t="str">
            <v>1004072</v>
          </cell>
          <cell r="E200" t="e">
            <v>#N/A</v>
          </cell>
          <cell r="F200" t="e">
            <v>#N/A</v>
          </cell>
        </row>
        <row r="201">
          <cell r="B201" t="str">
            <v>9005</v>
          </cell>
          <cell r="C201" t="str">
            <v>PRIOR PERIOD COVERAGE (PPC)</v>
          </cell>
          <cell r="D201" t="str">
            <v>1004073</v>
          </cell>
          <cell r="E201" t="e">
            <v>#N/A</v>
          </cell>
          <cell r="F201" t="e">
            <v>#N/A</v>
          </cell>
        </row>
        <row r="202">
          <cell r="B202" t="str">
            <v>9006</v>
          </cell>
          <cell r="C202" t="str">
            <v>PRIOR PERIOD COVERAGE (PPC)</v>
          </cell>
          <cell r="D202" t="str">
            <v>1004072</v>
          </cell>
          <cell r="E202" t="e">
            <v>#N/A</v>
          </cell>
          <cell r="F202" t="e">
            <v>#N/A</v>
          </cell>
        </row>
        <row r="203">
          <cell r="B203" t="str">
            <v>9007</v>
          </cell>
          <cell r="C203" t="str">
            <v>PRIOR PERIOD COVERAGE (PPC)</v>
          </cell>
          <cell r="D203" t="str">
            <v>1004074</v>
          </cell>
          <cell r="E203" t="e">
            <v>#N/A</v>
          </cell>
          <cell r="F203" t="e">
            <v>#N/A</v>
          </cell>
        </row>
        <row r="204">
          <cell r="B204" t="str">
            <v>9008</v>
          </cell>
          <cell r="C204" t="str">
            <v>PRIOR PERIOD COVERAGE (PPC)</v>
          </cell>
          <cell r="D204" t="str">
            <v>1004074</v>
          </cell>
          <cell r="E204" t="e">
            <v>#N/A</v>
          </cell>
          <cell r="F204" t="e">
            <v>#N/A</v>
          </cell>
        </row>
        <row r="205">
          <cell r="B205" t="str">
            <v>9009</v>
          </cell>
          <cell r="C205" t="str">
            <v>PRIOR PERIOD COVERAGE (PPC)</v>
          </cell>
          <cell r="D205" t="str">
            <v>1004070</v>
          </cell>
          <cell r="E205" t="e">
            <v>#N/A</v>
          </cell>
          <cell r="F205" t="e">
            <v>#N/A</v>
          </cell>
        </row>
        <row r="206">
          <cell r="B206" t="str">
            <v>9010</v>
          </cell>
          <cell r="C206" t="str">
            <v>PRIOR PERIOD COVERAGE (PPC)</v>
          </cell>
          <cell r="D206" t="str">
            <v>1004071</v>
          </cell>
          <cell r="E206" t="e">
            <v>#N/A</v>
          </cell>
          <cell r="F206" t="e">
            <v>#N/A</v>
          </cell>
        </row>
        <row r="207">
          <cell r="B207" t="str">
            <v>9011</v>
          </cell>
          <cell r="C207" t="str">
            <v>PRIOR PERIOD COVERAGE (PPC)</v>
          </cell>
          <cell r="D207" t="str">
            <v>1004071</v>
          </cell>
          <cell r="E207" t="e">
            <v>#N/A</v>
          </cell>
          <cell r="F207" t="e">
            <v>#N/A</v>
          </cell>
        </row>
        <row r="208">
          <cell r="B208" t="str">
            <v>9012</v>
          </cell>
          <cell r="C208" t="str">
            <v>PRIOR PERIOD COVERAGE (PPC)</v>
          </cell>
          <cell r="D208" t="str">
            <v>1004073</v>
          </cell>
          <cell r="E208" t="e">
            <v>#N/A</v>
          </cell>
          <cell r="F208" t="e">
            <v>#N/A</v>
          </cell>
        </row>
        <row r="209">
          <cell r="B209" t="str">
            <v>9013</v>
          </cell>
          <cell r="C209" t="str">
            <v>PRIOR PERIOD COVERAGE (PPC)</v>
          </cell>
          <cell r="D209" t="str">
            <v>1004072</v>
          </cell>
          <cell r="E209" t="e">
            <v>#N/A</v>
          </cell>
          <cell r="F209" t="e">
            <v>#N/A</v>
          </cell>
        </row>
        <row r="210">
          <cell r="B210" t="str">
            <v>9014</v>
          </cell>
          <cell r="C210" t="str">
            <v>PRIOR PERIOD COVERAGE (PPC)</v>
          </cell>
          <cell r="D210" t="str">
            <v>1004073</v>
          </cell>
          <cell r="E210" t="e">
            <v>#N/A</v>
          </cell>
          <cell r="F210" t="e">
            <v>#N/A</v>
          </cell>
        </row>
        <row r="211">
          <cell r="B211" t="str">
            <v>9015</v>
          </cell>
          <cell r="C211" t="str">
            <v>PRIOR PERIOD COVERAGE (PPC)</v>
          </cell>
          <cell r="D211" t="str">
            <v>1004072</v>
          </cell>
          <cell r="E211" t="e">
            <v>#N/A</v>
          </cell>
          <cell r="F211" t="e">
            <v>#N/A</v>
          </cell>
        </row>
        <row r="212">
          <cell r="B212" t="str">
            <v>9016</v>
          </cell>
          <cell r="C212" t="str">
            <v>PRIOR PERIOD COVERAGE (PPC)</v>
          </cell>
          <cell r="D212" t="str">
            <v>1004074</v>
          </cell>
          <cell r="E212" t="e">
            <v>#N/A</v>
          </cell>
          <cell r="F212" t="e">
            <v>#N/A</v>
          </cell>
        </row>
        <row r="213">
          <cell r="B213" t="str">
            <v>9017</v>
          </cell>
          <cell r="C213" t="str">
            <v>PRIOR PERIOD COVERAGE (PPC)</v>
          </cell>
          <cell r="D213" t="str">
            <v>1004074</v>
          </cell>
          <cell r="E213" t="e">
            <v>#N/A</v>
          </cell>
          <cell r="F213" t="e">
            <v>#N/A</v>
          </cell>
        </row>
        <row r="214">
          <cell r="B214" t="str">
            <v>9018</v>
          </cell>
          <cell r="C214" t="str">
            <v>PRIOR PERIOD COVERAGE (PPC)</v>
          </cell>
          <cell r="D214" t="str">
            <v>1004070</v>
          </cell>
          <cell r="E214" t="e">
            <v>#N/A</v>
          </cell>
          <cell r="F214" t="e">
            <v>#N/A</v>
          </cell>
        </row>
        <row r="215">
          <cell r="B215" t="str">
            <v>9019</v>
          </cell>
          <cell r="C215" t="str">
            <v>PRIOR PERIOD COVERAGE (PPC)</v>
          </cell>
          <cell r="D215" t="str">
            <v>1004071</v>
          </cell>
          <cell r="E215" t="e">
            <v>#N/A</v>
          </cell>
          <cell r="F215" t="e">
            <v>#N/A</v>
          </cell>
        </row>
        <row r="216">
          <cell r="B216" t="str">
            <v>9020</v>
          </cell>
          <cell r="C216" t="str">
            <v>PRIOR PERIOD COVERAGE (PPC)</v>
          </cell>
          <cell r="D216" t="str">
            <v>1004071</v>
          </cell>
          <cell r="E216" t="e">
            <v>#N/A</v>
          </cell>
          <cell r="F216" t="e">
            <v>#N/A</v>
          </cell>
        </row>
        <row r="217">
          <cell r="B217" t="str">
            <v>9021</v>
          </cell>
          <cell r="C217" t="str">
            <v>PRIOR PERIOD COVERAGE (PPC)</v>
          </cell>
          <cell r="D217" t="str">
            <v>1004073</v>
          </cell>
          <cell r="E217" t="e">
            <v>#N/A</v>
          </cell>
          <cell r="F217" t="e">
            <v>#N/A</v>
          </cell>
        </row>
        <row r="218">
          <cell r="B218" t="str">
            <v>9022</v>
          </cell>
          <cell r="C218" t="str">
            <v>PRIOR PERIOD COVERAGE (PPC)</v>
          </cell>
          <cell r="D218" t="str">
            <v>1004072</v>
          </cell>
          <cell r="E218" t="e">
            <v>#N/A</v>
          </cell>
          <cell r="F218" t="e">
            <v>#N/A</v>
          </cell>
        </row>
        <row r="219">
          <cell r="B219" t="str">
            <v>9023</v>
          </cell>
          <cell r="C219" t="str">
            <v>PRIOR PERIOD COVERAGE (PPC)</v>
          </cell>
          <cell r="D219" t="str">
            <v>1004073</v>
          </cell>
          <cell r="E219" t="e">
            <v>#N/A</v>
          </cell>
          <cell r="F219" t="e">
            <v>#N/A</v>
          </cell>
        </row>
        <row r="220">
          <cell r="B220" t="str">
            <v>9024</v>
          </cell>
          <cell r="C220" t="str">
            <v>PRIOR PERIOD COVERAGE (PPC)</v>
          </cell>
          <cell r="D220" t="str">
            <v>1004072</v>
          </cell>
          <cell r="E220" t="e">
            <v>#N/A</v>
          </cell>
          <cell r="F220" t="e">
            <v>#N/A</v>
          </cell>
        </row>
        <row r="221">
          <cell r="B221" t="str">
            <v>9025</v>
          </cell>
          <cell r="C221" t="str">
            <v>PRIOR PERIOD COVERAGE (PPC)</v>
          </cell>
          <cell r="D221" t="str">
            <v>1004074</v>
          </cell>
          <cell r="E221" t="e">
            <v>#N/A</v>
          </cell>
          <cell r="F221" t="e">
            <v>#N/A</v>
          </cell>
        </row>
        <row r="222">
          <cell r="B222" t="str">
            <v>9026</v>
          </cell>
          <cell r="C222" t="str">
            <v>PRIOR PERIOD COVERAGE (PPC)</v>
          </cell>
          <cell r="D222" t="str">
            <v>1004074</v>
          </cell>
          <cell r="E222" t="e">
            <v>#N/A</v>
          </cell>
          <cell r="F222" t="e">
            <v>#N/A</v>
          </cell>
        </row>
        <row r="223">
          <cell r="B223" t="str">
            <v>9027</v>
          </cell>
          <cell r="C223" t="str">
            <v>PRIOR PERIOD COVERAGE (PPC)</v>
          </cell>
          <cell r="D223" t="str">
            <v>1004075</v>
          </cell>
          <cell r="E223" t="e">
            <v>#N/A</v>
          </cell>
          <cell r="F223" t="e">
            <v>#N/A</v>
          </cell>
        </row>
        <row r="224">
          <cell r="B224" t="str">
            <v>9028</v>
          </cell>
          <cell r="C224" t="str">
            <v>PRIOR PERIOD COVERAGE (PPC)</v>
          </cell>
          <cell r="D224" t="str">
            <v>1004075</v>
          </cell>
          <cell r="E224" t="e">
            <v>#N/A</v>
          </cell>
          <cell r="F224" t="e">
            <v>#N/A</v>
          </cell>
        </row>
        <row r="225">
          <cell r="B225" t="str">
            <v>9029</v>
          </cell>
          <cell r="C225" t="str">
            <v>PRIOR PERIOD COVERAGE (PPC)</v>
          </cell>
          <cell r="D225" t="str">
            <v>1004075</v>
          </cell>
          <cell r="E225" t="e">
            <v>#N/A</v>
          </cell>
          <cell r="F225" t="e">
            <v>#N/A</v>
          </cell>
        </row>
        <row r="226">
          <cell r="B226" t="str">
            <v>9030</v>
          </cell>
          <cell r="C226" t="str">
            <v>PRIOR PERIOD COVERAGE (PPC)</v>
          </cell>
          <cell r="D226" t="str">
            <v>1004075</v>
          </cell>
          <cell r="E226" t="e">
            <v>#N/A</v>
          </cell>
          <cell r="F226" t="e">
            <v>#N/A</v>
          </cell>
        </row>
        <row r="227">
          <cell r="B227" t="str">
            <v>9031</v>
          </cell>
          <cell r="C227" t="str">
            <v>PRIOR PERIOD COVERAGE (PPC)</v>
          </cell>
          <cell r="D227" t="str">
            <v>1004075</v>
          </cell>
          <cell r="E227" t="e">
            <v>#N/A</v>
          </cell>
          <cell r="F227" t="e">
            <v>#N/A</v>
          </cell>
        </row>
        <row r="228">
          <cell r="B228" t="str">
            <v>9032</v>
          </cell>
          <cell r="C228" t="str">
            <v>PRIOR PERIOD COVERAGE (PPC)</v>
          </cell>
          <cell r="D228" t="str">
            <v>1004075</v>
          </cell>
          <cell r="E228" t="e">
            <v>#N/A</v>
          </cell>
          <cell r="F228" t="e">
            <v>#N/A</v>
          </cell>
        </row>
        <row r="229">
          <cell r="B229" t="str">
            <v>9033</v>
          </cell>
          <cell r="C229" t="str">
            <v>PRIOR PERIOD COVERAGE (PPC)</v>
          </cell>
          <cell r="D229" t="str">
            <v>1004076</v>
          </cell>
          <cell r="E229" t="e">
            <v>#N/A</v>
          </cell>
          <cell r="F229" t="e">
            <v>#N/A</v>
          </cell>
        </row>
        <row r="230">
          <cell r="B230" t="str">
            <v>9034</v>
          </cell>
          <cell r="C230" t="str">
            <v>PRIOR PERIOD COVERAGE (PPC)</v>
          </cell>
          <cell r="D230" t="str">
            <v>1004076</v>
          </cell>
          <cell r="E230" t="e">
            <v>#N/A</v>
          </cell>
          <cell r="F230" t="e">
            <v>#N/A</v>
          </cell>
        </row>
        <row r="231">
          <cell r="B231" t="str">
            <v>9035</v>
          </cell>
          <cell r="C231" t="str">
            <v>PRIOR PERIOD COVERAGE (PPC)</v>
          </cell>
          <cell r="D231" t="str">
            <v>1004076</v>
          </cell>
          <cell r="E231" t="e">
            <v>#N/A</v>
          </cell>
          <cell r="F231" t="e">
            <v>#N/A</v>
          </cell>
        </row>
        <row r="232">
          <cell r="B232" t="str">
            <v>9036</v>
          </cell>
          <cell r="C232" t="str">
            <v>PRIOR PERIOD COVERAGE (PPC)</v>
          </cell>
          <cell r="D232" t="str">
            <v>1004077</v>
          </cell>
          <cell r="E232" t="e">
            <v>#N/A</v>
          </cell>
          <cell r="F232" t="e">
            <v>#N/A</v>
          </cell>
        </row>
        <row r="233">
          <cell r="B233" t="str">
            <v>9037</v>
          </cell>
          <cell r="C233" t="str">
            <v>PRIOR PERIOD COVERAGE (PPC)</v>
          </cell>
          <cell r="D233" t="str">
            <v>1004077</v>
          </cell>
          <cell r="E233" t="e">
            <v>#N/A</v>
          </cell>
          <cell r="F233" t="e">
            <v>#N/A</v>
          </cell>
        </row>
        <row r="234">
          <cell r="B234" t="str">
            <v>9038</v>
          </cell>
          <cell r="C234" t="str">
            <v>PRIOR PERIOD COVERAGE (PPC)</v>
          </cell>
          <cell r="D234" t="str">
            <v>1004070</v>
          </cell>
          <cell r="E234" t="e">
            <v>#N/A</v>
          </cell>
          <cell r="F234" t="e">
            <v>#N/A</v>
          </cell>
        </row>
        <row r="235">
          <cell r="B235" t="str">
            <v>9039</v>
          </cell>
          <cell r="C235" t="str">
            <v>PRIOR PERIOD COVERAGE (PPC)</v>
          </cell>
          <cell r="D235" t="str">
            <v>1004071</v>
          </cell>
          <cell r="E235" t="e">
            <v>#N/A</v>
          </cell>
          <cell r="F235" t="e">
            <v>#N/A</v>
          </cell>
        </row>
        <row r="236">
          <cell r="B236" t="str">
            <v>9040</v>
          </cell>
          <cell r="C236" t="str">
            <v>PRIOR PERIOD COVERAGE (PPC)</v>
          </cell>
          <cell r="D236" t="str">
            <v>1004071</v>
          </cell>
          <cell r="E236" t="e">
            <v>#N/A</v>
          </cell>
          <cell r="F236" t="e">
            <v>#N/A</v>
          </cell>
        </row>
        <row r="237">
          <cell r="B237" t="str">
            <v>9041</v>
          </cell>
          <cell r="C237" t="str">
            <v>PRIOR PERIOD COVERAGE (PPC)</v>
          </cell>
          <cell r="D237" t="str">
            <v>1004073</v>
          </cell>
          <cell r="E237" t="e">
            <v>#N/A</v>
          </cell>
          <cell r="F237" t="e">
            <v>#N/A</v>
          </cell>
        </row>
        <row r="238">
          <cell r="B238" t="str">
            <v>9042</v>
          </cell>
          <cell r="C238" t="str">
            <v>PRIOR PERIOD COVERAGE (PPC)</v>
          </cell>
          <cell r="D238" t="str">
            <v>1004072</v>
          </cell>
          <cell r="E238" t="e">
            <v>#N/A</v>
          </cell>
          <cell r="F238" t="e">
            <v>#N/A</v>
          </cell>
        </row>
        <row r="239">
          <cell r="B239" t="str">
            <v>9043</v>
          </cell>
          <cell r="C239" t="str">
            <v>PRIOR PERIOD COVERAGE (PPC)</v>
          </cell>
          <cell r="D239" t="str">
            <v>1004070</v>
          </cell>
          <cell r="E239" t="e">
            <v>#N/A</v>
          </cell>
          <cell r="F239" t="e">
            <v>#N/A</v>
          </cell>
        </row>
        <row r="240">
          <cell r="B240" t="str">
            <v>9044</v>
          </cell>
          <cell r="C240" t="str">
            <v>PRIOR PERIOD COVERAGE (PPC)</v>
          </cell>
          <cell r="D240" t="str">
            <v>1004071</v>
          </cell>
          <cell r="E240" t="e">
            <v>#N/A</v>
          </cell>
          <cell r="F240" t="e">
            <v>#N/A</v>
          </cell>
        </row>
        <row r="241">
          <cell r="B241" t="str">
            <v>9045</v>
          </cell>
          <cell r="C241" t="str">
            <v>PRIOR PERIOD COVERAGE (PPC)</v>
          </cell>
          <cell r="D241" t="str">
            <v>1004071</v>
          </cell>
          <cell r="E241" t="e">
            <v>#N/A</v>
          </cell>
          <cell r="F241" t="e">
            <v>#N/A</v>
          </cell>
        </row>
        <row r="242">
          <cell r="B242" t="str">
            <v>9046</v>
          </cell>
          <cell r="C242" t="str">
            <v>PRIOR PERIOD COVERAGE (PPC)</v>
          </cell>
          <cell r="D242" t="str">
            <v>1004073</v>
          </cell>
          <cell r="E242" t="e">
            <v>#N/A</v>
          </cell>
          <cell r="F242" t="e">
            <v>#N/A</v>
          </cell>
        </row>
        <row r="243">
          <cell r="B243" t="str">
            <v>9047</v>
          </cell>
          <cell r="C243" t="str">
            <v>PRIOR PERIOD COVERAGE (PPC)</v>
          </cell>
          <cell r="D243" t="str">
            <v>1004072</v>
          </cell>
          <cell r="E243" t="e">
            <v>#N/A</v>
          </cell>
          <cell r="F243" t="e">
            <v>#N/A</v>
          </cell>
        </row>
        <row r="244">
          <cell r="B244" t="str">
            <v>9048</v>
          </cell>
          <cell r="C244" t="str">
            <v>PRIOR PERIOD COVERAGE (PPC)</v>
          </cell>
          <cell r="D244" t="str">
            <v>1004070</v>
          </cell>
          <cell r="E244" t="e">
            <v>#N/A</v>
          </cell>
          <cell r="F244" t="e">
            <v>#N/A</v>
          </cell>
        </row>
        <row r="245">
          <cell r="B245" t="str">
            <v>9049</v>
          </cell>
          <cell r="C245" t="str">
            <v>PRIOR PERIOD COVERAGE (PPC)</v>
          </cell>
          <cell r="D245" t="str">
            <v>1004071</v>
          </cell>
          <cell r="E245" t="e">
            <v>#N/A</v>
          </cell>
          <cell r="F245" t="e">
            <v>#N/A</v>
          </cell>
        </row>
        <row r="246">
          <cell r="B246" t="str">
            <v>9050</v>
          </cell>
          <cell r="C246" t="str">
            <v>PRIOR PERIOD COVERAGE (PPC)</v>
          </cell>
          <cell r="D246" t="str">
            <v>1004071</v>
          </cell>
          <cell r="E246" t="e">
            <v>#N/A</v>
          </cell>
          <cell r="F246" t="e">
            <v>#N/A</v>
          </cell>
        </row>
        <row r="247">
          <cell r="B247" t="str">
            <v>9051</v>
          </cell>
          <cell r="C247" t="str">
            <v>PRIOR PERIOD COVERAGE (PPC)</v>
          </cell>
          <cell r="D247" t="str">
            <v>1004073</v>
          </cell>
          <cell r="E247" t="e">
            <v>#N/A</v>
          </cell>
          <cell r="F247" t="e">
            <v>#N/A</v>
          </cell>
        </row>
        <row r="248">
          <cell r="B248" t="str">
            <v>9052</v>
          </cell>
          <cell r="C248" t="str">
            <v>PRIOR PERIOD COVERAGE (PPC)</v>
          </cell>
          <cell r="D248" t="str">
            <v>1004072</v>
          </cell>
          <cell r="E248" t="e">
            <v>#N/A</v>
          </cell>
          <cell r="F248" t="e">
            <v>#N/A</v>
          </cell>
        </row>
        <row r="249">
          <cell r="B249" t="str">
            <v>9053</v>
          </cell>
          <cell r="C249" t="str">
            <v>PRIOR PERIOD COVERAGE (PPC)</v>
          </cell>
          <cell r="D249" t="str">
            <v>1004070</v>
          </cell>
          <cell r="E249" t="e">
            <v>#N/A</v>
          </cell>
          <cell r="F249" t="e">
            <v>#N/A</v>
          </cell>
        </row>
        <row r="250">
          <cell r="B250" t="str">
            <v>9054</v>
          </cell>
          <cell r="C250" t="str">
            <v>PRIOR PERIOD COVERAGE (PPC)</v>
          </cell>
          <cell r="D250" t="str">
            <v>1004071</v>
          </cell>
          <cell r="E250" t="e">
            <v>#N/A</v>
          </cell>
          <cell r="F250" t="e">
            <v>#N/A</v>
          </cell>
        </row>
        <row r="251">
          <cell r="B251" t="str">
            <v>9055</v>
          </cell>
          <cell r="C251" t="str">
            <v>PRIOR PERIOD COVERAGE (PPC)</v>
          </cell>
          <cell r="D251" t="str">
            <v>1004071</v>
          </cell>
          <cell r="E251" t="e">
            <v>#N/A</v>
          </cell>
          <cell r="F251" t="e">
            <v>#N/A</v>
          </cell>
        </row>
        <row r="252">
          <cell r="B252" t="str">
            <v>9056</v>
          </cell>
          <cell r="C252" t="str">
            <v>PRIOR PERIOD COVERAGE (PPC)</v>
          </cell>
          <cell r="D252" t="str">
            <v>1004073</v>
          </cell>
          <cell r="E252" t="e">
            <v>#N/A</v>
          </cell>
          <cell r="F252" t="e">
            <v>#N/A</v>
          </cell>
        </row>
        <row r="253">
          <cell r="B253" t="str">
            <v>9057</v>
          </cell>
          <cell r="C253" t="str">
            <v>PRIOR PERIOD COVERAGE (PPC)</v>
          </cell>
          <cell r="D253" t="str">
            <v>1004072</v>
          </cell>
          <cell r="E253" t="e">
            <v>#N/A</v>
          </cell>
          <cell r="F253" t="e">
            <v>#N/A</v>
          </cell>
        </row>
        <row r="254">
          <cell r="B254" t="str">
            <v>9058</v>
          </cell>
          <cell r="C254" t="str">
            <v>PRIOR PERIOD COVERAGE (PPC)</v>
          </cell>
          <cell r="D254" t="str">
            <v>1004070</v>
          </cell>
          <cell r="E254" t="e">
            <v>#N/A</v>
          </cell>
          <cell r="F254" t="e">
            <v>#N/A</v>
          </cell>
        </row>
        <row r="255">
          <cell r="B255" t="str">
            <v>9059</v>
          </cell>
          <cell r="C255" t="str">
            <v>PRIOR PERIOD COVERAGE (PPC)</v>
          </cell>
          <cell r="D255" t="str">
            <v>1004071</v>
          </cell>
          <cell r="E255" t="e">
            <v>#N/A</v>
          </cell>
          <cell r="F255" t="e">
            <v>#N/A</v>
          </cell>
        </row>
        <row r="256">
          <cell r="B256" t="str">
            <v>9060</v>
          </cell>
          <cell r="C256" t="str">
            <v>PRIOR PERIOD COVERAGE (PPC)</v>
          </cell>
          <cell r="D256" t="str">
            <v>1004071</v>
          </cell>
          <cell r="E256" t="e">
            <v>#N/A</v>
          </cell>
          <cell r="F256" t="e">
            <v>#N/A</v>
          </cell>
        </row>
        <row r="257">
          <cell r="B257" t="str">
            <v>9061</v>
          </cell>
          <cell r="C257" t="str">
            <v>PRIOR PERIOD COVERAGE (PPC)</v>
          </cell>
          <cell r="D257" t="str">
            <v>1004073</v>
          </cell>
          <cell r="E257" t="e">
            <v>#N/A</v>
          </cell>
          <cell r="F257" t="e">
            <v>#N/A</v>
          </cell>
        </row>
        <row r="258">
          <cell r="B258" t="str">
            <v>9062</v>
          </cell>
          <cell r="C258" t="str">
            <v>PRIOR PERIOD COVERAGE (PPC)</v>
          </cell>
          <cell r="D258" t="str">
            <v>1004072</v>
          </cell>
          <cell r="E258" t="e">
            <v>#N/A</v>
          </cell>
          <cell r="F258" t="e">
            <v>#N/A</v>
          </cell>
        </row>
        <row r="259">
          <cell r="B259" t="str">
            <v>9063</v>
          </cell>
          <cell r="C259" t="str">
            <v>PRIOR PERIOD COVERAGE (PPC)</v>
          </cell>
          <cell r="D259" t="str">
            <v>1004070</v>
          </cell>
          <cell r="E259" t="e">
            <v>#N/A</v>
          </cell>
          <cell r="F259" t="e">
            <v>#N/A</v>
          </cell>
        </row>
        <row r="260">
          <cell r="B260" t="str">
            <v>9064</v>
          </cell>
          <cell r="C260" t="str">
            <v>PRIOR PERIOD COVERAGE (PPC)</v>
          </cell>
          <cell r="D260" t="str">
            <v>1004071</v>
          </cell>
          <cell r="E260" t="e">
            <v>#N/A</v>
          </cell>
          <cell r="F260" t="e">
            <v>#N/A</v>
          </cell>
        </row>
        <row r="261">
          <cell r="B261" t="str">
            <v>9065</v>
          </cell>
          <cell r="C261" t="str">
            <v>PRIOR PERIOD COVERAGE (PPC)</v>
          </cell>
          <cell r="D261" t="str">
            <v>1004071</v>
          </cell>
          <cell r="E261" t="e">
            <v>#N/A</v>
          </cell>
          <cell r="F261" t="e">
            <v>#N/A</v>
          </cell>
        </row>
        <row r="262">
          <cell r="B262" t="str">
            <v>9066</v>
          </cell>
          <cell r="C262" t="str">
            <v>PRIOR PERIOD COVERAGE (PPC)</v>
          </cell>
          <cell r="D262" t="str">
            <v>1004073</v>
          </cell>
          <cell r="E262" t="e">
            <v>#N/A</v>
          </cell>
          <cell r="F262" t="e">
            <v>#N/A</v>
          </cell>
        </row>
        <row r="263">
          <cell r="B263" t="str">
            <v>9067</v>
          </cell>
          <cell r="C263" t="str">
            <v>PRIOR PERIOD COVERAGE (PPC)</v>
          </cell>
          <cell r="D263" t="str">
            <v>1004072</v>
          </cell>
          <cell r="E263" t="e">
            <v>#N/A</v>
          </cell>
          <cell r="F263" t="e">
            <v>#N/A</v>
          </cell>
        </row>
        <row r="264">
          <cell r="B264" t="str">
            <v>9068</v>
          </cell>
          <cell r="C264" t="str">
            <v>PRIOR PERIOD COVERAGE (PPC)</v>
          </cell>
          <cell r="D264" t="str">
            <v>1004070</v>
          </cell>
          <cell r="E264" t="e">
            <v>#N/A</v>
          </cell>
          <cell r="F264" t="e">
            <v>#N/A</v>
          </cell>
        </row>
        <row r="265">
          <cell r="B265" t="str">
            <v>9069</v>
          </cell>
          <cell r="C265" t="str">
            <v>PRIOR PERIOD COVERAGE (PPC)</v>
          </cell>
          <cell r="D265" t="str">
            <v>1004071</v>
          </cell>
          <cell r="E265" t="e">
            <v>#N/A</v>
          </cell>
          <cell r="F265" t="e">
            <v>#N/A</v>
          </cell>
        </row>
        <row r="266">
          <cell r="B266" t="str">
            <v>9070</v>
          </cell>
          <cell r="C266" t="str">
            <v>PRIOR PERIOD COVERAGE (PPC)</v>
          </cell>
          <cell r="D266" t="str">
            <v>1004071</v>
          </cell>
          <cell r="E266" t="e">
            <v>#N/A</v>
          </cell>
          <cell r="F266" t="e">
            <v>#N/A</v>
          </cell>
        </row>
        <row r="267">
          <cell r="B267" t="str">
            <v>9071</v>
          </cell>
          <cell r="C267" t="str">
            <v>PRIOR PERIOD COVERAGE (PPC)</v>
          </cell>
          <cell r="D267" t="str">
            <v>1004073</v>
          </cell>
          <cell r="E267" t="e">
            <v>#N/A</v>
          </cell>
          <cell r="F267" t="e">
            <v>#N/A</v>
          </cell>
        </row>
        <row r="268">
          <cell r="B268" t="str">
            <v>9072</v>
          </cell>
          <cell r="C268" t="str">
            <v>PRIOR PERIOD COVERAGE (PPC)</v>
          </cell>
          <cell r="D268" t="str">
            <v>1004072</v>
          </cell>
          <cell r="E268" t="e">
            <v>#N/A</v>
          </cell>
          <cell r="F268" t="e">
            <v>#N/A</v>
          </cell>
        </row>
        <row r="269">
          <cell r="B269" t="str">
            <v>9073</v>
          </cell>
          <cell r="C269" t="str">
            <v>PRIOR PERIOD COVERAGE (PPC)</v>
          </cell>
          <cell r="D269" t="str">
            <v>1004071</v>
          </cell>
          <cell r="E269" t="e">
            <v>#N/A</v>
          </cell>
          <cell r="F269" t="e">
            <v>#N/A</v>
          </cell>
        </row>
        <row r="270">
          <cell r="B270" t="str">
            <v>9074</v>
          </cell>
          <cell r="C270" t="str">
            <v>PRIOR PERIOD COVERAGE (PPC)</v>
          </cell>
          <cell r="D270" t="str">
            <v>1004078</v>
          </cell>
          <cell r="E270" t="e">
            <v>#N/A</v>
          </cell>
          <cell r="F270" t="e">
            <v>#N/A</v>
          </cell>
        </row>
        <row r="271">
          <cell r="B271" t="str">
            <v>9075</v>
          </cell>
          <cell r="C271" t="str">
            <v>PRIOR PERIOD COVERAGE (PPC)</v>
          </cell>
          <cell r="D271" t="str">
            <v>1004078</v>
          </cell>
          <cell r="E271" t="e">
            <v>#N/A</v>
          </cell>
          <cell r="F271" t="e">
            <v>#N/A</v>
          </cell>
        </row>
        <row r="272">
          <cell r="B272" t="str">
            <v>9076</v>
          </cell>
          <cell r="C272" t="str">
            <v>PRIOR PERIOD COVERAGE (PPC)</v>
          </cell>
          <cell r="D272" t="str">
            <v>1004078</v>
          </cell>
          <cell r="E272" t="e">
            <v>#N/A</v>
          </cell>
          <cell r="F272" t="e">
            <v>#N/A</v>
          </cell>
        </row>
        <row r="273">
          <cell r="B273" t="str">
            <v>9077</v>
          </cell>
          <cell r="C273" t="str">
            <v>PRIOR PERIOD COVERAGE (PPC)</v>
          </cell>
          <cell r="D273" t="str">
            <v>1004071</v>
          </cell>
          <cell r="E273" t="e">
            <v>#N/A</v>
          </cell>
          <cell r="F273" t="e">
            <v>#N/A</v>
          </cell>
        </row>
        <row r="274">
          <cell r="B274" t="str">
            <v>9078</v>
          </cell>
          <cell r="C274" t="str">
            <v>PRIOR PERIOD COVERAGE (PPC)</v>
          </cell>
          <cell r="D274" t="str">
            <v>1004078</v>
          </cell>
          <cell r="E274" t="e">
            <v>#N/A</v>
          </cell>
          <cell r="F274" t="e">
            <v>#N/A</v>
          </cell>
        </row>
        <row r="275">
          <cell r="B275" t="str">
            <v>9079</v>
          </cell>
          <cell r="C275" t="str">
            <v>PRIOR PERIOD COVERAGE (PPC)</v>
          </cell>
          <cell r="D275" t="str">
            <v>1004078</v>
          </cell>
          <cell r="E275" t="e">
            <v>#N/A</v>
          </cell>
          <cell r="F275" t="e">
            <v>#N/A</v>
          </cell>
        </row>
        <row r="276">
          <cell r="B276" t="str">
            <v>9080</v>
          </cell>
          <cell r="C276" t="str">
            <v>PRIOR PERIOD COVERAGE (PPC)</v>
          </cell>
          <cell r="D276" t="str">
            <v>1004078</v>
          </cell>
          <cell r="E276" t="e">
            <v>#N/A</v>
          </cell>
          <cell r="F276" t="e">
            <v>#N/A</v>
          </cell>
        </row>
        <row r="277">
          <cell r="B277" t="str">
            <v>9081</v>
          </cell>
          <cell r="C277" t="str">
            <v>PRIOR PERIOD COVERAGE (PPC)</v>
          </cell>
          <cell r="D277" t="str">
            <v>1004071</v>
          </cell>
          <cell r="E277" t="e">
            <v>#N/A</v>
          </cell>
          <cell r="F277" t="e">
            <v>#N/A</v>
          </cell>
        </row>
        <row r="278">
          <cell r="B278" t="str">
            <v>9082</v>
          </cell>
          <cell r="C278" t="str">
            <v>PRIOR PERIOD COVERAGE (PPC)</v>
          </cell>
          <cell r="D278" t="str">
            <v>1004078</v>
          </cell>
          <cell r="E278" t="e">
            <v>#N/A</v>
          </cell>
          <cell r="F278" t="e">
            <v>#N/A</v>
          </cell>
        </row>
        <row r="279">
          <cell r="B279" t="str">
            <v>9083</v>
          </cell>
          <cell r="C279" t="str">
            <v>PRIOR PERIOD COVERAGE (PPC)</v>
          </cell>
          <cell r="D279" t="str">
            <v>1004078</v>
          </cell>
          <cell r="E279" t="e">
            <v>#N/A</v>
          </cell>
          <cell r="F279" t="e">
            <v>#N/A</v>
          </cell>
        </row>
        <row r="280">
          <cell r="B280" t="str">
            <v>9084</v>
          </cell>
          <cell r="C280" t="str">
            <v>PRIOR PERIOD COVERAGE (PPC)</v>
          </cell>
          <cell r="D280" t="str">
            <v>1004078</v>
          </cell>
          <cell r="E280" t="e">
            <v>#N/A</v>
          </cell>
          <cell r="F280" t="e">
            <v>#N/A</v>
          </cell>
        </row>
        <row r="281">
          <cell r="B281" t="str">
            <v>9085</v>
          </cell>
          <cell r="C281" t="str">
            <v>PRIOR PERIOD COVERAGE (PPC)</v>
          </cell>
          <cell r="D281" t="str">
            <v>1004070</v>
          </cell>
          <cell r="E281" t="e">
            <v>#N/A</v>
          </cell>
          <cell r="F281" t="e">
            <v>#N/A</v>
          </cell>
        </row>
        <row r="282">
          <cell r="B282" t="str">
            <v>9086</v>
          </cell>
          <cell r="C282" t="str">
            <v>PRIOR PERIOD COVERAGE (PPC)</v>
          </cell>
          <cell r="D282" t="str">
            <v>1004070</v>
          </cell>
          <cell r="E282" t="e">
            <v>#N/A</v>
          </cell>
          <cell r="F282" t="e">
            <v>#N/A</v>
          </cell>
        </row>
        <row r="283">
          <cell r="B283" t="str">
            <v>9087</v>
          </cell>
          <cell r="C283" t="str">
            <v>PRIOR PERIOD COVERAGE (PPC)</v>
          </cell>
          <cell r="D283" t="str">
            <v>1004070</v>
          </cell>
          <cell r="E283" t="e">
            <v>#N/A</v>
          </cell>
          <cell r="F283" t="e">
            <v>#N/A</v>
          </cell>
        </row>
        <row r="284">
          <cell r="B284" t="str">
            <v>9088</v>
          </cell>
          <cell r="C284" t="str">
            <v>PRIOR PERIOD COVERAGE (PPC)</v>
          </cell>
          <cell r="D284" t="str">
            <v>1004071</v>
          </cell>
          <cell r="E284" t="e">
            <v>#N/A</v>
          </cell>
          <cell r="F284" t="e">
            <v>#N/A</v>
          </cell>
        </row>
        <row r="285">
          <cell r="B285" t="str">
            <v>9089</v>
          </cell>
          <cell r="C285" t="str">
            <v>PRIOR PERIOD COVERAGE (PPC)</v>
          </cell>
          <cell r="D285" t="str">
            <v>1004071</v>
          </cell>
          <cell r="E285" t="e">
            <v>#N/A</v>
          </cell>
          <cell r="F285" t="e">
            <v>#N/A</v>
          </cell>
        </row>
        <row r="286">
          <cell r="B286" t="str">
            <v>9090</v>
          </cell>
          <cell r="C286" t="str">
            <v>PRIOR PERIOD COVERAGE (PPC)</v>
          </cell>
          <cell r="D286" t="str">
            <v>1004071</v>
          </cell>
          <cell r="E286" t="e">
            <v>#N/A</v>
          </cell>
          <cell r="F286" t="e">
            <v>#N/A</v>
          </cell>
        </row>
        <row r="287">
          <cell r="B287" t="str">
            <v>9091</v>
          </cell>
          <cell r="C287" t="str">
            <v>PRIOR PERIOD COVERAGE (PPC)</v>
          </cell>
          <cell r="D287" t="str">
            <v>1004071</v>
          </cell>
          <cell r="E287" t="e">
            <v>#N/A</v>
          </cell>
          <cell r="F287" t="e">
            <v>#N/A</v>
          </cell>
        </row>
        <row r="288">
          <cell r="B288" t="str">
            <v>9092</v>
          </cell>
          <cell r="C288" t="str">
            <v>PRIOR PERIOD COVERAGE (PPC)</v>
          </cell>
          <cell r="D288" t="str">
            <v>1004071</v>
          </cell>
          <cell r="E288" t="e">
            <v>#N/A</v>
          </cell>
          <cell r="F288" t="e">
            <v>#N/A</v>
          </cell>
        </row>
        <row r="289">
          <cell r="B289" t="str">
            <v>9093</v>
          </cell>
          <cell r="C289" t="str">
            <v>PRIOR PERIOD COVERAGE (PPC)</v>
          </cell>
          <cell r="D289" t="str">
            <v>1004071</v>
          </cell>
          <cell r="E289" t="e">
            <v>#N/A</v>
          </cell>
          <cell r="F289" t="e">
            <v>#N/A</v>
          </cell>
        </row>
        <row r="290">
          <cell r="B290" t="str">
            <v>9094</v>
          </cell>
          <cell r="C290" t="str">
            <v>PRIOR PERIOD COVERAGE (PPC)</v>
          </cell>
          <cell r="D290" t="str">
            <v>1004072</v>
          </cell>
          <cell r="E290" t="e">
            <v>#N/A</v>
          </cell>
          <cell r="F290" t="e">
            <v>#N/A</v>
          </cell>
        </row>
        <row r="291">
          <cell r="B291" t="str">
            <v>9095</v>
          </cell>
          <cell r="C291" t="str">
            <v>PRIOR PERIOD COVERAGE (PPC)</v>
          </cell>
          <cell r="D291" t="str">
            <v>1004072</v>
          </cell>
          <cell r="E291" t="e">
            <v>#N/A</v>
          </cell>
          <cell r="F291" t="e">
            <v>#N/A</v>
          </cell>
        </row>
        <row r="292">
          <cell r="B292" t="str">
            <v>9096</v>
          </cell>
          <cell r="C292" t="str">
            <v>PRIOR PERIOD COVERAGE (PPC)</v>
          </cell>
          <cell r="D292" t="str">
            <v>1004072</v>
          </cell>
          <cell r="E292" t="e">
            <v>#N/A</v>
          </cell>
          <cell r="F292" t="e">
            <v>#N/A</v>
          </cell>
        </row>
        <row r="293">
          <cell r="B293" t="str">
            <v>9097</v>
          </cell>
          <cell r="C293" t="str">
            <v>PRIOR PERIOD COVERAGE (PPC)</v>
          </cell>
          <cell r="D293" t="str">
            <v>1004072</v>
          </cell>
          <cell r="E293" t="e">
            <v>#N/A</v>
          </cell>
          <cell r="F293" t="e">
            <v>#N/A</v>
          </cell>
        </row>
        <row r="294">
          <cell r="B294" t="str">
            <v>9098</v>
          </cell>
          <cell r="C294" t="str">
            <v>PRIOR PERIOD COVERAGE (PPC)</v>
          </cell>
          <cell r="D294" t="str">
            <v>1004072</v>
          </cell>
          <cell r="E294" t="e">
            <v>#N/A</v>
          </cell>
          <cell r="F294" t="e">
            <v>#N/A</v>
          </cell>
        </row>
        <row r="295">
          <cell r="B295" t="str">
            <v>9099</v>
          </cell>
          <cell r="C295" t="str">
            <v>PRIOR PERIOD COVERAGE (PPC)</v>
          </cell>
          <cell r="D295" t="str">
            <v>1004073</v>
          </cell>
          <cell r="E295" t="e">
            <v>#N/A</v>
          </cell>
          <cell r="F295" t="e">
            <v>#N/A</v>
          </cell>
        </row>
        <row r="296">
          <cell r="B296" t="str">
            <v>9100</v>
          </cell>
          <cell r="C296" t="str">
            <v>PRIOR PERIOD COVERAGE (PPC)</v>
          </cell>
          <cell r="D296" t="str">
            <v>1004074</v>
          </cell>
          <cell r="E296" t="e">
            <v>#N/A</v>
          </cell>
          <cell r="F296" t="e">
            <v>#N/A</v>
          </cell>
        </row>
        <row r="297">
          <cell r="B297" t="str">
            <v>9101</v>
          </cell>
          <cell r="C297" t="str">
            <v>PRIOR PERIOD COVERAGE (PPC)</v>
          </cell>
          <cell r="D297" t="str">
            <v>1004074</v>
          </cell>
          <cell r="E297" t="e">
            <v>#N/A</v>
          </cell>
          <cell r="F297" t="e">
            <v>#N/A</v>
          </cell>
        </row>
        <row r="298">
          <cell r="B298" t="str">
            <v>9155</v>
          </cell>
          <cell r="C298" t="str">
            <v>PRIOR PERIOD COVERAGE (PPC)</v>
          </cell>
          <cell r="D298" t="str">
            <v>1004074</v>
          </cell>
          <cell r="E298" t="e">
            <v>#N/A</v>
          </cell>
          <cell r="F298" t="e">
            <v>#N/A</v>
          </cell>
        </row>
        <row r="299">
          <cell r="B299" t="str">
            <v>9200</v>
          </cell>
          <cell r="C299" t="str">
            <v>PRIOR PERIOD COVERAGE (PPC)</v>
          </cell>
          <cell r="D299" t="str">
            <v>1004073</v>
          </cell>
          <cell r="E299" t="e">
            <v>#N/A</v>
          </cell>
          <cell r="F299" t="e">
            <v>#N/A</v>
          </cell>
        </row>
        <row r="300">
          <cell r="B300" t="str">
            <v>9201</v>
          </cell>
          <cell r="C300" t="str">
            <v>PRIOR PERIOD COVERAGE (PPC)</v>
          </cell>
          <cell r="D300" t="str">
            <v>1004077</v>
          </cell>
          <cell r="E300" t="e">
            <v>#N/A</v>
          </cell>
          <cell r="F300" t="e">
            <v>#N/A</v>
          </cell>
        </row>
        <row r="301">
          <cell r="B301" t="str">
            <v>9202</v>
          </cell>
          <cell r="C301" t="str">
            <v>PRIOR PERIOD COVERAGE (PPC)</v>
          </cell>
          <cell r="D301" t="str">
            <v>1004077</v>
          </cell>
          <cell r="E301" t="e">
            <v>#N/A</v>
          </cell>
          <cell r="F301" t="e">
            <v>#N/A</v>
          </cell>
        </row>
        <row r="302">
          <cell r="B302" t="str">
            <v>9203</v>
          </cell>
          <cell r="C302" t="str">
            <v>PRIOR PERIOD COVERAGE (PPC)</v>
          </cell>
          <cell r="D302" t="str">
            <v>1004077</v>
          </cell>
          <cell r="E302" t="e">
            <v>#N/A</v>
          </cell>
          <cell r="F302" t="e">
            <v>#N/A</v>
          </cell>
        </row>
        <row r="303">
          <cell r="B303" t="str">
            <v>9204</v>
          </cell>
          <cell r="C303" t="str">
            <v>PRIOR PERIOD COVERAGE (PPC)</v>
          </cell>
          <cell r="D303" t="str">
            <v>1004077</v>
          </cell>
          <cell r="E303" t="e">
            <v>#N/A</v>
          </cell>
          <cell r="F303" t="e">
            <v>#N/A</v>
          </cell>
        </row>
        <row r="304">
          <cell r="B304" t="str">
            <v>9205</v>
          </cell>
          <cell r="C304" t="str">
            <v>PRIOR PERIOD COVERAGE (PPC)</v>
          </cell>
          <cell r="D304" t="str">
            <v>1004077</v>
          </cell>
          <cell r="E304" t="e">
            <v>#N/A</v>
          </cell>
          <cell r="F304" t="e">
            <v>#N/A</v>
          </cell>
        </row>
        <row r="305">
          <cell r="B305" t="str">
            <v>9206</v>
          </cell>
          <cell r="C305" t="str">
            <v>PRIOR PERIOD COVERAGE (PPC)</v>
          </cell>
          <cell r="D305" t="str">
            <v>1004087</v>
          </cell>
          <cell r="E305" t="e">
            <v>#N/A</v>
          </cell>
          <cell r="F305" t="e">
            <v>#N/A</v>
          </cell>
        </row>
        <row r="306">
          <cell r="B306" t="str">
            <v>9207</v>
          </cell>
          <cell r="C306" t="str">
            <v>PRIOR PERIOD COVERAGE (PPC)</v>
          </cell>
          <cell r="D306" t="str">
            <v>1004077</v>
          </cell>
          <cell r="E306" t="e">
            <v>#N/A</v>
          </cell>
          <cell r="F306" t="e">
            <v>#N/A</v>
          </cell>
        </row>
        <row r="307">
          <cell r="B307" t="str">
            <v>9208</v>
          </cell>
          <cell r="C307" t="str">
            <v>PRIOR PERIOD COVERAGE (PPC)</v>
          </cell>
          <cell r="D307" t="str">
            <v>1004077</v>
          </cell>
          <cell r="E307" t="e">
            <v>#N/A</v>
          </cell>
          <cell r="F307" t="e">
            <v>#N/A</v>
          </cell>
        </row>
        <row r="308">
          <cell r="B308" t="str">
            <v>9209</v>
          </cell>
          <cell r="C308" t="str">
            <v>PRIOR PERIOD COVERAGE (PPC)</v>
          </cell>
          <cell r="D308" t="str">
            <v>1004077</v>
          </cell>
          <cell r="E308" t="e">
            <v>#N/A</v>
          </cell>
          <cell r="F308" t="e">
            <v>#N/A</v>
          </cell>
        </row>
        <row r="309">
          <cell r="B309" t="str">
            <v>9210</v>
          </cell>
          <cell r="C309" t="str">
            <v>PRIOR PERIOD COVERAGE (PPC)</v>
          </cell>
          <cell r="D309" t="str">
            <v>1004077</v>
          </cell>
          <cell r="E309" t="e">
            <v>#N/A</v>
          </cell>
          <cell r="F309" t="e">
            <v>#N/A</v>
          </cell>
        </row>
        <row r="310">
          <cell r="B310" t="str">
            <v>9211</v>
          </cell>
          <cell r="C310" t="str">
            <v>PRIOR PERIOD COVERAGE (PPC)</v>
          </cell>
          <cell r="D310" t="str">
            <v>1004077</v>
          </cell>
          <cell r="E310" t="e">
            <v>#N/A</v>
          </cell>
          <cell r="F310" t="e">
            <v>#N/A</v>
          </cell>
        </row>
        <row r="311">
          <cell r="B311" t="str">
            <v>9212</v>
          </cell>
          <cell r="C311" t="str">
            <v>PRIOR PERIOD COVERAGE (PPC)</v>
          </cell>
          <cell r="D311" t="str">
            <v>1004077</v>
          </cell>
          <cell r="E311" t="e">
            <v>#N/A</v>
          </cell>
          <cell r="F311" t="e">
            <v>#N/A</v>
          </cell>
        </row>
        <row r="312">
          <cell r="B312" t="str">
            <v>9213</v>
          </cell>
          <cell r="C312" t="str">
            <v>PRIOR PERIOD COVERAGE (PPC)</v>
          </cell>
          <cell r="D312" t="str">
            <v>1004077</v>
          </cell>
          <cell r="E312" t="e">
            <v>#N/A</v>
          </cell>
          <cell r="F312" t="e">
            <v>#N/A</v>
          </cell>
        </row>
        <row r="313">
          <cell r="B313" t="str">
            <v>9214</v>
          </cell>
          <cell r="C313" t="str">
            <v>PRIOR PERIOD COVERAGE (PPC)</v>
          </cell>
          <cell r="D313" t="str">
            <v>1004077</v>
          </cell>
          <cell r="E313" t="e">
            <v>#N/A</v>
          </cell>
          <cell r="F313" t="e">
            <v>#N/A</v>
          </cell>
        </row>
        <row r="314">
          <cell r="B314" t="str">
            <v>9215</v>
          </cell>
          <cell r="C314" t="str">
            <v>PRIOR PERIOD COVERAGE (PPC)</v>
          </cell>
          <cell r="D314" t="str">
            <v>1004077</v>
          </cell>
          <cell r="E314" t="e">
            <v>#N/A</v>
          </cell>
          <cell r="F314" t="e">
            <v>#N/A</v>
          </cell>
        </row>
        <row r="315">
          <cell r="B315" t="str">
            <v>9216</v>
          </cell>
          <cell r="C315" t="str">
            <v>PRIOR PERIOD COVERAGE (PPC)</v>
          </cell>
          <cell r="D315" t="str">
            <v>1004077</v>
          </cell>
          <cell r="E315" t="e">
            <v>#N/A</v>
          </cell>
          <cell r="F315" t="e">
            <v>#N/A</v>
          </cell>
        </row>
        <row r="316">
          <cell r="B316" t="str">
            <v>9217</v>
          </cell>
          <cell r="C316" t="str">
            <v>PRIOR PERIOD COVERAGE (PPC)</v>
          </cell>
          <cell r="D316" t="str">
            <v>1004077</v>
          </cell>
          <cell r="E316" t="e">
            <v>#N/A</v>
          </cell>
          <cell r="F316" t="e">
            <v>#N/A</v>
          </cell>
        </row>
        <row r="317">
          <cell r="B317" t="str">
            <v>9218</v>
          </cell>
          <cell r="C317" t="str">
            <v>PRIOR PERIOD COVERAGE (PPC)</v>
          </cell>
          <cell r="D317" t="str">
            <v>1004077</v>
          </cell>
          <cell r="E317" t="e">
            <v>#N/A</v>
          </cell>
          <cell r="F317" t="e">
            <v>#N/A</v>
          </cell>
        </row>
        <row r="318">
          <cell r="B318" t="str">
            <v>9219</v>
          </cell>
          <cell r="C318" t="str">
            <v>PRIOR PERIOD COVERAGE (PPC)</v>
          </cell>
          <cell r="D318" t="str">
            <v>1004077</v>
          </cell>
          <cell r="E318" t="e">
            <v>#N/A</v>
          </cell>
          <cell r="F318" t="e">
            <v>#N/A</v>
          </cell>
        </row>
        <row r="319">
          <cell r="B319" t="str">
            <v>9220</v>
          </cell>
          <cell r="C319" t="str">
            <v>PRIOR PERIOD COVERAGE (PPC)</v>
          </cell>
          <cell r="D319" t="str">
            <v>1004077</v>
          </cell>
          <cell r="E319" t="e">
            <v>#N/A</v>
          </cell>
          <cell r="F319" t="e">
            <v>#N/A</v>
          </cell>
        </row>
        <row r="320">
          <cell r="B320" t="str">
            <v>9221</v>
          </cell>
          <cell r="C320" t="str">
            <v>PRIOR PERIOD COVERAGE (PPC)</v>
          </cell>
          <cell r="D320" t="str">
            <v>1004077</v>
          </cell>
          <cell r="E320" t="e">
            <v>#N/A</v>
          </cell>
          <cell r="F320" t="e">
            <v>#N/A</v>
          </cell>
        </row>
        <row r="321">
          <cell r="B321" t="str">
            <v>9222</v>
          </cell>
          <cell r="C321" t="str">
            <v>PRIOR PERIOD COVERAGE (PPC)</v>
          </cell>
          <cell r="D321" t="str">
            <v>1004077</v>
          </cell>
          <cell r="E321" t="e">
            <v>#N/A</v>
          </cell>
          <cell r="F321" t="e">
            <v>#N/A</v>
          </cell>
        </row>
        <row r="322">
          <cell r="B322" t="str">
            <v>9223</v>
          </cell>
          <cell r="C322" t="str">
            <v>PRIOR PERIOD COVERAGE (PPC)</v>
          </cell>
          <cell r="D322" t="str">
            <v>1004077</v>
          </cell>
          <cell r="E322" t="e">
            <v>#N/A</v>
          </cell>
          <cell r="F322" t="e">
            <v>#N/A</v>
          </cell>
        </row>
        <row r="323">
          <cell r="B323" t="str">
            <v>9224</v>
          </cell>
          <cell r="C323" t="str">
            <v>PRIOR PERIOD COVERAGE (PPC)</v>
          </cell>
          <cell r="D323" t="str">
            <v>1004077</v>
          </cell>
          <cell r="E323" t="e">
            <v>#N/A</v>
          </cell>
          <cell r="F323" t="e">
            <v>#N/A</v>
          </cell>
        </row>
        <row r="324">
          <cell r="B324" t="str">
            <v>9225</v>
          </cell>
          <cell r="C324" t="str">
            <v>PRIOR PERIOD COVERAGE (PPC)</v>
          </cell>
          <cell r="D324" t="str">
            <v>1004077</v>
          </cell>
          <cell r="E324" t="e">
            <v>#N/A</v>
          </cell>
          <cell r="F324" t="e">
            <v>#N/A</v>
          </cell>
        </row>
        <row r="325">
          <cell r="B325" t="str">
            <v>9226</v>
          </cell>
          <cell r="C325" t="str">
            <v>PRIOR PERIOD COVERAGE (PPC)</v>
          </cell>
          <cell r="D325" t="str">
            <v>1004077</v>
          </cell>
          <cell r="E325" t="e">
            <v>#N/A</v>
          </cell>
          <cell r="F325" t="e">
            <v>#N/A</v>
          </cell>
        </row>
        <row r="326">
          <cell r="B326" t="str">
            <v>9227</v>
          </cell>
          <cell r="C326" t="str">
            <v>PRIOR PERIOD COVERAGE (PPC)</v>
          </cell>
          <cell r="D326" t="str">
            <v>1004077</v>
          </cell>
          <cell r="E326" t="e">
            <v>#N/A</v>
          </cell>
          <cell r="F326" t="e">
            <v>#N/A</v>
          </cell>
        </row>
        <row r="327">
          <cell r="B327" t="str">
            <v>9228</v>
          </cell>
          <cell r="C327" t="str">
            <v>PRIOR PERIOD COVERAGE (PPC)</v>
          </cell>
          <cell r="D327" t="str">
            <v>1004079</v>
          </cell>
          <cell r="E327" t="e">
            <v>#N/A</v>
          </cell>
          <cell r="F327" t="e">
            <v>#N/A</v>
          </cell>
        </row>
        <row r="328">
          <cell r="B328" t="str">
            <v>9229</v>
          </cell>
          <cell r="C328" t="str">
            <v>PRIOR PERIOD COVERAGE (PPC)</v>
          </cell>
          <cell r="D328" t="str">
            <v>1004079</v>
          </cell>
          <cell r="E328" t="e">
            <v>#N/A</v>
          </cell>
          <cell r="F328" t="e">
            <v>#N/A</v>
          </cell>
        </row>
        <row r="329">
          <cell r="B329" t="str">
            <v>9230</v>
          </cell>
          <cell r="C329" t="str">
            <v>PRIOR PERIOD COVERAGE (PPC)</v>
          </cell>
          <cell r="D329" t="str">
            <v>1004079</v>
          </cell>
          <cell r="E329" t="e">
            <v>#N/A</v>
          </cell>
          <cell r="F329" t="e">
            <v>#N/A</v>
          </cell>
        </row>
        <row r="330">
          <cell r="B330" t="str">
            <v>9231</v>
          </cell>
          <cell r="C330" t="str">
            <v>PRIOR PERIOD COVERAGE (PPC)</v>
          </cell>
          <cell r="D330" t="str">
            <v>1004076</v>
          </cell>
          <cell r="E330" t="e">
            <v>#N/A</v>
          </cell>
          <cell r="F330" t="e">
            <v>#N/A</v>
          </cell>
        </row>
        <row r="331">
          <cell r="B331" t="str">
            <v>9232</v>
          </cell>
          <cell r="C331" t="str">
            <v>PRIOR PERIOD COVERAGE (PPC)</v>
          </cell>
          <cell r="D331" t="str">
            <v>1004076</v>
          </cell>
          <cell r="E331" t="e">
            <v>#N/A</v>
          </cell>
          <cell r="F331" t="e">
            <v>#N/A</v>
          </cell>
        </row>
        <row r="332">
          <cell r="B332" t="str">
            <v>9233</v>
          </cell>
          <cell r="C332" t="str">
            <v>PRIOR PERIOD COVERAGE (PPC)</v>
          </cell>
          <cell r="D332" t="str">
            <v>1004076</v>
          </cell>
          <cell r="E332" t="e">
            <v>#N/A</v>
          </cell>
          <cell r="F332" t="e">
            <v>#N/A</v>
          </cell>
        </row>
        <row r="333">
          <cell r="B333" t="str">
            <v>9234</v>
          </cell>
          <cell r="C333" t="str">
            <v>PRIOR PERIOD COVERAGE (PPC)</v>
          </cell>
          <cell r="D333" t="str">
            <v>1004075</v>
          </cell>
          <cell r="E333" t="e">
            <v>#N/A</v>
          </cell>
          <cell r="F333" t="e">
            <v>#N/A</v>
          </cell>
        </row>
        <row r="334">
          <cell r="B334" t="str">
            <v>9235</v>
          </cell>
          <cell r="C334" t="str">
            <v>PRIOR PERIOD COVERAGE (PPC)</v>
          </cell>
          <cell r="D334" t="str">
            <v>1004075</v>
          </cell>
          <cell r="E334" t="e">
            <v>#N/A</v>
          </cell>
          <cell r="F334" t="e">
            <v>#N/A</v>
          </cell>
        </row>
        <row r="335">
          <cell r="B335" t="str">
            <v>9236</v>
          </cell>
          <cell r="C335" t="str">
            <v>PRIOR PERIOD COVERAGE (PPC)</v>
          </cell>
          <cell r="D335" t="str">
            <v>1004075</v>
          </cell>
          <cell r="E335" t="e">
            <v>#N/A</v>
          </cell>
          <cell r="F335" t="e">
            <v>#N/A</v>
          </cell>
        </row>
        <row r="336">
          <cell r="B336" t="str">
            <v>9237</v>
          </cell>
          <cell r="C336" t="str">
            <v>PRIOR PERIOD COVERAGE (PPC)</v>
          </cell>
          <cell r="D336" t="str">
            <v>1004075</v>
          </cell>
          <cell r="E336" t="e">
            <v>#N/A</v>
          </cell>
          <cell r="F336" t="e">
            <v>#N/A</v>
          </cell>
        </row>
        <row r="337">
          <cell r="B337" t="str">
            <v>9238</v>
          </cell>
          <cell r="C337" t="str">
            <v>PRIOR PERIOD COVERAGE (PPC)</v>
          </cell>
          <cell r="D337" t="str">
            <v>1004075</v>
          </cell>
          <cell r="E337" t="e">
            <v>#N/A</v>
          </cell>
          <cell r="F337" t="e">
            <v>#N/A</v>
          </cell>
        </row>
        <row r="338">
          <cell r="B338" t="str">
            <v>9239</v>
          </cell>
          <cell r="C338" t="str">
            <v>PRIOR PERIOD COVERAGE (PPC)</v>
          </cell>
          <cell r="D338" t="str">
            <v>1004075</v>
          </cell>
          <cell r="E338" t="e">
            <v>#N/A</v>
          </cell>
          <cell r="F338" t="e">
            <v>#N/A</v>
          </cell>
        </row>
        <row r="339">
          <cell r="B339" t="str">
            <v>9240</v>
          </cell>
          <cell r="C339" t="str">
            <v>PRIOR PERIOD COVERAGE (PPC)</v>
          </cell>
          <cell r="D339" t="str">
            <v>1004073</v>
          </cell>
          <cell r="E339" t="e">
            <v>#N/A</v>
          </cell>
          <cell r="F339" t="e">
            <v>#N/A</v>
          </cell>
        </row>
        <row r="340">
          <cell r="B340" t="str">
            <v>9241</v>
          </cell>
          <cell r="C340" t="str">
            <v>PRIOR PERIOD COVERAGE (PPC)</v>
          </cell>
          <cell r="D340" t="str">
            <v>1004073</v>
          </cell>
          <cell r="E340" t="e">
            <v>#N/A</v>
          </cell>
          <cell r="F340" t="e">
            <v>#N/A</v>
          </cell>
        </row>
        <row r="341">
          <cell r="B341" t="str">
            <v>9242</v>
          </cell>
          <cell r="C341" t="str">
            <v>PRIOR PERIOD COVERAGE (PPC)</v>
          </cell>
          <cell r="D341" t="str">
            <v>1004073</v>
          </cell>
          <cell r="E341" t="e">
            <v>#N/A</v>
          </cell>
          <cell r="F341" t="e">
            <v>#N/A</v>
          </cell>
        </row>
        <row r="342">
          <cell r="B342" t="str">
            <v>9243</v>
          </cell>
          <cell r="C342" t="str">
            <v>PRIOR PERIOD COVERAGE (PPC)</v>
          </cell>
          <cell r="D342" t="str">
            <v>1004073</v>
          </cell>
          <cell r="E342" t="e">
            <v>#N/A</v>
          </cell>
          <cell r="F342" t="e">
            <v>#N/A</v>
          </cell>
        </row>
        <row r="343">
          <cell r="B343" t="str">
            <v>9244</v>
          </cell>
          <cell r="C343" t="str">
            <v>PRIOR PERIOD COVERAGE (PPC)</v>
          </cell>
          <cell r="D343" t="str">
            <v>1004074</v>
          </cell>
          <cell r="E343" t="e">
            <v>#N/A</v>
          </cell>
          <cell r="F343" t="e">
            <v>#N/A</v>
          </cell>
        </row>
        <row r="344">
          <cell r="B344" t="str">
            <v>9245</v>
          </cell>
          <cell r="C344" t="str">
            <v>PRIOR PERIOD COVERAGE (PPC)</v>
          </cell>
          <cell r="D344" t="str">
            <v>1004074</v>
          </cell>
          <cell r="E344" t="e">
            <v>#N/A</v>
          </cell>
          <cell r="F344" t="e">
            <v>#N/A</v>
          </cell>
        </row>
        <row r="345">
          <cell r="B345" t="str">
            <v>9246</v>
          </cell>
          <cell r="C345" t="str">
            <v>PRIOR PERIOD COVERAGE (PPC)</v>
          </cell>
          <cell r="D345" t="str">
            <v>1004074</v>
          </cell>
          <cell r="E345" t="e">
            <v>#N/A</v>
          </cell>
          <cell r="F345" t="e">
            <v>#N/A</v>
          </cell>
        </row>
        <row r="346">
          <cell r="B346" t="str">
            <v>9247</v>
          </cell>
          <cell r="C346" t="str">
            <v>PRIOR PERIOD COVERAGE (PPC)</v>
          </cell>
          <cell r="D346" t="str">
            <v>1004074</v>
          </cell>
          <cell r="E346" t="e">
            <v>#N/A</v>
          </cell>
          <cell r="F346" t="e">
            <v>#N/A</v>
          </cell>
        </row>
        <row r="347">
          <cell r="B347" t="str">
            <v>9248</v>
          </cell>
          <cell r="C347" t="str">
            <v>PRIOR PERIOD COVERAGE (PPC)</v>
          </cell>
          <cell r="D347" t="str">
            <v>1004074</v>
          </cell>
          <cell r="E347" t="e">
            <v>#N/A</v>
          </cell>
          <cell r="F347" t="e">
            <v>#N/A</v>
          </cell>
        </row>
        <row r="348">
          <cell r="B348" t="str">
            <v>9249</v>
          </cell>
          <cell r="C348" t="str">
            <v>PRIOR PERIOD COVERAGE (PPC)</v>
          </cell>
          <cell r="D348" t="str">
            <v>1004074</v>
          </cell>
          <cell r="E348" t="e">
            <v>#N/A</v>
          </cell>
          <cell r="F348" t="e">
            <v>#N/A</v>
          </cell>
        </row>
        <row r="349">
          <cell r="B349" t="str">
            <v>9300</v>
          </cell>
          <cell r="C349" t="str">
            <v>PRIOR PERIOD COVERAGE (PPC)</v>
          </cell>
          <cell r="D349" t="str">
            <v>1004072</v>
          </cell>
          <cell r="E349" t="e">
            <v>#N/A</v>
          </cell>
          <cell r="F349" t="e">
            <v>#N/A</v>
          </cell>
        </row>
        <row r="350">
          <cell r="B350" t="str">
            <v>9910</v>
          </cell>
          <cell r="C350" t="str">
            <v>TANF 14-44 F</v>
          </cell>
          <cell r="D350" t="str">
            <v>1004082</v>
          </cell>
          <cell r="E350" t="str">
            <v>CATEGORICAL</v>
          </cell>
          <cell r="F350" t="str">
            <v>TANF &amp; SOBRA CHILDREN MAO SUPP PMT</v>
          </cell>
        </row>
        <row r="351">
          <cell r="B351" t="str">
            <v>9911</v>
          </cell>
          <cell r="C351" t="str">
            <v>SOBRA MOM</v>
          </cell>
          <cell r="D351" t="str">
            <v>1004082</v>
          </cell>
          <cell r="E351" t="str">
            <v>CATEGORICAL LINKED EXPANSION</v>
          </cell>
          <cell r="F351" t="str">
            <v>SB PAYMENT FOR TANF EXPANDED</v>
          </cell>
        </row>
        <row r="352">
          <cell r="B352" t="str">
            <v>9920</v>
          </cell>
          <cell r="C352" t="str">
            <v>SSI W/MED</v>
          </cell>
          <cell r="D352" t="str">
            <v>1004086</v>
          </cell>
          <cell r="E352" t="str">
            <v>CATEGORICAL</v>
          </cell>
          <cell r="F352" t="str">
            <v>SSI WITH MEDICARE SUPPLEMENTAL PMT</v>
          </cell>
        </row>
        <row r="353">
          <cell r="B353" t="str">
            <v>9921</v>
          </cell>
          <cell r="C353" t="str">
            <v>SSI W/O MED</v>
          </cell>
          <cell r="D353" t="str">
            <v>1004085</v>
          </cell>
          <cell r="E353" t="str">
            <v>CATEGORICAL</v>
          </cell>
          <cell r="F353" t="str">
            <v>SSI NON-MEDICARE SUPPLEMENTAL PMT</v>
          </cell>
        </row>
        <row r="354">
          <cell r="B354" t="str">
            <v>9922</v>
          </cell>
          <cell r="C354" t="str">
            <v>SSI W MED</v>
          </cell>
          <cell r="D354" t="str">
            <v>1004085</v>
          </cell>
          <cell r="E354" t="str">
            <v>CATEGORICAL LINKED EXPANSION</v>
          </cell>
          <cell r="F354" t="str">
            <v>SB PAYMENT FOR SSI EXPANDED WITH MEDICARE</v>
          </cell>
        </row>
        <row r="355">
          <cell r="B355" t="str">
            <v>9923</v>
          </cell>
          <cell r="C355" t="str">
            <v>SSI W/O MED</v>
          </cell>
          <cell r="D355" t="str">
            <v>1004086</v>
          </cell>
          <cell r="E355" t="str">
            <v>CATEGORICAL LINKED EXPANSION</v>
          </cell>
          <cell r="F355" t="str">
            <v>SB PAYMENT FOR SSI EXPANDED NON-MEDICARE</v>
          </cell>
        </row>
        <row r="356">
          <cell r="B356" t="str">
            <v>9930</v>
          </cell>
          <cell r="C356" t="str">
            <v>MN/MI</v>
          </cell>
          <cell r="D356" t="str">
            <v>1004087</v>
          </cell>
          <cell r="E356" t="str">
            <v>NON-CATEGORICAL</v>
          </cell>
          <cell r="F356" t="str">
            <v>EAC/ELIC &amp; MN/MI SUPPLEMENTAL PMT</v>
          </cell>
        </row>
        <row r="357">
          <cell r="B357" t="str">
            <v>9933</v>
          </cell>
          <cell r="C357" t="str">
            <v>Title XIX Waiver Non-MED</v>
          </cell>
          <cell r="D357" t="str">
            <v>1004087</v>
          </cell>
          <cell r="E357" t="str">
            <v>FEDERAL NON-CATEGORICAL LINKED EXPANSION</v>
          </cell>
          <cell r="F357" t="str">
            <v>SB PAYMENT FOR TITLE XIX WAIVER GRP</v>
          </cell>
        </row>
        <row r="358">
          <cell r="B358" t="str">
            <v>9934</v>
          </cell>
          <cell r="C358" t="str">
            <v>MN/MI</v>
          </cell>
          <cell r="D358" t="str">
            <v>1004099</v>
          </cell>
          <cell r="E358" t="str">
            <v>FEDERAL NON-CATEGORICAL LINKED CONVERSION</v>
          </cell>
          <cell r="F358" t="str">
            <v>SB PAYMENT FOR MED ELIGIBLES</v>
          </cell>
        </row>
        <row r="359">
          <cell r="B359" t="str">
            <v>9936</v>
          </cell>
          <cell r="C359" t="str">
            <v>MN/MI</v>
          </cell>
          <cell r="D359" t="str">
            <v>1004087</v>
          </cell>
          <cell r="E359" t="str">
            <v>FEDERAL NON-CATEGORICAL LINKED CONVERSION</v>
          </cell>
          <cell r="F359" t="str">
            <v>SB PAYMENT FOR TITLE XIX WAIVER GRP/MI</v>
          </cell>
        </row>
        <row r="360">
          <cell r="B360" t="str">
            <v>9950</v>
          </cell>
          <cell r="C360" t="str">
            <v>SOBRA MOM</v>
          </cell>
          <cell r="D360" t="str">
            <v>1004088</v>
          </cell>
          <cell r="E360" t="str">
            <v>CATEGORICAL</v>
          </cell>
          <cell r="F360" t="str">
            <v>SOBRA SUPPLEMENTAL</v>
          </cell>
        </row>
        <row r="361">
          <cell r="B361" t="str">
            <v>9960</v>
          </cell>
          <cell r="C361" t="str">
            <v>KIDS CARE 14-18 F</v>
          </cell>
          <cell r="D361" t="str">
            <v>1004093</v>
          </cell>
          <cell r="E361" t="str">
            <v>Non Categorical</v>
          </cell>
          <cell r="F361" t="str">
            <v>KIDSCARE SUPPLEMENTAL</v>
          </cell>
        </row>
        <row r="362">
          <cell r="B362" t="str">
            <v>9961</v>
          </cell>
          <cell r="C362" t="str">
            <v>PRIOR PERIOD COVERAGE (PPC)</v>
          </cell>
          <cell r="D362" t="str">
            <v>1004077</v>
          </cell>
          <cell r="E362" t="e">
            <v>#N/A</v>
          </cell>
          <cell r="F362" t="e">
            <v>#N/A</v>
          </cell>
        </row>
        <row r="363">
          <cell r="B363" t="str">
            <v>9962</v>
          </cell>
          <cell r="C363" t="str">
            <v>PRIOR PERIOD COVERAGE (PPC)</v>
          </cell>
          <cell r="D363" t="str">
            <v>1004077</v>
          </cell>
          <cell r="E363" t="e">
            <v>#N/A</v>
          </cell>
          <cell r="F363" t="e">
            <v>#N/A</v>
          </cell>
        </row>
        <row r="364">
          <cell r="B364" t="str">
            <v>9963</v>
          </cell>
          <cell r="C364" t="str">
            <v>PRIOR PERIOD COVERAGE (PPC)</v>
          </cell>
          <cell r="D364" t="str">
            <v>1004077</v>
          </cell>
          <cell r="E364" t="e">
            <v>#N/A</v>
          </cell>
          <cell r="F364" t="e">
            <v>#N/A</v>
          </cell>
        </row>
        <row r="365">
          <cell r="B365" t="str">
            <v>9964</v>
          </cell>
          <cell r="C365" t="str">
            <v>PRIOR PERIOD COVERAGE (PPC)</v>
          </cell>
          <cell r="D365" t="str">
            <v>1004077</v>
          </cell>
          <cell r="E365" t="e">
            <v>#N/A</v>
          </cell>
          <cell r="F365" t="e">
            <v>#N/A</v>
          </cell>
        </row>
        <row r="366">
          <cell r="B366" t="str">
            <v>9965</v>
          </cell>
          <cell r="C366" t="str">
            <v>PRIOR PERIOD COVERAGE (PPC)</v>
          </cell>
          <cell r="D366" t="str">
            <v>1004077</v>
          </cell>
          <cell r="E366" t="e">
            <v>#N/A</v>
          </cell>
          <cell r="F366" t="e">
            <v>#N/A</v>
          </cell>
        </row>
        <row r="367">
          <cell r="B367" t="str">
            <v>9966</v>
          </cell>
          <cell r="C367" t="str">
            <v>PRIOR PERIOD COVERAGE (PPC)</v>
          </cell>
          <cell r="D367" t="str">
            <v>1004077</v>
          </cell>
          <cell r="E367" t="e">
            <v>#N/A</v>
          </cell>
          <cell r="F367" t="e">
            <v>#N/A</v>
          </cell>
        </row>
        <row r="368">
          <cell r="B368" t="str">
            <v>9967</v>
          </cell>
          <cell r="C368" t="str">
            <v>PRIOR PERIOD COVERAGE (PPC)</v>
          </cell>
          <cell r="D368" t="str">
            <v>1004077</v>
          </cell>
          <cell r="E368" t="e">
            <v>#N/A</v>
          </cell>
          <cell r="F368" t="e">
            <v>#N/A</v>
          </cell>
        </row>
        <row r="369">
          <cell r="B369" t="str">
            <v>9968</v>
          </cell>
          <cell r="C369" t="str">
            <v>PRIOR PERIOD COVERAGE (PPC)</v>
          </cell>
          <cell r="D369" t="str">
            <v>1004077</v>
          </cell>
          <cell r="E369" t="e">
            <v>#N/A</v>
          </cell>
          <cell r="F369" t="e">
            <v>#N/A</v>
          </cell>
        </row>
        <row r="370">
          <cell r="B370" t="str">
            <v>9969</v>
          </cell>
          <cell r="C370" t="str">
            <v>PRIOR PERIOD COVERAGE (PPC)</v>
          </cell>
          <cell r="D370" t="str">
            <v>1004077</v>
          </cell>
          <cell r="E370" t="e">
            <v>#N/A</v>
          </cell>
          <cell r="F370" t="e">
            <v>#N/A</v>
          </cell>
        </row>
        <row r="371">
          <cell r="B371" t="str">
            <v>9970</v>
          </cell>
          <cell r="C371" t="str">
            <v>PRIOR PERIOD COVERAGE (PPC)</v>
          </cell>
          <cell r="D371" t="str">
            <v>1004077</v>
          </cell>
          <cell r="E371" t="e">
            <v>#N/A</v>
          </cell>
          <cell r="F371" t="e">
            <v>#N/A</v>
          </cell>
        </row>
        <row r="372">
          <cell r="B372" t="str">
            <v>9971</v>
          </cell>
          <cell r="C372" t="str">
            <v>PRIOR PERIOD COVERAGE (PPC)</v>
          </cell>
          <cell r="D372" t="str">
            <v>1004077</v>
          </cell>
          <cell r="E372" t="e">
            <v>#N/A</v>
          </cell>
          <cell r="F372" t="e">
            <v>#N/A</v>
          </cell>
        </row>
        <row r="373">
          <cell r="B373" t="str">
            <v>9972</v>
          </cell>
          <cell r="C373" t="str">
            <v>PRIOR PERIOD COVERAGE (PPC)</v>
          </cell>
          <cell r="D373" t="str">
            <v>1004077</v>
          </cell>
          <cell r="E373" t="e">
            <v>#N/A</v>
          </cell>
          <cell r="F373" t="e">
            <v>#N/A</v>
          </cell>
        </row>
        <row r="374">
          <cell r="B374" t="str">
            <v>9973</v>
          </cell>
          <cell r="C374" t="str">
            <v>PRIOR PERIOD COVERAGE (PPC)</v>
          </cell>
          <cell r="D374" t="str">
            <v>1004077</v>
          </cell>
          <cell r="E374" t="e">
            <v>#N/A</v>
          </cell>
          <cell r="F374" t="e">
            <v>#N/A</v>
          </cell>
        </row>
        <row r="375">
          <cell r="B375" t="str">
            <v>9974</v>
          </cell>
          <cell r="C375" t="str">
            <v>PRIOR PERIOD COVERAGE (PPC)</v>
          </cell>
          <cell r="D375" t="str">
            <v>1004077</v>
          </cell>
          <cell r="E375" t="e">
            <v>#N/A</v>
          </cell>
          <cell r="F375" t="e">
            <v>#N/A</v>
          </cell>
        </row>
        <row r="376">
          <cell r="B376" t="str">
            <v>9975</v>
          </cell>
          <cell r="C376" t="str">
            <v>PRIOR PERIOD COVERAGE (PPC)</v>
          </cell>
          <cell r="D376" t="str">
            <v>1004077</v>
          </cell>
          <cell r="E376" t="e">
            <v>#N/A</v>
          </cell>
          <cell r="F376" t="e">
            <v>#N/A</v>
          </cell>
        </row>
        <row r="377">
          <cell r="B377" t="str">
            <v>9976</v>
          </cell>
          <cell r="C377" t="str">
            <v>PRIOR PERIOD COVERAGE (PPC)</v>
          </cell>
          <cell r="D377" t="str">
            <v>1004077</v>
          </cell>
          <cell r="E377" t="e">
            <v>#N/A</v>
          </cell>
          <cell r="F377" t="e">
            <v>#N/A</v>
          </cell>
        </row>
        <row r="378">
          <cell r="B378" t="str">
            <v>9977</v>
          </cell>
          <cell r="C378" t="str">
            <v>PRIOR PERIOD COVERAGE (PPC)</v>
          </cell>
          <cell r="D378" t="str">
            <v>1004077</v>
          </cell>
          <cell r="E378" t="e">
            <v>#N/A</v>
          </cell>
          <cell r="F378" t="e">
            <v>#N/A</v>
          </cell>
        </row>
        <row r="379">
          <cell r="B379" t="str">
            <v>9978</v>
          </cell>
          <cell r="C379" t="str">
            <v>PRIOR PERIOD COVERAGE (PPC)</v>
          </cell>
          <cell r="D379" t="str">
            <v>1004077</v>
          </cell>
          <cell r="E379" t="e">
            <v>#N/A</v>
          </cell>
          <cell r="F379" t="e">
            <v>#N/A</v>
          </cell>
        </row>
        <row r="380">
          <cell r="B380" t="str">
            <v>9979</v>
          </cell>
          <cell r="C380" t="str">
            <v>PRIOR PERIOD COVERAGE (PPC)</v>
          </cell>
          <cell r="D380" t="str">
            <v>1004077</v>
          </cell>
          <cell r="E380" t="e">
            <v>#N/A</v>
          </cell>
          <cell r="F380" t="e">
            <v>#N/A</v>
          </cell>
        </row>
        <row r="381">
          <cell r="B381" t="str">
            <v>9980</v>
          </cell>
          <cell r="C381" t="str">
            <v>PRIOR PERIOD COVERAGE (PPC)</v>
          </cell>
          <cell r="D381" t="str">
            <v>1004077</v>
          </cell>
          <cell r="E381" t="e">
            <v>#N/A</v>
          </cell>
          <cell r="F381" t="e">
            <v>#N/A</v>
          </cell>
        </row>
        <row r="382">
          <cell r="B382" t="str">
            <v>9981</v>
          </cell>
          <cell r="C382" t="str">
            <v>PRIOR PERIOD COVERAGE (PPC)</v>
          </cell>
          <cell r="D382" t="str">
            <v>1004077</v>
          </cell>
          <cell r="E382" t="e">
            <v>#N/A</v>
          </cell>
          <cell r="F382" t="e">
            <v>#N/A</v>
          </cell>
        </row>
        <row r="383">
          <cell r="B383" t="str">
            <v>9982</v>
          </cell>
          <cell r="C383" t="str">
            <v>PRIOR PERIOD COVERAGE (PPC)</v>
          </cell>
          <cell r="D383" t="str">
            <v>1004077</v>
          </cell>
          <cell r="E383" t="e">
            <v>#N/A</v>
          </cell>
          <cell r="F383" t="e">
            <v>#N/A</v>
          </cell>
        </row>
        <row r="384">
          <cell r="B384" t="str">
            <v>9983</v>
          </cell>
          <cell r="C384" t="str">
            <v>PRIOR PERIOD COVERAGE (PPC)</v>
          </cell>
          <cell r="D384" t="str">
            <v>1004077</v>
          </cell>
          <cell r="E384" t="e">
            <v>#N/A</v>
          </cell>
          <cell r="F384" t="e">
            <v>#N/A</v>
          </cell>
        </row>
        <row r="385">
          <cell r="B385" t="str">
            <v>9984</v>
          </cell>
          <cell r="C385" t="str">
            <v>PRIOR PERIOD COVERAGE (PPC)</v>
          </cell>
          <cell r="D385" t="str">
            <v>1004077</v>
          </cell>
          <cell r="E385" t="e">
            <v>#N/A</v>
          </cell>
          <cell r="F385" t="e">
            <v>#N/A</v>
          </cell>
        </row>
        <row r="386">
          <cell r="B386" t="str">
            <v>9985</v>
          </cell>
          <cell r="C386" t="str">
            <v>PRIOR PERIOD COVERAGE (PPC)</v>
          </cell>
          <cell r="D386" t="str">
            <v>1004077</v>
          </cell>
          <cell r="E386" t="e">
            <v>#N/A</v>
          </cell>
          <cell r="F386" t="e">
            <v>#N/A</v>
          </cell>
        </row>
        <row r="387">
          <cell r="B387" t="str">
            <v>9986</v>
          </cell>
          <cell r="C387" t="str">
            <v>PRIOR PERIOD COVERAGE (PPC)</v>
          </cell>
          <cell r="D387" t="str">
            <v>1004077</v>
          </cell>
          <cell r="E387" t="e">
            <v>#N/A</v>
          </cell>
          <cell r="F387" t="e">
            <v>#N/A</v>
          </cell>
        </row>
        <row r="388">
          <cell r="B388" t="str">
            <v>9987</v>
          </cell>
          <cell r="C388" t="str">
            <v>PRIOR PERIOD COVERAGE (PPC)</v>
          </cell>
          <cell r="D388" t="str">
            <v>1004077</v>
          </cell>
          <cell r="E388" t="e">
            <v>#N/A</v>
          </cell>
          <cell r="F388" t="e">
            <v>#N/A</v>
          </cell>
        </row>
        <row r="389">
          <cell r="B389" t="str">
            <v>9988</v>
          </cell>
          <cell r="C389" t="str">
            <v>PRIOR PERIOD COVERAGE (PPC)</v>
          </cell>
          <cell r="D389" t="str">
            <v>1004076</v>
          </cell>
          <cell r="E389" t="e">
            <v>#N/A</v>
          </cell>
          <cell r="F389" t="e">
            <v>#N/A</v>
          </cell>
        </row>
        <row r="390">
          <cell r="B390" t="str">
            <v>9989</v>
          </cell>
          <cell r="C390" t="str">
            <v>PRIOR PERIOD COVERAGE (PPC)</v>
          </cell>
          <cell r="D390" t="str">
            <v>1004076</v>
          </cell>
          <cell r="E390" t="e">
            <v>#N/A</v>
          </cell>
          <cell r="F390" t="e">
            <v>#N/A</v>
          </cell>
        </row>
        <row r="391">
          <cell r="B391" t="str">
            <v>9990</v>
          </cell>
          <cell r="C391" t="str">
            <v>SOBRA MOM</v>
          </cell>
          <cell r="D391" t="str">
            <v>1004088</v>
          </cell>
          <cell r="E391" t="str">
            <v>CATEGORICAL</v>
          </cell>
          <cell r="F391" t="str">
            <v>SOBRA SUPPLEMENTAL</v>
          </cell>
        </row>
        <row r="392">
          <cell r="B392" t="str">
            <v>9991</v>
          </cell>
          <cell r="C392" t="str">
            <v>PRIOR PERIOD COVERAGE (PPC)</v>
          </cell>
          <cell r="D392" t="str">
            <v>1004076</v>
          </cell>
          <cell r="E392" t="e">
            <v>#N/A</v>
          </cell>
          <cell r="F392" t="e">
            <v>#N/A</v>
          </cell>
        </row>
        <row r="393">
          <cell r="B393" t="str">
            <v>9992</v>
          </cell>
          <cell r="C393" t="str">
            <v>PRIOR PERIOD COVERAGE (PPC)</v>
          </cell>
          <cell r="D393" t="str">
            <v>1004075</v>
          </cell>
          <cell r="E393" t="e">
            <v>#N/A</v>
          </cell>
          <cell r="F393" t="e">
            <v>#N/A</v>
          </cell>
        </row>
        <row r="394">
          <cell r="B394" t="str">
            <v>9993</v>
          </cell>
          <cell r="C394" t="str">
            <v>PRIOR PERIOD COVERAGE (PPC)</v>
          </cell>
          <cell r="D394" t="str">
            <v>1004075</v>
          </cell>
          <cell r="E394" t="e">
            <v>#N/A</v>
          </cell>
          <cell r="F394" t="e">
            <v>#N/A</v>
          </cell>
        </row>
        <row r="395">
          <cell r="B395" t="str">
            <v>9994</v>
          </cell>
          <cell r="C395" t="str">
            <v>PRIOR PERIOD COVERAGE (PPC)</v>
          </cell>
          <cell r="D395" t="str">
            <v>1004075</v>
          </cell>
          <cell r="E395" t="e">
            <v>#N/A</v>
          </cell>
          <cell r="F395" t="e">
            <v>#N/A</v>
          </cell>
        </row>
        <row r="396">
          <cell r="B396" t="str">
            <v>9995</v>
          </cell>
          <cell r="C396" t="str">
            <v>PRIOR PERIOD COVERAGE (PPC)</v>
          </cell>
          <cell r="D396" t="str">
            <v>1004075</v>
          </cell>
          <cell r="E396" t="e">
            <v>#N/A</v>
          </cell>
          <cell r="F396" t="e">
            <v>#N/A</v>
          </cell>
        </row>
        <row r="397">
          <cell r="B397" t="str">
            <v>9996</v>
          </cell>
          <cell r="C397" t="str">
            <v>PRIOR PERIOD COVERAGE (PPC)</v>
          </cell>
          <cell r="D397" t="str">
            <v>1004075</v>
          </cell>
          <cell r="E397" t="e">
            <v>#N/A</v>
          </cell>
          <cell r="F397" t="e">
            <v>#N/A</v>
          </cell>
        </row>
        <row r="398">
          <cell r="B398" t="str">
            <v>9997</v>
          </cell>
          <cell r="C398" t="str">
            <v>PRIOR PERIOD COVERAGE (PPC)</v>
          </cell>
          <cell r="D398" t="str">
            <v>1004075</v>
          </cell>
          <cell r="E398" t="str">
            <v>CATEGORICAL</v>
          </cell>
          <cell r="F398" t="str">
            <v>SOBRA SUPPLEMENTAL</v>
          </cell>
        </row>
        <row r="399">
          <cell r="B399" t="str">
            <v>33019</v>
          </cell>
          <cell r="D399" t="str">
            <v>1004087</v>
          </cell>
          <cell r="E399" t="e">
            <v>#N/A</v>
          </cell>
          <cell r="F399" t="e">
            <v>#N/A</v>
          </cell>
        </row>
        <row r="400">
          <cell r="B400" t="str">
            <v>3301</v>
          </cell>
          <cell r="C400" t="str">
            <v>Title XIX Waiver Non-MED</v>
          </cell>
          <cell r="D400" t="str">
            <v>1004087</v>
          </cell>
          <cell r="E400" t="str">
            <v>FEDERAL NON-CATEGORICAL LINKED EXPANSION</v>
          </cell>
          <cell r="F400" t="str">
            <v>TITLE XIX WAIVER GRP &lt;1 M/F WITH MEDICARE</v>
          </cell>
        </row>
        <row r="401">
          <cell r="B401" t="str">
            <v>33299</v>
          </cell>
          <cell r="D401" t="str">
            <v>1004000</v>
          </cell>
          <cell r="E401" t="e">
            <v>#N/A</v>
          </cell>
          <cell r="F401" t="e">
            <v>#N/A</v>
          </cell>
        </row>
        <row r="402">
          <cell r="B402" t="str">
            <v>3329</v>
          </cell>
          <cell r="C402" t="str">
            <v>Title XIX Waiver Non-MED</v>
          </cell>
          <cell r="D402" t="str">
            <v>1004087</v>
          </cell>
          <cell r="E402" t="str">
            <v>FEDERAL NON-CATEGORICAL LINKED EXPANSION</v>
          </cell>
          <cell r="F402" t="str">
            <v>TITLE XIX WAIVER GRP 65+ M/F WITH QMB</v>
          </cell>
        </row>
        <row r="406">
          <cell r="A406" t="str">
            <v>Acuna, Norma</v>
          </cell>
          <cell r="B406" t="str">
            <v>Blanck</v>
          </cell>
        </row>
        <row r="407">
          <cell r="A407" t="str">
            <v>Acuna, Baby Girl</v>
          </cell>
          <cell r="B407" t="str">
            <v>Blanck</v>
          </cell>
        </row>
        <row r="408">
          <cell r="A408" t="str">
            <v>Aguilar, Timothy</v>
          </cell>
          <cell r="B408" t="str">
            <v>Goldsmith</v>
          </cell>
        </row>
        <row r="409">
          <cell r="A409" t="str">
            <v>Ainza, Jose</v>
          </cell>
          <cell r="B409" t="str">
            <v>Goldsmith</v>
          </cell>
        </row>
        <row r="410">
          <cell r="A410" t="str">
            <v>Allen, David</v>
          </cell>
          <cell r="B410" t="str">
            <v>Jessani</v>
          </cell>
        </row>
        <row r="411">
          <cell r="A411" t="str">
            <v>Baird, Dennis</v>
          </cell>
          <cell r="B411" t="str">
            <v>Carmichael</v>
          </cell>
        </row>
        <row r="412">
          <cell r="A412" t="str">
            <v>Ballinger, William</v>
          </cell>
          <cell r="B412" t="str">
            <v>Vollmer</v>
          </cell>
        </row>
        <row r="413">
          <cell r="A413" t="str">
            <v>Beaman, Robert</v>
          </cell>
          <cell r="B413" t="str">
            <v>Kahan</v>
          </cell>
        </row>
        <row r="414">
          <cell r="A414" t="str">
            <v>Bell, Theresa</v>
          </cell>
          <cell r="B414" t="str">
            <v>Darragh</v>
          </cell>
        </row>
        <row r="415">
          <cell r="A415" t="str">
            <v>Bell, Thresa</v>
          </cell>
          <cell r="B415" t="str">
            <v>Darragh</v>
          </cell>
        </row>
        <row r="416">
          <cell r="A416" t="str">
            <v>Billington, Kevin</v>
          </cell>
          <cell r="B416" t="str">
            <v>Maksvytis</v>
          </cell>
        </row>
        <row r="417">
          <cell r="A417" t="str">
            <v>Bravo, David</v>
          </cell>
          <cell r="B417" t="str">
            <v>Carmichael</v>
          </cell>
        </row>
        <row r="418">
          <cell r="A418" t="str">
            <v>Burbey, Lynn</v>
          </cell>
          <cell r="B418" t="str">
            <v>Estok</v>
          </cell>
        </row>
        <row r="419">
          <cell r="A419" t="str">
            <v>CARTER, ANTHONY</v>
          </cell>
          <cell r="B419" t="str">
            <v>Darragh</v>
          </cell>
        </row>
        <row r="420">
          <cell r="A420" t="str">
            <v>Cantrell, Valerie</v>
          </cell>
          <cell r="B420" t="str">
            <v>McClelland</v>
          </cell>
        </row>
        <row r="421">
          <cell r="A421" t="str">
            <v>Castro, Eric</v>
          </cell>
          <cell r="B421" t="str">
            <v>Goldsmith</v>
          </cell>
        </row>
        <row r="422">
          <cell r="A422" t="str">
            <v>Castenada, Cuberto R</v>
          </cell>
          <cell r="B422" t="str">
            <v>Carmichael</v>
          </cell>
        </row>
        <row r="423">
          <cell r="A423" t="str">
            <v>Challenger, Joshua</v>
          </cell>
          <cell r="B423" t="str">
            <v>Vollmer</v>
          </cell>
        </row>
        <row r="424">
          <cell r="A424" t="str">
            <v>Clark, Steve</v>
          </cell>
          <cell r="B424" t="str">
            <v>Goldsmith</v>
          </cell>
        </row>
        <row r="425">
          <cell r="A425" t="str">
            <v>Cline, Lareae</v>
          </cell>
          <cell r="B425" t="str">
            <v>Goldsmith</v>
          </cell>
        </row>
        <row r="426">
          <cell r="A426" t="str">
            <v>Coderre Barbara</v>
          </cell>
          <cell r="B426" t="str">
            <v>Goldsmith</v>
          </cell>
        </row>
        <row r="427">
          <cell r="A427" t="str">
            <v>Cordova, Alejandro</v>
          </cell>
          <cell r="B427" t="str">
            <v>Estok</v>
          </cell>
        </row>
        <row r="428">
          <cell r="A428" t="str">
            <v>ARREOLA, ALEJANDRO</v>
          </cell>
          <cell r="B428" t="str">
            <v>Vollmer</v>
          </cell>
        </row>
        <row r="429">
          <cell r="A429" t="str">
            <v>Crump, Gordan</v>
          </cell>
          <cell r="B429" t="str">
            <v>Vollmer</v>
          </cell>
        </row>
        <row r="430">
          <cell r="A430" t="str">
            <v>CRUMP, GORDON</v>
          </cell>
          <cell r="B430" t="str">
            <v>Vollmer</v>
          </cell>
        </row>
        <row r="431">
          <cell r="A431" t="str">
            <v>Cruz, Gerald</v>
          </cell>
          <cell r="B431" t="str">
            <v>Goldsmith</v>
          </cell>
        </row>
        <row r="432">
          <cell r="A432" t="str">
            <v>Denson, John</v>
          </cell>
          <cell r="B432" t="str">
            <v>Vollmer</v>
          </cell>
        </row>
        <row r="433">
          <cell r="A433" t="str">
            <v>Dickinson, Daniel J</v>
          </cell>
          <cell r="B433" t="str">
            <v>Darraugh</v>
          </cell>
        </row>
        <row r="434">
          <cell r="A434" t="str">
            <v>Dunlap, Travis</v>
          </cell>
          <cell r="B434" t="str">
            <v>Vollmer</v>
          </cell>
        </row>
        <row r="435">
          <cell r="A435" t="str">
            <v>EDWARDS, DARRYL</v>
          </cell>
          <cell r="B435" t="str">
            <v>Siwik</v>
          </cell>
        </row>
        <row r="436">
          <cell r="A436" t="str">
            <v>Escalante, Christian</v>
          </cell>
          <cell r="B436" t="str">
            <v>Darragh</v>
          </cell>
        </row>
        <row r="437">
          <cell r="A437" t="str">
            <v>FALLON, JOHN</v>
          </cell>
          <cell r="B437" t="str">
            <v>Madden</v>
          </cell>
        </row>
        <row r="438">
          <cell r="A438" t="str">
            <v>Felland, Raymond</v>
          </cell>
          <cell r="B438" t="str">
            <v>Vollmer</v>
          </cell>
        </row>
        <row r="439">
          <cell r="A439" t="str">
            <v>FEURSTOCK, WILLIAM</v>
          </cell>
          <cell r="B439" t="str">
            <v>Spegman</v>
          </cell>
        </row>
        <row r="440">
          <cell r="A440" t="str">
            <v>Feurstock II, William A.</v>
          </cell>
          <cell r="B440" t="str">
            <v>Spegman</v>
          </cell>
        </row>
        <row r="441">
          <cell r="A441" t="str">
            <v>Fiallos, Jose</v>
          </cell>
          <cell r="B441" t="str">
            <v>Goldsmith</v>
          </cell>
        </row>
        <row r="442">
          <cell r="A442" t="str">
            <v>FRANKLIN, JAMES</v>
          </cell>
          <cell r="B442" t="str">
            <v>Carmichael</v>
          </cell>
        </row>
        <row r="443">
          <cell r="A443" t="str">
            <v>Fredenberg,David D.</v>
          </cell>
          <cell r="B443" t="str">
            <v>Carmichael</v>
          </cell>
        </row>
        <row r="444">
          <cell r="A444" t="str">
            <v>Galvez, Eddy</v>
          </cell>
          <cell r="B444" t="str">
            <v>Vollmer</v>
          </cell>
        </row>
        <row r="445">
          <cell r="A445" t="str">
            <v>Garcia, Gresella</v>
          </cell>
          <cell r="B445" t="str">
            <v>Binkewicz</v>
          </cell>
        </row>
        <row r="446">
          <cell r="A446" t="str">
            <v>Garcia, Luis</v>
          </cell>
          <cell r="B446" t="str">
            <v>Hadeli</v>
          </cell>
        </row>
        <row r="447">
          <cell r="A447" t="str">
            <v>Garcia, Norma</v>
          </cell>
          <cell r="B447" t="str">
            <v>Hadeli</v>
          </cell>
        </row>
        <row r="448">
          <cell r="A448" t="str">
            <v>Gertz, Larry</v>
          </cell>
          <cell r="B448" t="str">
            <v>Estok</v>
          </cell>
        </row>
        <row r="449">
          <cell r="A449" t="str">
            <v>Gillmore, Daniel</v>
          </cell>
          <cell r="B449" t="str">
            <v>Carmichael</v>
          </cell>
        </row>
        <row r="450">
          <cell r="A450" t="str">
            <v>Gingles-Burhopp, Mark</v>
          </cell>
          <cell r="B450" t="str">
            <v>Carmichael</v>
          </cell>
        </row>
        <row r="451">
          <cell r="A451" t="str">
            <v>Griffin, Bruce</v>
          </cell>
          <cell r="B451" t="str">
            <v>Goldsmith</v>
          </cell>
        </row>
        <row r="452">
          <cell r="A452" t="str">
            <v>Guerrero, Johnny</v>
          </cell>
          <cell r="B452" t="str">
            <v>Goldsmith</v>
          </cell>
        </row>
        <row r="453">
          <cell r="A453" t="str">
            <v>Herrera, Erica</v>
          </cell>
          <cell r="B453" t="str">
            <v>Goldsmith</v>
          </cell>
        </row>
        <row r="454">
          <cell r="A454" t="str">
            <v>Heyde, Lahanna</v>
          </cell>
          <cell r="B454" t="str">
            <v>Murrain</v>
          </cell>
        </row>
        <row r="455">
          <cell r="A455" t="str">
            <v>Herrett, Allisa</v>
          </cell>
          <cell r="B455" t="str">
            <v>Estok</v>
          </cell>
        </row>
        <row r="456">
          <cell r="A456" t="str">
            <v>HAMMONS, FREDERICK</v>
          </cell>
          <cell r="B456" t="str">
            <v>Vollmer</v>
          </cell>
        </row>
        <row r="457">
          <cell r="A457" t="str">
            <v>Hogan, David</v>
          </cell>
          <cell r="B457" t="str">
            <v>Wadleigh</v>
          </cell>
        </row>
        <row r="458">
          <cell r="A458" t="str">
            <v>Holt, Mark</v>
          </cell>
          <cell r="B458" t="str">
            <v>Estok</v>
          </cell>
        </row>
        <row r="459">
          <cell r="A459" t="str">
            <v>HOWARD, DAVID</v>
          </cell>
          <cell r="B459" t="str">
            <v>Baxter</v>
          </cell>
        </row>
        <row r="460">
          <cell r="A460" t="str">
            <v>Hughes, James</v>
          </cell>
          <cell r="B460" t="str">
            <v>Valencia</v>
          </cell>
        </row>
        <row r="461">
          <cell r="A461" t="str">
            <v>Jacques, Carlos</v>
          </cell>
          <cell r="B461" t="str">
            <v>Ditmanson</v>
          </cell>
        </row>
        <row r="462">
          <cell r="A462" t="str">
            <v>Kelley, Ronald</v>
          </cell>
          <cell r="B462" t="str">
            <v>Carmichael</v>
          </cell>
        </row>
        <row r="463">
          <cell r="A463" t="str">
            <v>Kidd, Randy L</v>
          </cell>
          <cell r="B463" t="str">
            <v>Goldsmith</v>
          </cell>
        </row>
        <row r="464">
          <cell r="A464" t="str">
            <v>King, Brian</v>
          </cell>
          <cell r="B464" t="str">
            <v>Estok</v>
          </cell>
        </row>
        <row r="465">
          <cell r="A465" t="str">
            <v>Knutson, Keith</v>
          </cell>
          <cell r="B465" t="str">
            <v>Lagulio</v>
          </cell>
        </row>
        <row r="466">
          <cell r="A466" t="str">
            <v>Knutson, Sherry</v>
          </cell>
          <cell r="B466" t="str">
            <v>Lagulio</v>
          </cell>
        </row>
        <row r="467">
          <cell r="A467" t="str">
            <v>Kraus, Robert</v>
          </cell>
          <cell r="B467" t="str">
            <v>Kutob</v>
          </cell>
        </row>
        <row r="468">
          <cell r="A468" t="str">
            <v>Leland, Barbara</v>
          </cell>
          <cell r="B468" t="str">
            <v>Vollmer</v>
          </cell>
        </row>
        <row r="469">
          <cell r="A469" t="str">
            <v>LINZY, JEFFERY</v>
          </cell>
          <cell r="B469" t="str">
            <v>Carmichael</v>
          </cell>
        </row>
        <row r="470">
          <cell r="A470" t="str">
            <v>Linzy, Jeffrey</v>
          </cell>
          <cell r="B470" t="str">
            <v>Carmichael</v>
          </cell>
        </row>
        <row r="471">
          <cell r="A471" t="str">
            <v>Lockett, Sherry</v>
          </cell>
          <cell r="B471" t="str">
            <v>Estok</v>
          </cell>
        </row>
        <row r="472">
          <cell r="A472" t="str">
            <v>Long, Tyrone</v>
          </cell>
          <cell r="B472" t="str">
            <v>Estok</v>
          </cell>
        </row>
        <row r="473">
          <cell r="A473" t="str">
            <v>Luiz, James R.</v>
          </cell>
          <cell r="B473" t="str">
            <v>Goldsmith</v>
          </cell>
        </row>
        <row r="474">
          <cell r="A474" t="str">
            <v>Manners, Bruce</v>
          </cell>
          <cell r="B474" t="str">
            <v>Estok</v>
          </cell>
        </row>
        <row r="475">
          <cell r="A475" t="str">
            <v>MARTINEZ, OSCAR</v>
          </cell>
          <cell r="B475" t="str">
            <v>Estok</v>
          </cell>
        </row>
        <row r="476">
          <cell r="A476" t="str">
            <v>McInnis, Steve</v>
          </cell>
          <cell r="B476" t="str">
            <v>Vollmer</v>
          </cell>
        </row>
        <row r="477">
          <cell r="A477" t="str">
            <v>Miranda, Greg</v>
          </cell>
          <cell r="B477" t="str">
            <v>Rubin</v>
          </cell>
        </row>
        <row r="478">
          <cell r="A478" t="str">
            <v>MODENE JR, GERALD</v>
          </cell>
          <cell r="B478" t="str">
            <v>Estok</v>
          </cell>
        </row>
        <row r="479">
          <cell r="A479" t="str">
            <v>Mooney, Jeff</v>
          </cell>
          <cell r="B479" t="str">
            <v>Vollmer</v>
          </cell>
        </row>
        <row r="480">
          <cell r="A480" t="str">
            <v>Moore, Willie</v>
          </cell>
          <cell r="B480" t="str">
            <v>Goldsmith</v>
          </cell>
        </row>
        <row r="481">
          <cell r="A481" t="str">
            <v>Moreno Gradias, Jesus</v>
          </cell>
          <cell r="B481" t="str">
            <v>Estok</v>
          </cell>
        </row>
        <row r="482">
          <cell r="A482" t="str">
            <v>Moreno, Luis A</v>
          </cell>
          <cell r="B482" t="str">
            <v>Goldsmith</v>
          </cell>
        </row>
        <row r="483">
          <cell r="A483" t="str">
            <v>Moreno-Gradias Jesus</v>
          </cell>
          <cell r="B483" t="str">
            <v>Goldsmith</v>
          </cell>
        </row>
        <row r="484">
          <cell r="A484" t="str">
            <v>Murphy, Nika</v>
          </cell>
          <cell r="B484" t="str">
            <v>Ditmanson</v>
          </cell>
        </row>
        <row r="485">
          <cell r="A485" t="str">
            <v>Oseland, Amy</v>
          </cell>
          <cell r="B485" t="str">
            <v>Estok</v>
          </cell>
        </row>
        <row r="486">
          <cell r="A486" t="str">
            <v>Pagel, Daniel J.</v>
          </cell>
          <cell r="B486" t="str">
            <v>Darraugh</v>
          </cell>
        </row>
        <row r="487">
          <cell r="A487" t="str">
            <v>PARKER, PHILLIP</v>
          </cell>
          <cell r="B487" t="str">
            <v>Vollmer</v>
          </cell>
        </row>
        <row r="488">
          <cell r="A488" t="str">
            <v>Perkins, Glen</v>
          </cell>
          <cell r="B488" t="str">
            <v>Ditmanson</v>
          </cell>
        </row>
        <row r="489">
          <cell r="A489" t="str">
            <v>Perkins, Kevin</v>
          </cell>
          <cell r="B489" t="str">
            <v>Ditmanson</v>
          </cell>
        </row>
        <row r="490">
          <cell r="A490" t="str">
            <v>PETTY, FLOYD</v>
          </cell>
          <cell r="B490" t="str">
            <v>Goldsmith</v>
          </cell>
        </row>
        <row r="491">
          <cell r="A491" t="str">
            <v>Ramon, Ricardo</v>
          </cell>
          <cell r="B491" t="str">
            <v>Vollmer</v>
          </cell>
        </row>
        <row r="492">
          <cell r="A492" t="str">
            <v>RICE JR, LEONARD</v>
          </cell>
          <cell r="B492" t="str">
            <v>Kohani</v>
          </cell>
        </row>
        <row r="493">
          <cell r="A493" t="str">
            <v>RICHTER, STEVEN</v>
          </cell>
          <cell r="B493" t="str">
            <v>Vollmer</v>
          </cell>
        </row>
        <row r="494">
          <cell r="A494" t="str">
            <v>Rios, Pablo</v>
          </cell>
          <cell r="B494" t="str">
            <v>Estok</v>
          </cell>
        </row>
        <row r="495">
          <cell r="A495" t="str">
            <v>RIVAS, JOSE</v>
          </cell>
          <cell r="B495" t="str">
            <v>Blanck</v>
          </cell>
        </row>
        <row r="496">
          <cell r="A496" t="str">
            <v>Rocco, Anthony</v>
          </cell>
          <cell r="B496" t="str">
            <v>Carmichael</v>
          </cell>
        </row>
        <row r="497">
          <cell r="A497" t="str">
            <v>RODEZ, JEREMY</v>
          </cell>
          <cell r="B497" t="str">
            <v>Fuller</v>
          </cell>
        </row>
        <row r="498">
          <cell r="A498" t="str">
            <v>Ruder, David</v>
          </cell>
          <cell r="B498" t="str">
            <v>Vollmer</v>
          </cell>
        </row>
        <row r="499">
          <cell r="A499" t="str">
            <v>SANCHEZ, HECTOR</v>
          </cell>
          <cell r="B499" t="str">
            <v>Estok</v>
          </cell>
        </row>
        <row r="500">
          <cell r="A500" t="str">
            <v>Sherrill, Ron</v>
          </cell>
          <cell r="B500" t="str">
            <v>Vollmer</v>
          </cell>
        </row>
        <row r="501">
          <cell r="A501" t="str">
            <v>Skaggs, Bill</v>
          </cell>
          <cell r="B501" t="str">
            <v>Darragh</v>
          </cell>
        </row>
        <row r="502">
          <cell r="A502" t="str">
            <v>Stewart, Wendy</v>
          </cell>
          <cell r="B502" t="str">
            <v>Aldous,Shehab</v>
          </cell>
        </row>
        <row r="503">
          <cell r="A503" t="str">
            <v>Stone, Brian</v>
          </cell>
          <cell r="B503" t="str">
            <v>Goldsmith</v>
          </cell>
        </row>
        <row r="504">
          <cell r="A504" t="str">
            <v>Tapia,Clarissa Y.</v>
          </cell>
          <cell r="B504" t="str">
            <v>Vollmer</v>
          </cell>
        </row>
        <row r="505">
          <cell r="A505" t="str">
            <v>Tautimez,Esteban R.</v>
          </cell>
          <cell r="B505" t="str">
            <v>Pazzi/Goldsmith</v>
          </cell>
        </row>
        <row r="506">
          <cell r="A506" t="str">
            <v>Testo, Thad</v>
          </cell>
          <cell r="B506" t="str">
            <v>Ditmanson</v>
          </cell>
        </row>
        <row r="507">
          <cell r="A507" t="str">
            <v>Tull, Yolanda</v>
          </cell>
          <cell r="B507" t="str">
            <v>Goldsmith</v>
          </cell>
        </row>
        <row r="508">
          <cell r="A508" t="str">
            <v>Villa, Frances</v>
          </cell>
          <cell r="B508" t="str">
            <v>Rogers</v>
          </cell>
        </row>
        <row r="509">
          <cell r="A509" t="str">
            <v>Wichapa, Valerie</v>
          </cell>
          <cell r="B509" t="str">
            <v>Vollmer</v>
          </cell>
        </row>
        <row r="510">
          <cell r="A510" t="str">
            <v>Wilkins, Jason</v>
          </cell>
          <cell r="B510" t="str">
            <v>Vollmer</v>
          </cell>
        </row>
        <row r="511">
          <cell r="A511" t="str">
            <v>Williams, Cynthia</v>
          </cell>
          <cell r="B511" t="str">
            <v>Goldsmith</v>
          </cell>
        </row>
        <row r="512">
          <cell r="A512" t="str">
            <v>Williams, Julius</v>
          </cell>
          <cell r="B512" t="str">
            <v>Goldsmith</v>
          </cell>
        </row>
        <row r="513">
          <cell r="A513" t="str">
            <v>Williams, Tracey S.</v>
          </cell>
          <cell r="B513" t="str">
            <v>Siwik</v>
          </cell>
        </row>
        <row r="514">
          <cell r="A514" t="str">
            <v>WILLIAMSON, JEFFREY</v>
          </cell>
          <cell r="B514" t="str">
            <v>Goldsmith</v>
          </cell>
        </row>
        <row r="515">
          <cell r="A515" t="str">
            <v>WILSON, STEVEN</v>
          </cell>
          <cell r="B515" t="str">
            <v>Klotz</v>
          </cell>
        </row>
        <row r="516">
          <cell r="A516" t="str">
            <v>Young, Randall</v>
          </cell>
          <cell r="B516" t="str">
            <v>Goldsmith</v>
          </cell>
        </row>
        <row r="522">
          <cell r="A522" t="str">
            <v>0001</v>
          </cell>
          <cell r="B522" t="str">
            <v>QE 0003</v>
          </cell>
        </row>
        <row r="523">
          <cell r="A523" t="str">
            <v>0002</v>
          </cell>
          <cell r="B523" t="str">
            <v>QE 0003</v>
          </cell>
        </row>
        <row r="524">
          <cell r="A524" t="str">
            <v>0003</v>
          </cell>
          <cell r="B524" t="str">
            <v>QE 0003</v>
          </cell>
        </row>
        <row r="525">
          <cell r="A525" t="str">
            <v>0004</v>
          </cell>
          <cell r="B525" t="str">
            <v>QE 0006</v>
          </cell>
        </row>
        <row r="526">
          <cell r="A526" t="str">
            <v>0005</v>
          </cell>
          <cell r="B526" t="str">
            <v>QE 0006</v>
          </cell>
        </row>
        <row r="527">
          <cell r="A527" t="str">
            <v>0006</v>
          </cell>
          <cell r="B527" t="str">
            <v>QE 0006</v>
          </cell>
        </row>
        <row r="528">
          <cell r="A528" t="str">
            <v>0007</v>
          </cell>
          <cell r="B528" t="str">
            <v>QE 0009</v>
          </cell>
        </row>
        <row r="529">
          <cell r="A529" t="str">
            <v>0008</v>
          </cell>
          <cell r="B529" t="str">
            <v>QE 0009</v>
          </cell>
        </row>
        <row r="530">
          <cell r="A530" t="str">
            <v>0009</v>
          </cell>
          <cell r="B530" t="str">
            <v>QE 0009</v>
          </cell>
        </row>
        <row r="531">
          <cell r="A531" t="str">
            <v>0010</v>
          </cell>
          <cell r="B531" t="str">
            <v>QE 0012</v>
          </cell>
        </row>
        <row r="532">
          <cell r="A532" t="str">
            <v>0011</v>
          </cell>
          <cell r="B532" t="str">
            <v>QE 0012</v>
          </cell>
        </row>
        <row r="533">
          <cell r="A533" t="str">
            <v>0012</v>
          </cell>
          <cell r="B533" t="str">
            <v>QE 0012</v>
          </cell>
        </row>
        <row r="534">
          <cell r="A534" t="str">
            <v>0101</v>
          </cell>
          <cell r="B534" t="str">
            <v>QE 0103</v>
          </cell>
        </row>
        <row r="535">
          <cell r="A535" t="str">
            <v>0102</v>
          </cell>
          <cell r="B535" t="str">
            <v>QE 0103</v>
          </cell>
        </row>
        <row r="536">
          <cell r="A536" t="str">
            <v>0103</v>
          </cell>
          <cell r="B536" t="str">
            <v>QE 0103</v>
          </cell>
        </row>
        <row r="537">
          <cell r="A537" t="str">
            <v>0104</v>
          </cell>
          <cell r="B537" t="str">
            <v>QE 0106</v>
          </cell>
        </row>
        <row r="538">
          <cell r="A538" t="str">
            <v>0105</v>
          </cell>
          <cell r="B538" t="str">
            <v>QE 0106</v>
          </cell>
        </row>
        <row r="539">
          <cell r="A539" t="str">
            <v>0106</v>
          </cell>
          <cell r="B539" t="str">
            <v>QE 0106</v>
          </cell>
        </row>
        <row r="540">
          <cell r="A540" t="str">
            <v>0107</v>
          </cell>
          <cell r="B540" t="str">
            <v>QE 0109</v>
          </cell>
        </row>
        <row r="541">
          <cell r="A541" t="str">
            <v>0108</v>
          </cell>
          <cell r="B541" t="str">
            <v>QE 0109</v>
          </cell>
        </row>
        <row r="542">
          <cell r="A542" t="str">
            <v>0109</v>
          </cell>
          <cell r="B542" t="str">
            <v>QE 0109</v>
          </cell>
        </row>
        <row r="543">
          <cell r="A543" t="str">
            <v>0110</v>
          </cell>
          <cell r="B543" t="str">
            <v>QE 0112</v>
          </cell>
        </row>
        <row r="544">
          <cell r="A544" t="str">
            <v>0111</v>
          </cell>
          <cell r="B544" t="str">
            <v>QE 0112</v>
          </cell>
        </row>
        <row r="545">
          <cell r="A545" t="str">
            <v>0112</v>
          </cell>
          <cell r="B545" t="str">
            <v>QE 0112</v>
          </cell>
        </row>
        <row r="546">
          <cell r="A546" t="str">
            <v>0201</v>
          </cell>
          <cell r="B546" t="str">
            <v>QE 0203</v>
          </cell>
        </row>
        <row r="547">
          <cell r="A547" t="str">
            <v>0202</v>
          </cell>
          <cell r="B547" t="str">
            <v>QE 0203</v>
          </cell>
        </row>
        <row r="548">
          <cell r="A548" t="str">
            <v>0203</v>
          </cell>
          <cell r="B548" t="str">
            <v>QE 0203</v>
          </cell>
        </row>
        <row r="549">
          <cell r="A549" t="str">
            <v>0204</v>
          </cell>
          <cell r="B549" t="str">
            <v>QE 0206</v>
          </cell>
        </row>
        <row r="550">
          <cell r="A550" t="str">
            <v>0205</v>
          </cell>
          <cell r="B550" t="str">
            <v>QE 0206</v>
          </cell>
        </row>
        <row r="551">
          <cell r="A551" t="str">
            <v>0206</v>
          </cell>
          <cell r="B551" t="str">
            <v>QE 0206</v>
          </cell>
        </row>
        <row r="552">
          <cell r="A552" t="str">
            <v>0207</v>
          </cell>
          <cell r="B552" t="str">
            <v>QE 0209</v>
          </cell>
        </row>
        <row r="553">
          <cell r="A553" t="str">
            <v>0208</v>
          </cell>
          <cell r="B553" t="str">
            <v>QE 0209</v>
          </cell>
        </row>
        <row r="554">
          <cell r="A554" t="str">
            <v>0209</v>
          </cell>
          <cell r="B554" t="str">
            <v>QE 0209</v>
          </cell>
        </row>
        <row r="555">
          <cell r="A555" t="str">
            <v>0210</v>
          </cell>
          <cell r="B555" t="str">
            <v>QE 0212</v>
          </cell>
        </row>
        <row r="556">
          <cell r="A556" t="str">
            <v>0211</v>
          </cell>
          <cell r="B556" t="str">
            <v>QE 0212</v>
          </cell>
        </row>
        <row r="557">
          <cell r="A557" t="str">
            <v>0212</v>
          </cell>
          <cell r="B557" t="str">
            <v>QE 0212</v>
          </cell>
        </row>
        <row r="558">
          <cell r="A558" t="str">
            <v>0301</v>
          </cell>
          <cell r="B558" t="str">
            <v>QE 0303</v>
          </cell>
        </row>
        <row r="559">
          <cell r="A559" t="str">
            <v>0302</v>
          </cell>
          <cell r="B559" t="str">
            <v>QE 0303</v>
          </cell>
        </row>
        <row r="560">
          <cell r="A560" t="str">
            <v>0303</v>
          </cell>
          <cell r="B560" t="str">
            <v>QE 0303</v>
          </cell>
        </row>
        <row r="561">
          <cell r="A561" t="str">
            <v>0304</v>
          </cell>
          <cell r="B561" t="str">
            <v>QE 0306</v>
          </cell>
        </row>
        <row r="562">
          <cell r="A562" t="str">
            <v>0305</v>
          </cell>
          <cell r="B562" t="str">
            <v>QE 0306</v>
          </cell>
        </row>
        <row r="563">
          <cell r="A563" t="str">
            <v>0306</v>
          </cell>
          <cell r="B563" t="str">
            <v>QE 0306</v>
          </cell>
        </row>
        <row r="564">
          <cell r="A564" t="str">
            <v>0307</v>
          </cell>
          <cell r="B564" t="str">
            <v>QE 0309</v>
          </cell>
        </row>
        <row r="565">
          <cell r="A565" t="str">
            <v>0308</v>
          </cell>
          <cell r="B565" t="str">
            <v>QE 0309</v>
          </cell>
        </row>
        <row r="566">
          <cell r="A566" t="str">
            <v>0309</v>
          </cell>
          <cell r="B566" t="str">
            <v>QE 0309</v>
          </cell>
        </row>
        <row r="567">
          <cell r="A567" t="str">
            <v>0310</v>
          </cell>
          <cell r="B567" t="str">
            <v>QE 0312</v>
          </cell>
        </row>
        <row r="568">
          <cell r="A568" t="str">
            <v>0311</v>
          </cell>
          <cell r="B568" t="str">
            <v>QE 0312</v>
          </cell>
        </row>
        <row r="569">
          <cell r="A569" t="str">
            <v>0312</v>
          </cell>
          <cell r="B569" t="str">
            <v>QE 0312</v>
          </cell>
        </row>
        <row r="570">
          <cell r="A570" t="str">
            <v>0401</v>
          </cell>
          <cell r="B570" t="str">
            <v>update table</v>
          </cell>
        </row>
        <row r="571">
          <cell r="A571" t="str">
            <v>9411</v>
          </cell>
          <cell r="B571" t="str">
            <v>QE 9412</v>
          </cell>
        </row>
        <row r="572">
          <cell r="A572" t="str">
            <v>9901</v>
          </cell>
          <cell r="B572" t="str">
            <v>QE 9903</v>
          </cell>
        </row>
        <row r="573">
          <cell r="A573" t="str">
            <v>9902</v>
          </cell>
          <cell r="B573" t="str">
            <v>QE 9903</v>
          </cell>
        </row>
        <row r="574">
          <cell r="A574" t="str">
            <v>9903</v>
          </cell>
          <cell r="B574" t="str">
            <v>QE 9903</v>
          </cell>
        </row>
        <row r="575">
          <cell r="A575" t="str">
            <v>9904</v>
          </cell>
          <cell r="B575" t="str">
            <v>QE 9906</v>
          </cell>
        </row>
        <row r="576">
          <cell r="A576" t="str">
            <v>9905</v>
          </cell>
          <cell r="B576" t="str">
            <v>QE 9906</v>
          </cell>
        </row>
        <row r="577">
          <cell r="A577" t="str">
            <v>9906</v>
          </cell>
          <cell r="B577" t="str">
            <v>QE 9906</v>
          </cell>
        </row>
        <row r="578">
          <cell r="A578" t="str">
            <v>9907</v>
          </cell>
          <cell r="B578" t="str">
            <v>QE 9909</v>
          </cell>
        </row>
        <row r="579">
          <cell r="A579" t="str">
            <v>9908</v>
          </cell>
          <cell r="B579" t="str">
            <v>QE 9909</v>
          </cell>
        </row>
        <row r="580">
          <cell r="A580" t="str">
            <v>9909</v>
          </cell>
          <cell r="B580" t="str">
            <v>QE 9909</v>
          </cell>
        </row>
        <row r="581">
          <cell r="A581" t="str">
            <v>9910</v>
          </cell>
          <cell r="B581" t="str">
            <v>QE 9912</v>
          </cell>
        </row>
        <row r="582">
          <cell r="A582" t="str">
            <v>9911</v>
          </cell>
          <cell r="B582" t="str">
            <v>QE 9912</v>
          </cell>
        </row>
        <row r="583">
          <cell r="A583" t="str">
            <v>9912</v>
          </cell>
          <cell r="B583" t="str">
            <v>QE 9912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4"/>
      <sheetName val="Sheet1"/>
      <sheetName val="Sheet5"/>
      <sheetName val="Sheet3"/>
      <sheetName val="Quarterly Crosswalk Reference"/>
    </sheetNames>
    <definedNames>
      <definedName name="Dates"/>
    </defined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1A_old"/>
      <sheetName val="RPT 11B_old"/>
      <sheetName val="RPT 11C_old"/>
      <sheetName val="Macros"/>
      <sheetName val="Lookup Info"/>
      <sheetName val="VentDepData"/>
      <sheetName val="DistData"/>
      <sheetName val="RPT2DAT"/>
      <sheetName val="RPT11 by County (Q1)"/>
      <sheetName val="RPT11 Combined (Q1)"/>
      <sheetName val="RPT11 by County (Q2)"/>
      <sheetName val="RPT11 Combined (Q2)"/>
      <sheetName val="RPT11 by County (Q3)"/>
      <sheetName val="RPT11 Combined (Q3)"/>
      <sheetName val="RPT11 by County (Q4)"/>
      <sheetName val="RPT11 Combined (Q4)"/>
      <sheetName val="RPT10_Q1"/>
      <sheetName val="RPT10_Q2"/>
      <sheetName val="RPT10_Q3"/>
      <sheetName val="RPT10_Q4"/>
    </sheetNames>
    <sheetDataSet>
      <sheetData sheetId="0" refreshError="1">
        <row r="4">
          <cell r="A4" t="str">
            <v>Program Contractor Financial Reporting Systems - Report #11A Utilization Data Report by County</v>
          </cell>
          <cell r="I4" t="str">
            <v>Program Contractor Financial Reporting Systems - Report #11A Utilization Data Report by County</v>
          </cell>
          <cell r="Q4" t="str">
            <v>Program Contractor Financial Reporting Systems - Report #11A Utilization Data Report by County</v>
          </cell>
          <cell r="Y4" t="str">
            <v>Program Contractor Financial Reporting Systems - Report #11A Utilization Data Report by County</v>
          </cell>
          <cell r="AG4" t="str">
            <v>Program Contractor Financial Reporting Systems - Report #11A Utilization Data Report by County</v>
          </cell>
          <cell r="AO4" t="str">
            <v>Program Contractor Financial Reporting Systems - Report #11A Utilization Data Report by County</v>
          </cell>
          <cell r="AW4" t="str">
            <v>Program Contractor Financial Reporting Systems - Report #11A Utilization Data Report by County</v>
          </cell>
        </row>
        <row r="6">
          <cell r="A6" t="str">
            <v>Statement for Program Contractor 110049 - Evercare of Arizona, Inc.</v>
          </cell>
          <cell r="F6" t="str">
            <v>County:</v>
          </cell>
          <cell r="G6" t="str">
            <v>Apache</v>
          </cell>
          <cell r="I6" t="str">
            <v>Statement for Program Contractor 110049 - Evercare of Arizona, Inc.</v>
          </cell>
          <cell r="N6" t="str">
            <v>County:</v>
          </cell>
          <cell r="O6" t="str">
            <v>Coconino</v>
          </cell>
          <cell r="Q6" t="str">
            <v>Statement for Program Contractor 110049 - Evercare of Arizona, Inc.</v>
          </cell>
          <cell r="V6" t="str">
            <v>County:</v>
          </cell>
          <cell r="W6" t="str">
            <v>La Paz</v>
          </cell>
          <cell r="Y6" t="str">
            <v>Statement for Program Contractor 110049 - Evercare of Arizona, Inc.</v>
          </cell>
          <cell r="AD6" t="str">
            <v>County:</v>
          </cell>
          <cell r="AE6" t="str">
            <v>Maricopa</v>
          </cell>
          <cell r="AG6" t="str">
            <v>Statement for Program Contractor 110049 - Evercare of Arizona, Inc.</v>
          </cell>
          <cell r="AL6" t="str">
            <v>County:</v>
          </cell>
          <cell r="AM6" t="str">
            <v>Mohave</v>
          </cell>
          <cell r="AO6" t="str">
            <v>Statement for Program Contractor 110049 - Evercare of Arizona, Inc.</v>
          </cell>
          <cell r="AT6" t="str">
            <v>County:</v>
          </cell>
          <cell r="AU6" t="str">
            <v>Navajo</v>
          </cell>
          <cell r="AW6" t="str">
            <v>Statement for Program Contractor 110049 - Evercare of Arizona, Inc.</v>
          </cell>
          <cell r="BB6" t="str">
            <v>County:</v>
          </cell>
          <cell r="BC6" t="str">
            <v>Yuma</v>
          </cell>
        </row>
        <row r="8">
          <cell r="A8" t="str">
            <v>For the Month ending 10/31/2005 in the Fiscal Year ending 9/30/2006</v>
          </cell>
          <cell r="F8" t="str">
            <v>Page 1 of 21</v>
          </cell>
          <cell r="I8" t="str">
            <v>For the Month ending 10/31/2005 in the Fiscal Year ending 9/30/2006</v>
          </cell>
          <cell r="N8" t="str">
            <v>Page 4 of 21</v>
          </cell>
          <cell r="Q8" t="str">
            <v>For the Month ending 10/31/2005 in the Fiscal Year ending 9/30/2006</v>
          </cell>
          <cell r="V8" t="str">
            <v>Page 7 of 21</v>
          </cell>
          <cell r="Y8" t="str">
            <v>For the Month ending 10/31/2005 in the Fiscal Year ending 9/30/2006</v>
          </cell>
          <cell r="AD8" t="str">
            <v>Page 10 of 21</v>
          </cell>
          <cell r="AG8" t="str">
            <v>For the Month ending 10/31/2005 in the Fiscal Year ending 9/30/2006</v>
          </cell>
          <cell r="AL8" t="str">
            <v>Page 13 of 21</v>
          </cell>
          <cell r="AO8" t="str">
            <v>For the Month ending 10/31/2005 in the Fiscal Year ending 9/30/2006</v>
          </cell>
          <cell r="AT8" t="str">
            <v>Page 16 of 21</v>
          </cell>
          <cell r="AW8" t="str">
            <v>For the Month ending 10/31/2005 in the Fiscal Year ending 9/30/2006</v>
          </cell>
          <cell r="BB8" t="str">
            <v>Page 19 of 21</v>
          </cell>
        </row>
        <row r="11">
          <cell r="A11" t="str">
            <v>Utilization Data Report by County</v>
          </cell>
          <cell r="I11" t="str">
            <v>Utilization Data Report by County</v>
          </cell>
          <cell r="Q11" t="str">
            <v>Utilization Data Report by County</v>
          </cell>
          <cell r="Y11" t="str">
            <v>Utilization Data Report by County</v>
          </cell>
          <cell r="AG11" t="str">
            <v>Utilization Data Report by County</v>
          </cell>
          <cell r="AO11" t="str">
            <v>Utilization Data Report by County</v>
          </cell>
          <cell r="AW11" t="str">
            <v>Utilization Data Report by County</v>
          </cell>
        </row>
        <row r="13">
          <cell r="B13" t="str">
            <v>MEDICARE</v>
          </cell>
          <cell r="D13" t="str">
            <v>NON-MEDICARE</v>
          </cell>
          <cell r="F13" t="str">
            <v>TOTAL</v>
          </cell>
          <cell r="J13" t="str">
            <v>MEDICARE</v>
          </cell>
          <cell r="L13" t="str">
            <v>NON-MEDICARE</v>
          </cell>
          <cell r="N13" t="str">
            <v>TOTAL</v>
          </cell>
          <cell r="R13" t="str">
            <v>MEDICARE</v>
          </cell>
          <cell r="T13" t="str">
            <v>NON-MEDICARE</v>
          </cell>
          <cell r="V13" t="str">
            <v>TOTAL</v>
          </cell>
          <cell r="Z13" t="str">
            <v>MEDICARE</v>
          </cell>
          <cell r="AB13" t="str">
            <v>NON-MEDICARE</v>
          </cell>
          <cell r="AD13" t="str">
            <v>TOTAL</v>
          </cell>
          <cell r="AH13" t="str">
            <v>MEDICARE</v>
          </cell>
          <cell r="AJ13" t="str">
            <v>NON-MEDICARE</v>
          </cell>
          <cell r="AL13" t="str">
            <v>TOTAL</v>
          </cell>
          <cell r="AP13" t="str">
            <v>MEDICARE</v>
          </cell>
          <cell r="AR13" t="str">
            <v>NON-MEDICARE</v>
          </cell>
          <cell r="AT13" t="str">
            <v>TOTAL</v>
          </cell>
          <cell r="AX13" t="str">
            <v>MEDICARE</v>
          </cell>
          <cell r="AZ13" t="str">
            <v>NON-MEDICARE</v>
          </cell>
          <cell r="BB13" t="str">
            <v>TOTAL</v>
          </cell>
        </row>
        <row r="14">
          <cell r="A14" t="str">
            <v>ITEM DESCRIPTION</v>
          </cell>
          <cell r="B14" t="str">
            <v>Current</v>
          </cell>
          <cell r="D14" t="str">
            <v>Current</v>
          </cell>
          <cell r="F14" t="str">
            <v>Current</v>
          </cell>
          <cell r="I14" t="str">
            <v>ITEM DESCRIPTION</v>
          </cell>
          <cell r="J14" t="str">
            <v>Current</v>
          </cell>
          <cell r="L14" t="str">
            <v>Current</v>
          </cell>
          <cell r="N14" t="str">
            <v>Current</v>
          </cell>
          <cell r="Q14" t="str">
            <v>ITEM DESCRIPTION</v>
          </cell>
          <cell r="R14" t="str">
            <v>Current</v>
          </cell>
          <cell r="T14" t="str">
            <v>Current</v>
          </cell>
          <cell r="V14" t="str">
            <v>Current</v>
          </cell>
          <cell r="Y14" t="str">
            <v>ITEM DESCRIPTION</v>
          </cell>
          <cell r="Z14" t="str">
            <v>Current</v>
          </cell>
          <cell r="AB14" t="str">
            <v>Current</v>
          </cell>
          <cell r="AD14" t="str">
            <v>Current</v>
          </cell>
          <cell r="AG14" t="str">
            <v>ITEM DESCRIPTION</v>
          </cell>
          <cell r="AH14" t="str">
            <v>Current</v>
          </cell>
          <cell r="AJ14" t="str">
            <v>Current</v>
          </cell>
          <cell r="AL14" t="str">
            <v>Current</v>
          </cell>
          <cell r="AO14" t="str">
            <v>ITEM DESCRIPTION</v>
          </cell>
          <cell r="AP14" t="str">
            <v>Current</v>
          </cell>
          <cell r="AR14" t="str">
            <v>Current</v>
          </cell>
          <cell r="AT14" t="str">
            <v>Current</v>
          </cell>
          <cell r="AW14" t="str">
            <v>ITEM DESCRIPTION</v>
          </cell>
          <cell r="AX14" t="str">
            <v>Current</v>
          </cell>
          <cell r="AZ14" t="str">
            <v>Current</v>
          </cell>
          <cell r="BB14" t="str">
            <v>Current</v>
          </cell>
        </row>
        <row r="15">
          <cell r="B15" t="str">
            <v>Period</v>
          </cell>
          <cell r="C15" t="str">
            <v>YTD</v>
          </cell>
          <cell r="D15" t="str">
            <v>Period</v>
          </cell>
          <cell r="E15" t="str">
            <v>YTD</v>
          </cell>
          <cell r="F15" t="str">
            <v>Period</v>
          </cell>
          <cell r="G15" t="str">
            <v>YTD</v>
          </cell>
          <cell r="J15" t="str">
            <v>Period</v>
          </cell>
          <cell r="K15" t="str">
            <v>YTD</v>
          </cell>
          <cell r="L15" t="str">
            <v>Period</v>
          </cell>
          <cell r="M15" t="str">
            <v>YTD</v>
          </cell>
          <cell r="N15" t="str">
            <v>Period</v>
          </cell>
          <cell r="O15" t="str">
            <v>YTD</v>
          </cell>
          <cell r="R15" t="str">
            <v>Period</v>
          </cell>
          <cell r="S15" t="str">
            <v>YTD</v>
          </cell>
          <cell r="T15" t="str">
            <v>Period</v>
          </cell>
          <cell r="U15" t="str">
            <v>YTD</v>
          </cell>
          <cell r="V15" t="str">
            <v>Period</v>
          </cell>
          <cell r="W15" t="str">
            <v>YTD</v>
          </cell>
          <cell r="Z15" t="str">
            <v>Period</v>
          </cell>
          <cell r="AA15" t="str">
            <v>YTD</v>
          </cell>
          <cell r="AB15" t="str">
            <v>Period</v>
          </cell>
          <cell r="AC15" t="str">
            <v>YTD</v>
          </cell>
          <cell r="AD15" t="str">
            <v>Period</v>
          </cell>
          <cell r="AE15" t="str">
            <v>YTD</v>
          </cell>
          <cell r="AH15" t="str">
            <v>Period</v>
          </cell>
          <cell r="AI15" t="str">
            <v>YTD</v>
          </cell>
          <cell r="AJ15" t="str">
            <v>Period</v>
          </cell>
          <cell r="AK15" t="str">
            <v>YTD</v>
          </cell>
          <cell r="AL15" t="str">
            <v>Period</v>
          </cell>
          <cell r="AM15" t="str">
            <v>YTD</v>
          </cell>
          <cell r="AP15" t="str">
            <v>Period</v>
          </cell>
          <cell r="AQ15" t="str">
            <v>YTD</v>
          </cell>
          <cell r="AR15" t="str">
            <v>Period</v>
          </cell>
          <cell r="AS15" t="str">
            <v>YTD</v>
          </cell>
          <cell r="AT15" t="str">
            <v>Period</v>
          </cell>
          <cell r="AU15" t="str">
            <v>YTD</v>
          </cell>
          <cell r="AX15" t="str">
            <v>Period</v>
          </cell>
          <cell r="AY15" t="str">
            <v>YTD</v>
          </cell>
          <cell r="AZ15" t="str">
            <v>Period</v>
          </cell>
          <cell r="BA15" t="str">
            <v>YTD</v>
          </cell>
          <cell r="BB15" t="str">
            <v>Period</v>
          </cell>
          <cell r="BC15" t="str">
            <v>YTD</v>
          </cell>
        </row>
        <row r="16">
          <cell r="A16" t="str">
            <v>A.   Enrollees (At End of Period)</v>
          </cell>
          <cell r="B16">
            <v>60</v>
          </cell>
          <cell r="D16">
            <v>19</v>
          </cell>
          <cell r="F16">
            <v>79</v>
          </cell>
          <cell r="I16" t="str">
            <v>A.   Enrollees (At End of Period)</v>
          </cell>
          <cell r="J16">
            <v>148</v>
          </cell>
          <cell r="L16">
            <v>35</v>
          </cell>
          <cell r="N16">
            <v>183</v>
          </cell>
          <cell r="Q16" t="str">
            <v>A.   Enrollees (At End of Period)</v>
          </cell>
          <cell r="R16">
            <v>63</v>
          </cell>
          <cell r="T16">
            <v>5</v>
          </cell>
          <cell r="V16">
            <v>68</v>
          </cell>
          <cell r="Y16" t="str">
            <v>A.   Enrollees (At End of Period)</v>
          </cell>
          <cell r="Z16">
            <v>4538</v>
          </cell>
          <cell r="AB16">
            <v>641</v>
          </cell>
          <cell r="AD16">
            <v>5179</v>
          </cell>
          <cell r="AG16" t="str">
            <v>A.   Enrollees (At End of Period)</v>
          </cell>
          <cell r="AH16">
            <v>705</v>
          </cell>
          <cell r="AJ16">
            <v>104</v>
          </cell>
          <cell r="AL16">
            <v>809</v>
          </cell>
          <cell r="AO16" t="str">
            <v>A.   Enrollees (At End of Period)</v>
          </cell>
          <cell r="AP16">
            <v>173</v>
          </cell>
          <cell r="AR16">
            <v>47</v>
          </cell>
          <cell r="AT16">
            <v>220</v>
          </cell>
          <cell r="AW16" t="str">
            <v>A.   Enrollees (At End of Period)</v>
          </cell>
          <cell r="AX16">
            <v>506</v>
          </cell>
          <cell r="AZ16">
            <v>101</v>
          </cell>
          <cell r="BB16">
            <v>607</v>
          </cell>
        </row>
        <row r="18">
          <cell r="A18" t="str">
            <v>B.   Member Months (Unduplicated)</v>
          </cell>
          <cell r="B18">
            <v>73.736699999999999</v>
          </cell>
          <cell r="C18">
            <v>73.736699999999999</v>
          </cell>
          <cell r="D18">
            <v>20.83</v>
          </cell>
          <cell r="E18">
            <v>20.83</v>
          </cell>
          <cell r="F18">
            <v>94.566699999999997</v>
          </cell>
          <cell r="G18">
            <v>94.566699999999997</v>
          </cell>
          <cell r="I18" t="str">
            <v>B.   Member Months (Unduplicated)</v>
          </cell>
          <cell r="J18">
            <v>214.04930000000002</v>
          </cell>
          <cell r="K18">
            <v>214.04930000000002</v>
          </cell>
          <cell r="L18">
            <v>38.000000000000007</v>
          </cell>
          <cell r="M18">
            <v>38.000000000000007</v>
          </cell>
          <cell r="N18">
            <v>252.04930000000002</v>
          </cell>
          <cell r="O18">
            <v>252.04930000000002</v>
          </cell>
          <cell r="Q18" t="str">
            <v>B.   Member Months (Unduplicated)</v>
          </cell>
          <cell r="R18">
            <v>86.511899999999997</v>
          </cell>
          <cell r="S18">
            <v>86.511899999999997</v>
          </cell>
          <cell r="T18">
            <v>6</v>
          </cell>
          <cell r="U18">
            <v>6</v>
          </cell>
          <cell r="V18">
            <v>92.511899999999997</v>
          </cell>
          <cell r="W18">
            <v>92.511899999999997</v>
          </cell>
          <cell r="Y18" t="str">
            <v>B.   Member Months (Unduplicated)</v>
          </cell>
          <cell r="Z18">
            <v>3912.1677000000022</v>
          </cell>
          <cell r="AA18">
            <v>3912.1677000000022</v>
          </cell>
          <cell r="AB18">
            <v>747.37860000000012</v>
          </cell>
          <cell r="AC18">
            <v>747.37860000000012</v>
          </cell>
          <cell r="AD18">
            <v>4659.5463000000027</v>
          </cell>
          <cell r="AE18">
            <v>4659.5463000000027</v>
          </cell>
          <cell r="AG18" t="str">
            <v>B.   Member Months (Unduplicated)</v>
          </cell>
          <cell r="AH18">
            <v>1021.5384</v>
          </cell>
          <cell r="AI18">
            <v>1021.5384</v>
          </cell>
          <cell r="AJ18">
            <v>135.12</v>
          </cell>
          <cell r="AK18">
            <v>135.12</v>
          </cell>
          <cell r="AL18">
            <v>1156.6584</v>
          </cell>
          <cell r="AM18">
            <v>1156.6584</v>
          </cell>
          <cell r="AO18" t="str">
            <v>B.   Member Months (Unduplicated)</v>
          </cell>
          <cell r="AP18">
            <v>234.21489999999994</v>
          </cell>
          <cell r="AQ18">
            <v>234.21489999999994</v>
          </cell>
          <cell r="AR18">
            <v>53.652299999999997</v>
          </cell>
          <cell r="AS18">
            <v>53.652299999999997</v>
          </cell>
          <cell r="AT18">
            <v>287.86719999999991</v>
          </cell>
          <cell r="AU18">
            <v>287.86719999999991</v>
          </cell>
          <cell r="AW18" t="str">
            <v>B.   Member Months (Unduplicated)</v>
          </cell>
          <cell r="AX18">
            <v>678.46019999999999</v>
          </cell>
          <cell r="AY18">
            <v>678.46019999999999</v>
          </cell>
          <cell r="AZ18">
            <v>130.10999999999999</v>
          </cell>
          <cell r="BA18">
            <v>130.10999999999999</v>
          </cell>
          <cell r="BB18">
            <v>808.5702</v>
          </cell>
          <cell r="BC18">
            <v>808.5702</v>
          </cell>
        </row>
        <row r="19">
          <cell r="A19" t="str">
            <v xml:space="preserve">   Institutional Member Months Total</v>
          </cell>
          <cell r="B19">
            <v>3.9</v>
          </cell>
          <cell r="C19">
            <v>3.9</v>
          </cell>
          <cell r="D19">
            <v>4.5600000000000005</v>
          </cell>
          <cell r="E19">
            <v>4.5600000000000005</v>
          </cell>
          <cell r="F19">
            <v>8.4600000000000009</v>
          </cell>
          <cell r="G19">
            <v>8.4600000000000009</v>
          </cell>
          <cell r="I19" t="str">
            <v xml:space="preserve">   Institutional Member Months Total</v>
          </cell>
          <cell r="J19">
            <v>78.400000000000006</v>
          </cell>
          <cell r="K19">
            <v>78.400000000000006</v>
          </cell>
          <cell r="L19">
            <v>4</v>
          </cell>
          <cell r="M19">
            <v>4</v>
          </cell>
          <cell r="N19">
            <v>82.4</v>
          </cell>
          <cell r="O19">
            <v>82.4</v>
          </cell>
          <cell r="Q19" t="str">
            <v xml:space="preserve">   Institutional Member Months Total</v>
          </cell>
          <cell r="R19">
            <v>49.29</v>
          </cell>
          <cell r="S19">
            <v>49.29</v>
          </cell>
          <cell r="T19">
            <v>1</v>
          </cell>
          <cell r="U19">
            <v>1</v>
          </cell>
          <cell r="V19">
            <v>50.29</v>
          </cell>
          <cell r="W19">
            <v>50.29</v>
          </cell>
          <cell r="Y19" t="str">
            <v xml:space="preserve">   Institutional Member Months Total</v>
          </cell>
          <cell r="Z19">
            <v>2188.7399999999998</v>
          </cell>
          <cell r="AA19">
            <v>2188.7399999999998</v>
          </cell>
          <cell r="AB19">
            <v>172.56</v>
          </cell>
          <cell r="AC19">
            <v>172.56</v>
          </cell>
          <cell r="AD19">
            <v>2361.2999999999997</v>
          </cell>
          <cell r="AE19">
            <v>2361.2999999999997</v>
          </cell>
          <cell r="AG19" t="str">
            <v xml:space="preserve">   Institutional Member Months Total</v>
          </cell>
          <cell r="AH19">
            <v>562.5</v>
          </cell>
          <cell r="AI19">
            <v>562.5</v>
          </cell>
          <cell r="AJ19">
            <v>37.57</v>
          </cell>
          <cell r="AK19">
            <v>37.57</v>
          </cell>
          <cell r="AL19">
            <v>600.07000000000005</v>
          </cell>
          <cell r="AM19">
            <v>600.07000000000005</v>
          </cell>
          <cell r="AO19" t="str">
            <v xml:space="preserve">   Institutional Member Months Total</v>
          </cell>
          <cell r="AP19">
            <v>43.29</v>
          </cell>
          <cell r="AQ19">
            <v>43.29</v>
          </cell>
          <cell r="AR19">
            <v>9.26</v>
          </cell>
          <cell r="AS19">
            <v>9.26</v>
          </cell>
          <cell r="AT19">
            <v>52.55</v>
          </cell>
          <cell r="AU19">
            <v>52.55</v>
          </cell>
          <cell r="AW19" t="str">
            <v xml:space="preserve">   Institutional Member Months Total</v>
          </cell>
          <cell r="AX19">
            <v>358.78</v>
          </cell>
          <cell r="AY19">
            <v>358.78</v>
          </cell>
          <cell r="AZ19">
            <v>41.32</v>
          </cell>
          <cell r="BA19">
            <v>41.32</v>
          </cell>
          <cell r="BB19">
            <v>400.09999999999997</v>
          </cell>
          <cell r="BC19">
            <v>400.09999999999997</v>
          </cell>
        </row>
        <row r="20">
          <cell r="A20" t="str">
            <v xml:space="preserve">   1.  Level I</v>
          </cell>
          <cell r="B20">
            <v>2.5099999999999998</v>
          </cell>
          <cell r="C20">
            <v>2.5099999999999998</v>
          </cell>
          <cell r="D20">
            <v>3.56</v>
          </cell>
          <cell r="E20">
            <v>3.56</v>
          </cell>
          <cell r="F20">
            <v>6.07</v>
          </cell>
          <cell r="G20">
            <v>6.07</v>
          </cell>
          <cell r="I20" t="str">
            <v xml:space="preserve">   1.  Level I</v>
          </cell>
          <cell r="J20">
            <v>34.29</v>
          </cell>
          <cell r="K20">
            <v>34.29</v>
          </cell>
          <cell r="L20">
            <v>3</v>
          </cell>
          <cell r="M20">
            <v>3</v>
          </cell>
          <cell r="N20">
            <v>37.29</v>
          </cell>
          <cell r="O20">
            <v>37.29</v>
          </cell>
          <cell r="Q20" t="str">
            <v xml:space="preserve">   1.  Level I</v>
          </cell>
          <cell r="R20">
            <v>31.13</v>
          </cell>
          <cell r="S20">
            <v>31.13</v>
          </cell>
          <cell r="T20">
            <v>0</v>
          </cell>
          <cell r="U20">
            <v>0</v>
          </cell>
          <cell r="V20">
            <v>31.13</v>
          </cell>
          <cell r="W20">
            <v>31.13</v>
          </cell>
          <cell r="Y20" t="str">
            <v xml:space="preserve">   1.  Level I</v>
          </cell>
          <cell r="Z20">
            <v>1482.75</v>
          </cell>
          <cell r="AA20">
            <v>1482.75</v>
          </cell>
          <cell r="AB20">
            <v>107.76</v>
          </cell>
          <cell r="AC20">
            <v>107.76</v>
          </cell>
          <cell r="AD20">
            <v>1590.51</v>
          </cell>
          <cell r="AE20">
            <v>1590.51</v>
          </cell>
          <cell r="AG20" t="str">
            <v xml:space="preserve">   1.  Level I</v>
          </cell>
          <cell r="AH20">
            <v>253.15</v>
          </cell>
          <cell r="AI20">
            <v>253.15</v>
          </cell>
          <cell r="AJ20">
            <v>20.100000000000001</v>
          </cell>
          <cell r="AK20">
            <v>20.100000000000001</v>
          </cell>
          <cell r="AL20">
            <v>273.25</v>
          </cell>
          <cell r="AM20">
            <v>273.25</v>
          </cell>
          <cell r="AO20" t="str">
            <v xml:space="preserve">   1.  Level I</v>
          </cell>
          <cell r="AP20">
            <v>25.97</v>
          </cell>
          <cell r="AQ20">
            <v>25.97</v>
          </cell>
          <cell r="AR20">
            <v>8.26</v>
          </cell>
          <cell r="AS20">
            <v>8.26</v>
          </cell>
          <cell r="AT20">
            <v>34.229999999999997</v>
          </cell>
          <cell r="AU20">
            <v>34.229999999999997</v>
          </cell>
          <cell r="AW20" t="str">
            <v xml:space="preserve">   1.  Level I</v>
          </cell>
          <cell r="AX20">
            <v>189.66</v>
          </cell>
          <cell r="AY20">
            <v>189.66</v>
          </cell>
          <cell r="AZ20">
            <v>26.32</v>
          </cell>
          <cell r="BA20">
            <v>26.32</v>
          </cell>
          <cell r="BB20">
            <v>215.98</v>
          </cell>
          <cell r="BC20">
            <v>215.98</v>
          </cell>
        </row>
        <row r="21">
          <cell r="A21" t="str">
            <v xml:space="preserve">   2.  Level II</v>
          </cell>
          <cell r="B21">
            <v>1.23</v>
          </cell>
          <cell r="C21">
            <v>1.23</v>
          </cell>
          <cell r="D21">
            <v>1</v>
          </cell>
          <cell r="E21">
            <v>1</v>
          </cell>
          <cell r="F21">
            <v>2.23</v>
          </cell>
          <cell r="G21">
            <v>2.23</v>
          </cell>
          <cell r="I21" t="str">
            <v xml:space="preserve">   2.  Level II</v>
          </cell>
          <cell r="J21">
            <v>37.92</v>
          </cell>
          <cell r="K21">
            <v>37.92</v>
          </cell>
          <cell r="L21">
            <v>1</v>
          </cell>
          <cell r="M21">
            <v>1</v>
          </cell>
          <cell r="N21">
            <v>38.92</v>
          </cell>
          <cell r="O21">
            <v>38.92</v>
          </cell>
          <cell r="Q21" t="str">
            <v xml:space="preserve">   2.  Level II</v>
          </cell>
          <cell r="R21">
            <v>16.16</v>
          </cell>
          <cell r="S21">
            <v>16.16</v>
          </cell>
          <cell r="T21">
            <v>1</v>
          </cell>
          <cell r="U21">
            <v>1</v>
          </cell>
          <cell r="V21">
            <v>17.16</v>
          </cell>
          <cell r="W21">
            <v>17.16</v>
          </cell>
          <cell r="Y21" t="str">
            <v xml:space="preserve">   2.  Level II</v>
          </cell>
          <cell r="Z21">
            <v>619.53</v>
          </cell>
          <cell r="AA21">
            <v>619.53</v>
          </cell>
          <cell r="AB21">
            <v>48.51</v>
          </cell>
          <cell r="AC21">
            <v>48.51</v>
          </cell>
          <cell r="AD21">
            <v>668.04</v>
          </cell>
          <cell r="AE21">
            <v>668.04</v>
          </cell>
          <cell r="AG21" t="str">
            <v xml:space="preserve">   2.  Level II</v>
          </cell>
          <cell r="AH21">
            <v>254.12</v>
          </cell>
          <cell r="AI21">
            <v>254.12</v>
          </cell>
          <cell r="AJ21">
            <v>10.76</v>
          </cell>
          <cell r="AK21">
            <v>10.76</v>
          </cell>
          <cell r="AL21">
            <v>264.88</v>
          </cell>
          <cell r="AM21">
            <v>264.88</v>
          </cell>
          <cell r="AO21" t="str">
            <v xml:space="preserve">   2.  Level II</v>
          </cell>
          <cell r="AP21">
            <v>14.32</v>
          </cell>
          <cell r="AQ21">
            <v>14.32</v>
          </cell>
          <cell r="AR21">
            <v>1</v>
          </cell>
          <cell r="AS21">
            <v>1</v>
          </cell>
          <cell r="AT21">
            <v>15.32</v>
          </cell>
          <cell r="AU21">
            <v>15.32</v>
          </cell>
          <cell r="AW21" t="str">
            <v xml:space="preserve">   2.  Level II</v>
          </cell>
          <cell r="AX21">
            <v>149.41999999999999</v>
          </cell>
          <cell r="AY21">
            <v>149.41999999999999</v>
          </cell>
          <cell r="AZ21">
            <v>9</v>
          </cell>
          <cell r="BA21">
            <v>9</v>
          </cell>
          <cell r="BB21">
            <v>158.41999999999999</v>
          </cell>
          <cell r="BC21">
            <v>158.41999999999999</v>
          </cell>
        </row>
        <row r="22">
          <cell r="A22" t="str">
            <v xml:space="preserve">   3.  Level III</v>
          </cell>
          <cell r="B22">
            <v>0.16</v>
          </cell>
          <cell r="C22">
            <v>0.16</v>
          </cell>
          <cell r="D22">
            <v>0</v>
          </cell>
          <cell r="E22">
            <v>0</v>
          </cell>
          <cell r="F22">
            <v>0.16</v>
          </cell>
          <cell r="G22">
            <v>0.16</v>
          </cell>
          <cell r="I22" t="str">
            <v xml:space="preserve">   3.  Level III</v>
          </cell>
          <cell r="J22">
            <v>6.19</v>
          </cell>
          <cell r="K22">
            <v>6.19</v>
          </cell>
          <cell r="L22">
            <v>0</v>
          </cell>
          <cell r="M22">
            <v>0</v>
          </cell>
          <cell r="N22">
            <v>6.19</v>
          </cell>
          <cell r="O22">
            <v>6.19</v>
          </cell>
          <cell r="Q22" t="str">
            <v xml:space="preserve">   3.  Level III</v>
          </cell>
          <cell r="R22">
            <v>2</v>
          </cell>
          <cell r="S22">
            <v>2</v>
          </cell>
          <cell r="T22">
            <v>0</v>
          </cell>
          <cell r="U22">
            <v>0</v>
          </cell>
          <cell r="V22">
            <v>2</v>
          </cell>
          <cell r="W22">
            <v>2</v>
          </cell>
          <cell r="Y22" t="str">
            <v xml:space="preserve">   3.  Level III</v>
          </cell>
          <cell r="Z22">
            <v>86.43</v>
          </cell>
          <cell r="AA22">
            <v>86.43</v>
          </cell>
          <cell r="AB22">
            <v>11.23</v>
          </cell>
          <cell r="AC22">
            <v>11.23</v>
          </cell>
          <cell r="AD22">
            <v>97.660000000000011</v>
          </cell>
          <cell r="AE22">
            <v>97.660000000000011</v>
          </cell>
          <cell r="AG22" t="str">
            <v xml:space="preserve">   3.  Level III</v>
          </cell>
          <cell r="AH22">
            <v>55.23</v>
          </cell>
          <cell r="AI22">
            <v>55.23</v>
          </cell>
          <cell r="AJ22">
            <v>6.71</v>
          </cell>
          <cell r="AK22">
            <v>6.71</v>
          </cell>
          <cell r="AL22">
            <v>61.94</v>
          </cell>
          <cell r="AM22">
            <v>61.94</v>
          </cell>
          <cell r="AO22" t="str">
            <v xml:space="preserve">   3.  Level III</v>
          </cell>
          <cell r="AP22">
            <v>0</v>
          </cell>
          <cell r="AQ22">
            <v>0</v>
          </cell>
          <cell r="AR22">
            <v>0</v>
          </cell>
          <cell r="AS22">
            <v>0</v>
          </cell>
          <cell r="AT22">
            <v>0</v>
          </cell>
          <cell r="AU22">
            <v>0</v>
          </cell>
          <cell r="AW22" t="str">
            <v xml:space="preserve">   3.  Level III</v>
          </cell>
          <cell r="AX22">
            <v>19.7</v>
          </cell>
          <cell r="AY22">
            <v>19.7</v>
          </cell>
          <cell r="AZ22">
            <v>6</v>
          </cell>
          <cell r="BA22">
            <v>6</v>
          </cell>
          <cell r="BB22">
            <v>25.7</v>
          </cell>
          <cell r="BC22">
            <v>25.7</v>
          </cell>
        </row>
        <row r="23">
          <cell r="A23" t="str">
            <v xml:space="preserve">   4.  Level IV</v>
          </cell>
          <cell r="B23">
            <v>0</v>
          </cell>
          <cell r="C23">
            <v>0</v>
          </cell>
          <cell r="D23">
            <v>0</v>
          </cell>
          <cell r="E23">
            <v>0</v>
          </cell>
          <cell r="F23">
            <v>0</v>
          </cell>
          <cell r="G23">
            <v>0</v>
          </cell>
          <cell r="I23" t="str">
            <v xml:space="preserve">   4.  Level IV</v>
          </cell>
          <cell r="J23">
            <v>0</v>
          </cell>
          <cell r="K23">
            <v>0</v>
          </cell>
          <cell r="L23">
            <v>0</v>
          </cell>
          <cell r="M23">
            <v>0</v>
          </cell>
          <cell r="N23">
            <v>0</v>
          </cell>
          <cell r="O23">
            <v>0</v>
          </cell>
          <cell r="Q23" t="str">
            <v xml:space="preserve">   4.  Level IV</v>
          </cell>
          <cell r="R23">
            <v>0</v>
          </cell>
          <cell r="S23">
            <v>0</v>
          </cell>
          <cell r="T23">
            <v>0</v>
          </cell>
          <cell r="U23">
            <v>0</v>
          </cell>
          <cell r="V23">
            <v>0</v>
          </cell>
          <cell r="W23">
            <v>0</v>
          </cell>
          <cell r="Y23" t="str">
            <v xml:space="preserve">   4.  Level IV</v>
          </cell>
          <cell r="Z23">
            <v>0.03</v>
          </cell>
          <cell r="AA23">
            <v>0.03</v>
          </cell>
          <cell r="AB23">
            <v>5.0599999999999996</v>
          </cell>
          <cell r="AC23">
            <v>5.0599999999999996</v>
          </cell>
          <cell r="AD23">
            <v>5.09</v>
          </cell>
          <cell r="AE23">
            <v>5.09</v>
          </cell>
          <cell r="AG23" t="str">
            <v xml:space="preserve">   4.  Level IV</v>
          </cell>
          <cell r="AH23">
            <v>0</v>
          </cell>
          <cell r="AI23">
            <v>0</v>
          </cell>
          <cell r="AJ23">
            <v>0</v>
          </cell>
          <cell r="AK23">
            <v>0</v>
          </cell>
          <cell r="AL23">
            <v>0</v>
          </cell>
          <cell r="AM23">
            <v>0</v>
          </cell>
          <cell r="AO23" t="str">
            <v xml:space="preserve">   4.  Level IV</v>
          </cell>
          <cell r="AP23">
            <v>3</v>
          </cell>
          <cell r="AQ23">
            <v>3</v>
          </cell>
          <cell r="AR23">
            <v>0</v>
          </cell>
          <cell r="AS23">
            <v>0</v>
          </cell>
          <cell r="AT23">
            <v>3</v>
          </cell>
          <cell r="AU23">
            <v>3</v>
          </cell>
          <cell r="AW23" t="str">
            <v xml:space="preserve">   4.  Level IV</v>
          </cell>
          <cell r="AX23">
            <v>0</v>
          </cell>
          <cell r="AY23">
            <v>0</v>
          </cell>
          <cell r="AZ23">
            <v>0</v>
          </cell>
          <cell r="BA23">
            <v>0</v>
          </cell>
          <cell r="BB23">
            <v>0</v>
          </cell>
          <cell r="BC23">
            <v>0</v>
          </cell>
        </row>
        <row r="24">
          <cell r="A24" t="str">
            <v xml:space="preserve">   5.</v>
          </cell>
          <cell r="I24" t="str">
            <v xml:space="preserve">   5.</v>
          </cell>
          <cell r="Q24" t="str">
            <v xml:space="preserve">   5.</v>
          </cell>
          <cell r="Y24" t="str">
            <v xml:space="preserve">   5.</v>
          </cell>
          <cell r="AG24" t="str">
            <v xml:space="preserve">   5.</v>
          </cell>
          <cell r="AO24" t="str">
            <v xml:space="preserve">   5.</v>
          </cell>
          <cell r="AW24" t="str">
            <v xml:space="preserve">   5.</v>
          </cell>
        </row>
        <row r="25">
          <cell r="A25" t="str">
            <v xml:space="preserve">   6.</v>
          </cell>
          <cell r="I25" t="str">
            <v xml:space="preserve">   6.</v>
          </cell>
          <cell r="Q25" t="str">
            <v xml:space="preserve">   6.</v>
          </cell>
          <cell r="Y25" t="str">
            <v xml:space="preserve">   6.</v>
          </cell>
          <cell r="AG25" t="str">
            <v xml:space="preserve">   6.</v>
          </cell>
          <cell r="AO25" t="str">
            <v xml:space="preserve">   6.</v>
          </cell>
          <cell r="AW25" t="str">
            <v xml:space="preserve">   6.</v>
          </cell>
        </row>
        <row r="26">
          <cell r="A26" t="str">
            <v xml:space="preserve">   7.  Home and Community Based Services (HCBS) Total</v>
          </cell>
          <cell r="B26">
            <v>75.259999999999991</v>
          </cell>
          <cell r="C26">
            <v>75.259999999999991</v>
          </cell>
          <cell r="D26">
            <v>19.27</v>
          </cell>
          <cell r="E26">
            <v>19.27</v>
          </cell>
          <cell r="F26">
            <v>94.529999999999987</v>
          </cell>
          <cell r="G26">
            <v>94.529999999999987</v>
          </cell>
          <cell r="I26" t="str">
            <v xml:space="preserve">   7.  Home and Community Based Services (HCBS) Total</v>
          </cell>
          <cell r="J26">
            <v>141.39000000000001</v>
          </cell>
          <cell r="K26">
            <v>141.39000000000001</v>
          </cell>
          <cell r="L26">
            <v>32.260000000000005</v>
          </cell>
          <cell r="M26">
            <v>32.260000000000005</v>
          </cell>
          <cell r="N26">
            <v>173.65000000000003</v>
          </cell>
          <cell r="O26">
            <v>173.65000000000003</v>
          </cell>
          <cell r="Q26" t="str">
            <v xml:space="preserve">   7.  Home and Community Based Services (HCBS) Total</v>
          </cell>
          <cell r="R26">
            <v>39.78</v>
          </cell>
          <cell r="S26">
            <v>39.78</v>
          </cell>
          <cell r="T26">
            <v>5</v>
          </cell>
          <cell r="U26">
            <v>5</v>
          </cell>
          <cell r="V26">
            <v>44.78</v>
          </cell>
          <cell r="W26">
            <v>44.78</v>
          </cell>
          <cell r="Y26" t="str">
            <v xml:space="preserve">   7.  Home and Community Based Services (HCBS) Total</v>
          </cell>
          <cell r="Z26">
            <v>2005.4400000000005</v>
          </cell>
          <cell r="AA26">
            <v>2005.4400000000005</v>
          </cell>
          <cell r="AB26">
            <v>579.15</v>
          </cell>
          <cell r="AC26">
            <v>579.15</v>
          </cell>
          <cell r="AD26">
            <v>2584.5900000000006</v>
          </cell>
          <cell r="AE26">
            <v>2584.5900000000006</v>
          </cell>
          <cell r="AG26" t="str">
            <v xml:space="preserve">   7.  Home and Community Based Services (HCBS) Total</v>
          </cell>
          <cell r="AH26">
            <v>551.89</v>
          </cell>
          <cell r="AI26">
            <v>551.89</v>
          </cell>
          <cell r="AJ26">
            <v>104.56</v>
          </cell>
          <cell r="AK26">
            <v>104.56</v>
          </cell>
          <cell r="AL26">
            <v>656.45</v>
          </cell>
          <cell r="AM26">
            <v>656.45</v>
          </cell>
          <cell r="AO26" t="str">
            <v xml:space="preserve">   7.  Home and Community Based Services (HCBS) Total</v>
          </cell>
          <cell r="AP26">
            <v>194.00999999999996</v>
          </cell>
          <cell r="AQ26">
            <v>194.00999999999996</v>
          </cell>
          <cell r="AR26">
            <v>49.88</v>
          </cell>
          <cell r="AS26">
            <v>49.88</v>
          </cell>
          <cell r="AT26">
            <v>243.88999999999996</v>
          </cell>
          <cell r="AU26">
            <v>243.88999999999996</v>
          </cell>
          <cell r="AW26" t="str">
            <v xml:space="preserve">   7.  Home and Community Based Services (HCBS) Total</v>
          </cell>
          <cell r="AX26">
            <v>419.09000000000003</v>
          </cell>
          <cell r="AY26">
            <v>419.09000000000003</v>
          </cell>
          <cell r="AZ26">
            <v>106.07</v>
          </cell>
          <cell r="BA26">
            <v>106.07</v>
          </cell>
          <cell r="BB26">
            <v>525.16000000000008</v>
          </cell>
          <cell r="BC26">
            <v>525.16000000000008</v>
          </cell>
        </row>
        <row r="27">
          <cell r="A27" t="str">
            <v xml:space="preserve">       a.  Adult Foster Care</v>
          </cell>
          <cell r="B27">
            <v>0</v>
          </cell>
          <cell r="C27">
            <v>0</v>
          </cell>
          <cell r="D27">
            <v>0</v>
          </cell>
          <cell r="E27">
            <v>0</v>
          </cell>
          <cell r="F27">
            <v>0</v>
          </cell>
          <cell r="G27">
            <v>0</v>
          </cell>
          <cell r="I27" t="str">
            <v xml:space="preserve">       a.  Adult Foster Care</v>
          </cell>
          <cell r="J27">
            <v>0</v>
          </cell>
          <cell r="K27">
            <v>0</v>
          </cell>
          <cell r="L27">
            <v>0</v>
          </cell>
          <cell r="M27">
            <v>0</v>
          </cell>
          <cell r="N27">
            <v>0</v>
          </cell>
          <cell r="O27">
            <v>0</v>
          </cell>
          <cell r="Q27" t="str">
            <v xml:space="preserve">       a.  Adult Foster Care</v>
          </cell>
          <cell r="R27">
            <v>0</v>
          </cell>
          <cell r="S27">
            <v>0</v>
          </cell>
          <cell r="T27">
            <v>0</v>
          </cell>
          <cell r="U27">
            <v>0</v>
          </cell>
          <cell r="V27">
            <v>0</v>
          </cell>
          <cell r="W27">
            <v>0</v>
          </cell>
          <cell r="Y27" t="str">
            <v xml:space="preserve">       a.  Adult Foster Care</v>
          </cell>
          <cell r="Z27">
            <v>66.97</v>
          </cell>
          <cell r="AA27">
            <v>66.97</v>
          </cell>
          <cell r="AB27">
            <v>10.039999999999999</v>
          </cell>
          <cell r="AC27">
            <v>10.039999999999999</v>
          </cell>
          <cell r="AD27">
            <v>77.009999999999991</v>
          </cell>
          <cell r="AE27">
            <v>77.009999999999991</v>
          </cell>
          <cell r="AG27" t="str">
            <v xml:space="preserve">       a.  Adult Foster Care</v>
          </cell>
          <cell r="AH27">
            <v>4.9000000000000004</v>
          </cell>
          <cell r="AI27">
            <v>4.9000000000000004</v>
          </cell>
          <cell r="AJ27">
            <v>2.9</v>
          </cell>
          <cell r="AK27">
            <v>2.9</v>
          </cell>
          <cell r="AL27">
            <v>7.8000000000000007</v>
          </cell>
          <cell r="AM27">
            <v>7.8000000000000007</v>
          </cell>
          <cell r="AO27" t="str">
            <v xml:space="preserve">       a.  Adult Foster Care</v>
          </cell>
          <cell r="AP27">
            <v>0</v>
          </cell>
          <cell r="AQ27">
            <v>0</v>
          </cell>
          <cell r="AR27">
            <v>0</v>
          </cell>
          <cell r="AS27">
            <v>0</v>
          </cell>
          <cell r="AT27">
            <v>0</v>
          </cell>
          <cell r="AU27">
            <v>0</v>
          </cell>
          <cell r="AW27" t="str">
            <v xml:space="preserve">       a.  Adult Foster Care</v>
          </cell>
          <cell r="AX27">
            <v>2</v>
          </cell>
          <cell r="AY27">
            <v>2</v>
          </cell>
          <cell r="AZ27">
            <v>0</v>
          </cell>
          <cell r="BA27">
            <v>0</v>
          </cell>
          <cell r="BB27">
            <v>2</v>
          </cell>
          <cell r="BC27">
            <v>2</v>
          </cell>
        </row>
        <row r="28">
          <cell r="A28" t="str">
            <v xml:space="preserve">       b.  Assisted Living Home (Adult Care Home)</v>
          </cell>
          <cell r="B28">
            <v>18.940000000000001</v>
          </cell>
          <cell r="C28">
            <v>18.940000000000001</v>
          </cell>
          <cell r="D28">
            <v>0.82</v>
          </cell>
          <cell r="E28">
            <v>0.82</v>
          </cell>
          <cell r="F28">
            <v>19.760000000000002</v>
          </cell>
          <cell r="G28">
            <v>19.760000000000002</v>
          </cell>
          <cell r="I28" t="str">
            <v xml:space="preserve">       b.  Assisted Living Home (Adult Care Home)</v>
          </cell>
          <cell r="J28">
            <v>7.33</v>
          </cell>
          <cell r="K28">
            <v>7.33</v>
          </cell>
          <cell r="L28">
            <v>1</v>
          </cell>
          <cell r="M28">
            <v>1</v>
          </cell>
          <cell r="N28">
            <v>8.33</v>
          </cell>
          <cell r="O28">
            <v>8.33</v>
          </cell>
          <cell r="Q28" t="str">
            <v xml:space="preserve">       b.  Assisted Living Home (Adult Care Home)</v>
          </cell>
          <cell r="R28">
            <v>0</v>
          </cell>
          <cell r="S28">
            <v>0</v>
          </cell>
          <cell r="T28">
            <v>0</v>
          </cell>
          <cell r="U28">
            <v>0</v>
          </cell>
          <cell r="V28">
            <v>0</v>
          </cell>
          <cell r="W28">
            <v>0</v>
          </cell>
          <cell r="Y28" t="str">
            <v xml:space="preserve">       b.  Assisted Living Home (Adult Care Home)</v>
          </cell>
          <cell r="Z28">
            <v>797.76</v>
          </cell>
          <cell r="AA28">
            <v>797.76</v>
          </cell>
          <cell r="AB28">
            <v>43.99</v>
          </cell>
          <cell r="AC28">
            <v>43.99</v>
          </cell>
          <cell r="AD28">
            <v>841.75</v>
          </cell>
          <cell r="AE28">
            <v>841.75</v>
          </cell>
          <cell r="AG28" t="str">
            <v xml:space="preserve">       b.  Assisted Living Home (Adult Care Home)</v>
          </cell>
          <cell r="AH28">
            <v>11.37</v>
          </cell>
          <cell r="AI28">
            <v>11.37</v>
          </cell>
          <cell r="AJ28">
            <v>4</v>
          </cell>
          <cell r="AK28">
            <v>4</v>
          </cell>
          <cell r="AL28">
            <v>15.37</v>
          </cell>
          <cell r="AM28">
            <v>15.37</v>
          </cell>
          <cell r="AO28" t="str">
            <v xml:space="preserve">       b.  Assisted Living Home (Adult Care Home)</v>
          </cell>
          <cell r="AP28">
            <v>35.15</v>
          </cell>
          <cell r="AQ28">
            <v>35.15</v>
          </cell>
          <cell r="AR28">
            <v>4</v>
          </cell>
          <cell r="AS28">
            <v>4</v>
          </cell>
          <cell r="AT28">
            <v>39.15</v>
          </cell>
          <cell r="AU28">
            <v>39.15</v>
          </cell>
          <cell r="AW28" t="str">
            <v xml:space="preserve">       b.  Assisted Living Home (Adult Care Home)</v>
          </cell>
          <cell r="AX28">
            <v>49.99</v>
          </cell>
          <cell r="AY28">
            <v>49.99</v>
          </cell>
          <cell r="AZ28">
            <v>4</v>
          </cell>
          <cell r="BA28">
            <v>4</v>
          </cell>
          <cell r="BB28">
            <v>53.99</v>
          </cell>
          <cell r="BC28">
            <v>53.99</v>
          </cell>
        </row>
        <row r="29">
          <cell r="A29" t="str">
            <v xml:space="preserve">       c.  Group Home (DD)</v>
          </cell>
          <cell r="B29">
            <v>0</v>
          </cell>
          <cell r="C29">
            <v>0</v>
          </cell>
          <cell r="D29">
            <v>0</v>
          </cell>
          <cell r="E29">
            <v>0</v>
          </cell>
          <cell r="F29">
            <v>0</v>
          </cell>
          <cell r="G29">
            <v>0</v>
          </cell>
          <cell r="I29" t="str">
            <v xml:space="preserve">       c.  Group Home (DD)</v>
          </cell>
          <cell r="J29">
            <v>0</v>
          </cell>
          <cell r="K29">
            <v>0</v>
          </cell>
          <cell r="L29">
            <v>0</v>
          </cell>
          <cell r="M29">
            <v>0</v>
          </cell>
          <cell r="N29">
            <v>0</v>
          </cell>
          <cell r="O29">
            <v>0</v>
          </cell>
          <cell r="Q29" t="str">
            <v xml:space="preserve">       c.  Group Home (DD)</v>
          </cell>
          <cell r="R29">
            <v>0</v>
          </cell>
          <cell r="S29">
            <v>0</v>
          </cell>
          <cell r="T29">
            <v>0</v>
          </cell>
          <cell r="U29">
            <v>0</v>
          </cell>
          <cell r="V29">
            <v>0</v>
          </cell>
          <cell r="W29">
            <v>0</v>
          </cell>
          <cell r="Y29" t="str">
            <v xml:space="preserve">       c.  Group Home (DD)</v>
          </cell>
          <cell r="Z29">
            <v>2.0299999999999998</v>
          </cell>
          <cell r="AA29">
            <v>2.0299999999999998</v>
          </cell>
          <cell r="AB29">
            <v>0</v>
          </cell>
          <cell r="AC29">
            <v>0</v>
          </cell>
          <cell r="AD29">
            <v>2.0299999999999998</v>
          </cell>
          <cell r="AE29">
            <v>2.0299999999999998</v>
          </cell>
          <cell r="AG29" t="str">
            <v xml:space="preserve">       c.  Group Home (DD)</v>
          </cell>
          <cell r="AH29">
            <v>0</v>
          </cell>
          <cell r="AI29">
            <v>0</v>
          </cell>
          <cell r="AJ29">
            <v>0</v>
          </cell>
          <cell r="AK29">
            <v>0</v>
          </cell>
          <cell r="AL29">
            <v>0</v>
          </cell>
          <cell r="AM29">
            <v>0</v>
          </cell>
          <cell r="AO29" t="str">
            <v xml:space="preserve">       c.  Group Home (DD)</v>
          </cell>
          <cell r="AP29">
            <v>0</v>
          </cell>
          <cell r="AQ29">
            <v>0</v>
          </cell>
          <cell r="AR29">
            <v>0</v>
          </cell>
          <cell r="AS29">
            <v>0</v>
          </cell>
          <cell r="AT29">
            <v>0</v>
          </cell>
          <cell r="AU29">
            <v>0</v>
          </cell>
          <cell r="AW29" t="str">
            <v xml:space="preserve">       c.  Group Home (DD)</v>
          </cell>
          <cell r="AX29">
            <v>0</v>
          </cell>
          <cell r="AY29">
            <v>0</v>
          </cell>
          <cell r="AZ29">
            <v>0</v>
          </cell>
          <cell r="BA29">
            <v>0</v>
          </cell>
          <cell r="BB29">
            <v>0</v>
          </cell>
          <cell r="BC29">
            <v>0</v>
          </cell>
        </row>
        <row r="30">
          <cell r="A30" t="str">
            <v xml:space="preserve">       d.  Individual Home</v>
          </cell>
          <cell r="B30">
            <v>27</v>
          </cell>
          <cell r="C30">
            <v>27</v>
          </cell>
          <cell r="D30">
            <v>14.45</v>
          </cell>
          <cell r="E30">
            <v>14.45</v>
          </cell>
          <cell r="F30">
            <v>41.45</v>
          </cell>
          <cell r="G30">
            <v>41.45</v>
          </cell>
          <cell r="I30" t="str">
            <v xml:space="preserve">       d.  Individual Home</v>
          </cell>
          <cell r="J30">
            <v>40.130000000000003</v>
          </cell>
          <cell r="K30">
            <v>40.130000000000003</v>
          </cell>
          <cell r="L30">
            <v>17.260000000000002</v>
          </cell>
          <cell r="M30">
            <v>17.260000000000002</v>
          </cell>
          <cell r="N30">
            <v>57.39</v>
          </cell>
          <cell r="O30">
            <v>57.39</v>
          </cell>
          <cell r="Q30" t="str">
            <v xml:space="preserve">       d.  Individual Home</v>
          </cell>
          <cell r="R30">
            <v>28.59</v>
          </cell>
          <cell r="S30">
            <v>28.59</v>
          </cell>
          <cell r="T30">
            <v>1</v>
          </cell>
          <cell r="U30">
            <v>1</v>
          </cell>
          <cell r="V30">
            <v>29.59</v>
          </cell>
          <cell r="W30">
            <v>29.59</v>
          </cell>
          <cell r="Y30" t="str">
            <v xml:space="preserve">       d.  Individual Home</v>
          </cell>
          <cell r="Z30">
            <v>-692.02999999999963</v>
          </cell>
          <cell r="AA30">
            <v>-692.02999999999963</v>
          </cell>
          <cell r="AB30">
            <v>281.52</v>
          </cell>
          <cell r="AC30">
            <v>281.52</v>
          </cell>
          <cell r="AD30">
            <v>-410.50999999999965</v>
          </cell>
          <cell r="AE30">
            <v>-410.50999999999965</v>
          </cell>
          <cell r="AG30" t="str">
            <v xml:space="preserve">       d.  Individual Home</v>
          </cell>
          <cell r="AH30">
            <v>224.45</v>
          </cell>
          <cell r="AI30">
            <v>224.45</v>
          </cell>
          <cell r="AJ30">
            <v>53</v>
          </cell>
          <cell r="AK30">
            <v>53</v>
          </cell>
          <cell r="AL30">
            <v>277.45</v>
          </cell>
          <cell r="AM30">
            <v>277.45</v>
          </cell>
          <cell r="AO30" t="str">
            <v xml:space="preserve">       d.  Individual Home</v>
          </cell>
          <cell r="AP30">
            <v>75.209999999999994</v>
          </cell>
          <cell r="AQ30">
            <v>75.209999999999994</v>
          </cell>
          <cell r="AR30">
            <v>29.1</v>
          </cell>
          <cell r="AS30">
            <v>29.1</v>
          </cell>
          <cell r="AT30">
            <v>104.31</v>
          </cell>
          <cell r="AU30">
            <v>104.31</v>
          </cell>
          <cell r="AW30" t="str">
            <v xml:space="preserve">       d.  Individual Home</v>
          </cell>
          <cell r="AX30">
            <v>131.38999999999999</v>
          </cell>
          <cell r="AY30">
            <v>131.38999999999999</v>
          </cell>
          <cell r="AZ30">
            <v>48.48</v>
          </cell>
          <cell r="BA30">
            <v>48.48</v>
          </cell>
          <cell r="BB30">
            <v>179.86999999999998</v>
          </cell>
          <cell r="BC30">
            <v>179.86999999999998</v>
          </cell>
        </row>
        <row r="31">
          <cell r="A31" t="str">
            <v xml:space="preserve">       e.  Assisted Living Centers (SRL)</v>
          </cell>
          <cell r="B31">
            <v>1</v>
          </cell>
          <cell r="C31">
            <v>1</v>
          </cell>
          <cell r="D31">
            <v>1</v>
          </cell>
          <cell r="E31">
            <v>1</v>
          </cell>
          <cell r="F31">
            <v>2</v>
          </cell>
          <cell r="G31">
            <v>2</v>
          </cell>
          <cell r="I31" t="str">
            <v xml:space="preserve">       e.  Assisted Living Centers (SRL)</v>
          </cell>
          <cell r="J31">
            <v>65.38</v>
          </cell>
          <cell r="K31">
            <v>65.38</v>
          </cell>
          <cell r="L31">
            <v>3</v>
          </cell>
          <cell r="M31">
            <v>3</v>
          </cell>
          <cell r="N31">
            <v>68.38</v>
          </cell>
          <cell r="O31">
            <v>68.38</v>
          </cell>
          <cell r="Q31" t="str">
            <v xml:space="preserve">       e.  Assisted Living Centers (SRL)</v>
          </cell>
          <cell r="R31">
            <v>3.65</v>
          </cell>
          <cell r="S31">
            <v>3.65</v>
          </cell>
          <cell r="T31">
            <v>0</v>
          </cell>
          <cell r="U31">
            <v>0</v>
          </cell>
          <cell r="V31">
            <v>3.65</v>
          </cell>
          <cell r="W31">
            <v>3.65</v>
          </cell>
          <cell r="Y31" t="str">
            <v xml:space="preserve">       e.  Assisted Living Centers (SRL)</v>
          </cell>
          <cell r="Z31">
            <v>907.33</v>
          </cell>
          <cell r="AA31">
            <v>907.33</v>
          </cell>
          <cell r="AB31">
            <v>49.54</v>
          </cell>
          <cell r="AC31">
            <v>49.54</v>
          </cell>
          <cell r="AD31">
            <v>956.87</v>
          </cell>
          <cell r="AE31">
            <v>956.87</v>
          </cell>
          <cell r="AG31" t="str">
            <v xml:space="preserve">       e.  Assisted Living Centers (SRL)</v>
          </cell>
          <cell r="AH31">
            <v>150.47</v>
          </cell>
          <cell r="AI31">
            <v>150.47</v>
          </cell>
          <cell r="AJ31">
            <v>20.9</v>
          </cell>
          <cell r="AK31">
            <v>20.9</v>
          </cell>
          <cell r="AL31">
            <v>171.37</v>
          </cell>
          <cell r="AM31">
            <v>171.37</v>
          </cell>
          <cell r="AO31" t="str">
            <v xml:space="preserve">       e.  Assisted Living Centers (SRL)</v>
          </cell>
          <cell r="AP31">
            <v>24.01</v>
          </cell>
          <cell r="AQ31">
            <v>24.01</v>
          </cell>
          <cell r="AR31">
            <v>3.03</v>
          </cell>
          <cell r="AS31">
            <v>3.03</v>
          </cell>
          <cell r="AT31">
            <v>27.040000000000003</v>
          </cell>
          <cell r="AU31">
            <v>27.040000000000003</v>
          </cell>
          <cell r="AW31" t="str">
            <v xml:space="preserve">       e.  Assisted Living Centers (SRL)</v>
          </cell>
          <cell r="AX31">
            <v>62.9</v>
          </cell>
          <cell r="AY31">
            <v>62.9</v>
          </cell>
          <cell r="AZ31">
            <v>6.96</v>
          </cell>
          <cell r="BA31">
            <v>6.96</v>
          </cell>
          <cell r="BB31">
            <v>69.86</v>
          </cell>
          <cell r="BC31">
            <v>69.86</v>
          </cell>
        </row>
        <row r="32">
          <cell r="A32" t="str">
            <v xml:space="preserve">       f.  Other (Hospice)</v>
          </cell>
          <cell r="B32">
            <v>7.32</v>
          </cell>
          <cell r="C32">
            <v>7.32</v>
          </cell>
          <cell r="D32">
            <v>0</v>
          </cell>
          <cell r="E32">
            <v>0</v>
          </cell>
          <cell r="F32">
            <v>7.32</v>
          </cell>
          <cell r="G32">
            <v>7.32</v>
          </cell>
          <cell r="I32" t="str">
            <v xml:space="preserve">       f.  Other (Hospice)</v>
          </cell>
          <cell r="J32">
            <v>0.87</v>
          </cell>
          <cell r="K32">
            <v>0.87</v>
          </cell>
          <cell r="L32">
            <v>0</v>
          </cell>
          <cell r="M32">
            <v>0</v>
          </cell>
          <cell r="N32">
            <v>0.87</v>
          </cell>
          <cell r="O32">
            <v>0.87</v>
          </cell>
          <cell r="Q32" t="str">
            <v xml:space="preserve">       f.  Other (Hospice)</v>
          </cell>
          <cell r="R32">
            <v>0</v>
          </cell>
          <cell r="S32">
            <v>0</v>
          </cell>
          <cell r="T32">
            <v>1</v>
          </cell>
          <cell r="U32">
            <v>1</v>
          </cell>
          <cell r="V32">
            <v>1</v>
          </cell>
          <cell r="W32">
            <v>1</v>
          </cell>
          <cell r="Y32" t="str">
            <v xml:space="preserve">       f.  Other (Hospice)</v>
          </cell>
          <cell r="Z32">
            <v>116.41</v>
          </cell>
          <cell r="AA32">
            <v>116.41</v>
          </cell>
          <cell r="AB32">
            <v>2.39</v>
          </cell>
          <cell r="AC32">
            <v>2.39</v>
          </cell>
          <cell r="AD32">
            <v>118.8</v>
          </cell>
          <cell r="AE32">
            <v>118.8</v>
          </cell>
          <cell r="AG32" t="str">
            <v xml:space="preserve">       f.  Other (Hospice)</v>
          </cell>
          <cell r="AH32">
            <v>2</v>
          </cell>
          <cell r="AI32">
            <v>2</v>
          </cell>
          <cell r="AJ32">
            <v>0</v>
          </cell>
          <cell r="AK32">
            <v>0</v>
          </cell>
          <cell r="AL32">
            <v>2</v>
          </cell>
          <cell r="AM32">
            <v>2</v>
          </cell>
          <cell r="AO32" t="str">
            <v xml:space="preserve">       f.  Other (Hospice)</v>
          </cell>
          <cell r="AP32">
            <v>7.16</v>
          </cell>
          <cell r="AQ32">
            <v>7.16</v>
          </cell>
          <cell r="AR32">
            <v>2.75</v>
          </cell>
          <cell r="AS32">
            <v>2.75</v>
          </cell>
          <cell r="AT32">
            <v>9.91</v>
          </cell>
          <cell r="AU32">
            <v>9.91</v>
          </cell>
          <cell r="AW32" t="str">
            <v xml:space="preserve">       f.  Other (Hospice)</v>
          </cell>
          <cell r="AX32">
            <v>10.97</v>
          </cell>
          <cell r="AY32">
            <v>10.97</v>
          </cell>
          <cell r="AZ32">
            <v>1</v>
          </cell>
          <cell r="BA32">
            <v>1</v>
          </cell>
          <cell r="BB32">
            <v>11.97</v>
          </cell>
          <cell r="BC32">
            <v>11.97</v>
          </cell>
        </row>
        <row r="33">
          <cell r="A33" t="str">
            <v xml:space="preserve">       g.  Attendant Care</v>
          </cell>
          <cell r="B33">
            <v>21</v>
          </cell>
          <cell r="C33">
            <v>21</v>
          </cell>
          <cell r="D33">
            <v>3</v>
          </cell>
          <cell r="E33">
            <v>3</v>
          </cell>
          <cell r="F33">
            <v>24</v>
          </cell>
          <cell r="G33">
            <v>24</v>
          </cell>
          <cell r="I33" t="str">
            <v xml:space="preserve">       g.  Attendant Care</v>
          </cell>
          <cell r="J33">
            <v>27.68</v>
          </cell>
          <cell r="K33">
            <v>27.68</v>
          </cell>
          <cell r="L33">
            <v>11</v>
          </cell>
          <cell r="M33">
            <v>11</v>
          </cell>
          <cell r="N33">
            <v>38.68</v>
          </cell>
          <cell r="O33">
            <v>38.68</v>
          </cell>
          <cell r="Q33" t="str">
            <v xml:space="preserve">       g.  Attendant Care</v>
          </cell>
          <cell r="R33">
            <v>7.54</v>
          </cell>
          <cell r="S33">
            <v>7.54</v>
          </cell>
          <cell r="T33">
            <v>3</v>
          </cell>
          <cell r="U33">
            <v>3</v>
          </cell>
          <cell r="V33">
            <v>10.54</v>
          </cell>
          <cell r="W33">
            <v>10.54</v>
          </cell>
          <cell r="Y33" t="str">
            <v xml:space="preserve">       g.  Attendant Care</v>
          </cell>
          <cell r="Z33">
            <v>806.97</v>
          </cell>
          <cell r="AA33">
            <v>806.97</v>
          </cell>
          <cell r="AB33">
            <v>191.67</v>
          </cell>
          <cell r="AC33">
            <v>191.67</v>
          </cell>
          <cell r="AD33">
            <v>998.64</v>
          </cell>
          <cell r="AE33">
            <v>998.64</v>
          </cell>
          <cell r="AG33" t="str">
            <v xml:space="preserve">       g.  Attendant Care</v>
          </cell>
          <cell r="AH33">
            <v>158.69999999999999</v>
          </cell>
          <cell r="AI33">
            <v>158.69999999999999</v>
          </cell>
          <cell r="AJ33">
            <v>23.76</v>
          </cell>
          <cell r="AK33">
            <v>23.76</v>
          </cell>
          <cell r="AL33">
            <v>182.45999999999998</v>
          </cell>
          <cell r="AM33">
            <v>182.45999999999998</v>
          </cell>
          <cell r="AO33" t="str">
            <v xml:space="preserve">       g.  Attendant Care</v>
          </cell>
          <cell r="AP33">
            <v>52.48</v>
          </cell>
          <cell r="AQ33">
            <v>52.48</v>
          </cell>
          <cell r="AR33">
            <v>11</v>
          </cell>
          <cell r="AS33">
            <v>11</v>
          </cell>
          <cell r="AT33">
            <v>63.48</v>
          </cell>
          <cell r="AU33">
            <v>63.48</v>
          </cell>
          <cell r="AW33" t="str">
            <v xml:space="preserve">       g.  Attendant Care</v>
          </cell>
          <cell r="AX33">
            <v>161.84</v>
          </cell>
          <cell r="AY33">
            <v>161.84</v>
          </cell>
          <cell r="AZ33">
            <v>45.63</v>
          </cell>
          <cell r="BA33">
            <v>45.63</v>
          </cell>
          <cell r="BB33">
            <v>207.47</v>
          </cell>
          <cell r="BC33">
            <v>207.47</v>
          </cell>
        </row>
        <row r="34">
          <cell r="A34" t="str">
            <v xml:space="preserve">   8.  Acute Care</v>
          </cell>
          <cell r="B34">
            <v>1</v>
          </cell>
          <cell r="C34">
            <v>1</v>
          </cell>
          <cell r="D34">
            <v>0</v>
          </cell>
          <cell r="E34">
            <v>0</v>
          </cell>
          <cell r="F34">
            <v>1</v>
          </cell>
          <cell r="G34">
            <v>1</v>
          </cell>
          <cell r="I34" t="str">
            <v xml:space="preserve">   8.  Acute Care</v>
          </cell>
          <cell r="J34">
            <v>5</v>
          </cell>
          <cell r="K34">
            <v>5</v>
          </cell>
          <cell r="L34">
            <v>2</v>
          </cell>
          <cell r="M34">
            <v>2</v>
          </cell>
          <cell r="N34">
            <v>7</v>
          </cell>
          <cell r="O34">
            <v>7</v>
          </cell>
          <cell r="Q34" t="str">
            <v xml:space="preserve">   8.  Acute Care</v>
          </cell>
          <cell r="R34">
            <v>3.03</v>
          </cell>
          <cell r="S34">
            <v>3.03</v>
          </cell>
          <cell r="T34">
            <v>0</v>
          </cell>
          <cell r="U34">
            <v>0</v>
          </cell>
          <cell r="V34">
            <v>3.03</v>
          </cell>
          <cell r="W34">
            <v>3.03</v>
          </cell>
          <cell r="Y34" t="str">
            <v xml:space="preserve">   8.  Acute Care</v>
          </cell>
          <cell r="Z34">
            <v>47.15</v>
          </cell>
          <cell r="AA34">
            <v>47.15</v>
          </cell>
          <cell r="AB34">
            <v>34.1</v>
          </cell>
          <cell r="AC34">
            <v>34.1</v>
          </cell>
          <cell r="AD34">
            <v>81.25</v>
          </cell>
          <cell r="AE34">
            <v>81.25</v>
          </cell>
          <cell r="AG34" t="str">
            <v xml:space="preserve">   8.  Acute Care</v>
          </cell>
          <cell r="AH34">
            <v>2.9</v>
          </cell>
          <cell r="AI34">
            <v>2.9</v>
          </cell>
          <cell r="AJ34">
            <v>0</v>
          </cell>
          <cell r="AK34">
            <v>0</v>
          </cell>
          <cell r="AL34">
            <v>2.9</v>
          </cell>
          <cell r="AM34">
            <v>2.9</v>
          </cell>
          <cell r="AO34" t="str">
            <v xml:space="preserve">   8.  Acute Care</v>
          </cell>
          <cell r="AP34">
            <v>2</v>
          </cell>
          <cell r="AQ34">
            <v>2</v>
          </cell>
          <cell r="AR34">
            <v>0</v>
          </cell>
          <cell r="AS34">
            <v>0</v>
          </cell>
          <cell r="AT34">
            <v>2</v>
          </cell>
          <cell r="AU34">
            <v>2</v>
          </cell>
          <cell r="AW34" t="str">
            <v xml:space="preserve">   8.  Acute Care</v>
          </cell>
          <cell r="AX34">
            <v>1</v>
          </cell>
          <cell r="AY34">
            <v>1</v>
          </cell>
          <cell r="AZ34">
            <v>2</v>
          </cell>
          <cell r="BA34">
            <v>2</v>
          </cell>
          <cell r="BB34">
            <v>3</v>
          </cell>
          <cell r="BC34">
            <v>3</v>
          </cell>
        </row>
        <row r="35">
          <cell r="A35" t="str">
            <v xml:space="preserve">   9.  Ventilator</v>
          </cell>
          <cell r="B35">
            <v>0</v>
          </cell>
          <cell r="C35">
            <v>0</v>
          </cell>
          <cell r="D35">
            <v>0</v>
          </cell>
          <cell r="E35">
            <v>0</v>
          </cell>
          <cell r="F35">
            <v>0</v>
          </cell>
          <cell r="G35">
            <v>0</v>
          </cell>
          <cell r="I35" t="str">
            <v xml:space="preserve">   9.  Ventilator</v>
          </cell>
          <cell r="J35">
            <v>0</v>
          </cell>
          <cell r="K35">
            <v>0</v>
          </cell>
          <cell r="L35">
            <v>1</v>
          </cell>
          <cell r="M35">
            <v>1</v>
          </cell>
          <cell r="N35">
            <v>1</v>
          </cell>
          <cell r="O35">
            <v>1</v>
          </cell>
          <cell r="Q35" t="str">
            <v xml:space="preserve">   9.  Ventilator</v>
          </cell>
          <cell r="R35">
            <v>0</v>
          </cell>
          <cell r="S35">
            <v>0</v>
          </cell>
          <cell r="T35">
            <v>0</v>
          </cell>
          <cell r="U35">
            <v>0</v>
          </cell>
          <cell r="V35">
            <v>0</v>
          </cell>
          <cell r="W35">
            <v>0</v>
          </cell>
          <cell r="Y35" t="str">
            <v xml:space="preserve">   9.  Ventilator</v>
          </cell>
          <cell r="Z35">
            <v>24.26</v>
          </cell>
          <cell r="AA35">
            <v>24.26</v>
          </cell>
          <cell r="AB35">
            <v>23.84</v>
          </cell>
          <cell r="AC35">
            <v>23.84</v>
          </cell>
          <cell r="AD35">
            <v>48.1</v>
          </cell>
          <cell r="AE35">
            <v>48.1</v>
          </cell>
          <cell r="AG35" t="str">
            <v xml:space="preserve">   9.  Ventilator</v>
          </cell>
          <cell r="AH35">
            <v>2</v>
          </cell>
          <cell r="AI35">
            <v>2</v>
          </cell>
          <cell r="AJ35">
            <v>0</v>
          </cell>
          <cell r="AK35">
            <v>0</v>
          </cell>
          <cell r="AL35">
            <v>2</v>
          </cell>
          <cell r="AM35">
            <v>2</v>
          </cell>
          <cell r="AO35" t="str">
            <v xml:space="preserve">   9.  Ventilator</v>
          </cell>
          <cell r="AP35">
            <v>2</v>
          </cell>
          <cell r="AQ35">
            <v>2</v>
          </cell>
          <cell r="AR35">
            <v>1</v>
          </cell>
          <cell r="AS35">
            <v>1</v>
          </cell>
          <cell r="AT35">
            <v>3</v>
          </cell>
          <cell r="AU35">
            <v>3</v>
          </cell>
          <cell r="AW35" t="str">
            <v xml:space="preserve">   9.  Ventilator</v>
          </cell>
          <cell r="AX35">
            <v>0</v>
          </cell>
          <cell r="AY35">
            <v>0</v>
          </cell>
          <cell r="AZ35">
            <v>1</v>
          </cell>
          <cell r="BA35">
            <v>1</v>
          </cell>
          <cell r="BB35">
            <v>1</v>
          </cell>
          <cell r="BC35">
            <v>1</v>
          </cell>
        </row>
        <row r="36">
          <cell r="A36" t="str">
            <v xml:space="preserve">  10.  Prior Period</v>
          </cell>
          <cell r="B36">
            <v>1.9666999999999999</v>
          </cell>
          <cell r="C36">
            <v>1.9666999999999999</v>
          </cell>
          <cell r="D36">
            <v>0</v>
          </cell>
          <cell r="E36">
            <v>0</v>
          </cell>
          <cell r="F36">
            <v>1.9666999999999999</v>
          </cell>
          <cell r="G36">
            <v>1.9666999999999999</v>
          </cell>
          <cell r="I36" t="str">
            <v xml:space="preserve">  10.  Prior Period</v>
          </cell>
          <cell r="J36">
            <v>6.4192999999999998</v>
          </cell>
          <cell r="K36">
            <v>6.4192999999999998</v>
          </cell>
          <cell r="L36">
            <v>0</v>
          </cell>
          <cell r="M36">
            <v>0</v>
          </cell>
          <cell r="N36">
            <v>6.4192999999999998</v>
          </cell>
          <cell r="O36">
            <v>6.4192999999999998</v>
          </cell>
          <cell r="Q36" t="str">
            <v xml:space="preserve">  10.  Prior Period</v>
          </cell>
          <cell r="R36">
            <v>5.7419000000000002</v>
          </cell>
          <cell r="S36">
            <v>5.7419000000000002</v>
          </cell>
          <cell r="T36">
            <v>0</v>
          </cell>
          <cell r="U36">
            <v>0</v>
          </cell>
          <cell r="V36">
            <v>5.7419000000000002</v>
          </cell>
          <cell r="W36">
            <v>5.7419000000000002</v>
          </cell>
          <cell r="Y36" t="str">
            <v xml:space="preserve">  10.  Prior Period</v>
          </cell>
          <cell r="Z36">
            <v>169.92769999999999</v>
          </cell>
          <cell r="AA36">
            <v>169.92769999999999</v>
          </cell>
          <cell r="AB36">
            <v>7.8385999999999996</v>
          </cell>
          <cell r="AC36">
            <v>7.8385999999999996</v>
          </cell>
          <cell r="AD36">
            <v>177.7663</v>
          </cell>
          <cell r="AE36">
            <v>177.7663</v>
          </cell>
          <cell r="AG36" t="str">
            <v xml:space="preserve">  10.  Prior Period</v>
          </cell>
          <cell r="AH36">
            <v>27.578399999999998</v>
          </cell>
          <cell r="AI36">
            <v>27.578399999999998</v>
          </cell>
          <cell r="AJ36">
            <v>0</v>
          </cell>
          <cell r="AK36">
            <v>0</v>
          </cell>
          <cell r="AL36">
            <v>27.578399999999998</v>
          </cell>
          <cell r="AM36">
            <v>27.578399999999998</v>
          </cell>
          <cell r="AO36" t="str">
            <v xml:space="preserve">  10.  Prior Period</v>
          </cell>
          <cell r="AP36">
            <v>6.3548999999999998</v>
          </cell>
          <cell r="AQ36">
            <v>6.3548999999999998</v>
          </cell>
          <cell r="AR36">
            <v>3.2300000000000002E-2</v>
          </cell>
          <cell r="AS36">
            <v>3.2300000000000002E-2</v>
          </cell>
          <cell r="AT36">
            <v>6.3872</v>
          </cell>
          <cell r="AU36">
            <v>6.3872</v>
          </cell>
          <cell r="AW36" t="str">
            <v xml:space="preserve">  10.  Prior Period</v>
          </cell>
          <cell r="AX36">
            <v>10.030200000000001</v>
          </cell>
          <cell r="AY36">
            <v>10.030200000000001</v>
          </cell>
          <cell r="AZ36">
            <v>0</v>
          </cell>
          <cell r="BA36">
            <v>0</v>
          </cell>
          <cell r="BB36">
            <v>10.030200000000001</v>
          </cell>
          <cell r="BC36">
            <v>10.030200000000001</v>
          </cell>
        </row>
        <row r="37">
          <cell r="A37" t="str">
            <v xml:space="preserve">  11.  Other - Not Placed</v>
          </cell>
          <cell r="B37">
            <v>-8.39</v>
          </cell>
          <cell r="C37">
            <v>-8.39</v>
          </cell>
          <cell r="D37">
            <v>-3</v>
          </cell>
          <cell r="E37">
            <v>-3</v>
          </cell>
          <cell r="F37">
            <v>-11.39</v>
          </cell>
          <cell r="G37">
            <v>-11.39</v>
          </cell>
          <cell r="I37" t="str">
            <v xml:space="preserve">  11.  Other - Not Placed</v>
          </cell>
          <cell r="J37">
            <v>-17.16</v>
          </cell>
          <cell r="K37">
            <v>-17.16</v>
          </cell>
          <cell r="L37">
            <v>-1.26</v>
          </cell>
          <cell r="M37">
            <v>-1.26</v>
          </cell>
          <cell r="N37">
            <v>-18.420000000000002</v>
          </cell>
          <cell r="O37">
            <v>-18.420000000000002</v>
          </cell>
          <cell r="Q37" t="str">
            <v xml:space="preserve">  11.  Other - Not Placed</v>
          </cell>
          <cell r="R37">
            <v>-11.33</v>
          </cell>
          <cell r="S37">
            <v>-11.33</v>
          </cell>
          <cell r="T37">
            <v>0</v>
          </cell>
          <cell r="U37">
            <v>0</v>
          </cell>
          <cell r="V37">
            <v>-11.33</v>
          </cell>
          <cell r="W37">
            <v>-11.33</v>
          </cell>
          <cell r="Y37" t="str">
            <v xml:space="preserve">  11.  Other - Not Placed</v>
          </cell>
          <cell r="Z37">
            <v>-523.34999999999798</v>
          </cell>
          <cell r="AA37">
            <v>-523.34999999999798</v>
          </cell>
          <cell r="AB37">
            <v>-70.11</v>
          </cell>
          <cell r="AC37">
            <v>-70.11</v>
          </cell>
          <cell r="AD37">
            <v>-593.45999999999799</v>
          </cell>
          <cell r="AE37">
            <v>-593.45999999999799</v>
          </cell>
          <cell r="AG37" t="str">
            <v xml:space="preserve">  11.  Other - Not Placed</v>
          </cell>
          <cell r="AH37">
            <v>-125.33</v>
          </cell>
          <cell r="AI37">
            <v>-125.33</v>
          </cell>
          <cell r="AJ37">
            <v>-7.01</v>
          </cell>
          <cell r="AK37">
            <v>-7.01</v>
          </cell>
          <cell r="AL37">
            <v>-132.34</v>
          </cell>
          <cell r="AM37">
            <v>-132.34</v>
          </cell>
          <cell r="AO37" t="str">
            <v xml:space="preserve">  11.  Other - Not Placed</v>
          </cell>
          <cell r="AP37">
            <v>-13.44</v>
          </cell>
          <cell r="AQ37">
            <v>-13.44</v>
          </cell>
          <cell r="AR37">
            <v>-6.52</v>
          </cell>
          <cell r="AS37">
            <v>-6.52</v>
          </cell>
          <cell r="AT37">
            <v>-19.96</v>
          </cell>
          <cell r="AU37">
            <v>-19.96</v>
          </cell>
          <cell r="AW37" t="str">
            <v xml:space="preserve">  11.  Other - Not Placed</v>
          </cell>
          <cell r="AX37">
            <v>-110.44</v>
          </cell>
          <cell r="AY37">
            <v>-110.44</v>
          </cell>
          <cell r="AZ37">
            <v>-20.28</v>
          </cell>
          <cell r="BA37">
            <v>-20.28</v>
          </cell>
          <cell r="BB37">
            <v>-130.72</v>
          </cell>
          <cell r="BC37">
            <v>-130.72</v>
          </cell>
        </row>
        <row r="39">
          <cell r="A39" t="str">
            <v>C.   Acute Patient Day Information</v>
          </cell>
          <cell r="I39" t="str">
            <v>C.   Acute Patient Day Information</v>
          </cell>
          <cell r="Q39" t="str">
            <v>C.   Acute Patient Day Information</v>
          </cell>
          <cell r="Y39" t="str">
            <v>C.   Acute Patient Day Information</v>
          </cell>
          <cell r="AG39" t="str">
            <v>C.   Acute Patient Day Information</v>
          </cell>
          <cell r="AO39" t="str">
            <v>C.   Acute Patient Day Information</v>
          </cell>
          <cell r="AW39" t="str">
            <v>C.   Acute Patient Day Information</v>
          </cell>
        </row>
        <row r="40">
          <cell r="A40" t="str">
            <v xml:space="preserve">       a.  Admissions</v>
          </cell>
          <cell r="B40">
            <v>5</v>
          </cell>
          <cell r="C40">
            <v>5</v>
          </cell>
          <cell r="D40">
            <v>0</v>
          </cell>
          <cell r="E40">
            <v>0</v>
          </cell>
          <cell r="F40">
            <v>5</v>
          </cell>
          <cell r="G40">
            <v>5</v>
          </cell>
          <cell r="I40" t="str">
            <v xml:space="preserve">       a.  Admissions</v>
          </cell>
          <cell r="J40">
            <v>8</v>
          </cell>
          <cell r="K40">
            <v>8</v>
          </cell>
          <cell r="L40">
            <v>3</v>
          </cell>
          <cell r="M40">
            <v>3</v>
          </cell>
          <cell r="N40">
            <v>11</v>
          </cell>
          <cell r="O40">
            <v>11</v>
          </cell>
          <cell r="Q40" t="str">
            <v xml:space="preserve">       a.  Admissions</v>
          </cell>
          <cell r="R40">
            <v>2</v>
          </cell>
          <cell r="S40">
            <v>2</v>
          </cell>
          <cell r="T40">
            <v>0</v>
          </cell>
          <cell r="U40">
            <v>0</v>
          </cell>
          <cell r="V40">
            <v>2</v>
          </cell>
          <cell r="W40">
            <v>2</v>
          </cell>
          <cell r="Y40" t="str">
            <v xml:space="preserve">       a.  Admissions</v>
          </cell>
          <cell r="Z40">
            <v>247</v>
          </cell>
          <cell r="AA40">
            <v>247</v>
          </cell>
          <cell r="AB40">
            <v>55</v>
          </cell>
          <cell r="AC40">
            <v>55</v>
          </cell>
          <cell r="AD40">
            <v>302</v>
          </cell>
          <cell r="AE40">
            <v>302</v>
          </cell>
          <cell r="AG40" t="str">
            <v xml:space="preserve">       a.  Admissions</v>
          </cell>
          <cell r="AH40">
            <v>41</v>
          </cell>
          <cell r="AI40">
            <v>41</v>
          </cell>
          <cell r="AJ40">
            <v>13</v>
          </cell>
          <cell r="AK40">
            <v>13</v>
          </cell>
          <cell r="AL40">
            <v>54</v>
          </cell>
          <cell r="AM40">
            <v>54</v>
          </cell>
          <cell r="AO40" t="str">
            <v xml:space="preserve">       a.  Admissions</v>
          </cell>
          <cell r="AP40">
            <v>11</v>
          </cell>
          <cell r="AQ40">
            <v>11</v>
          </cell>
          <cell r="AR40">
            <v>4</v>
          </cell>
          <cell r="AS40">
            <v>4</v>
          </cell>
          <cell r="AT40">
            <v>15</v>
          </cell>
          <cell r="AU40">
            <v>15</v>
          </cell>
          <cell r="AW40" t="str">
            <v xml:space="preserve">       a.  Admissions</v>
          </cell>
          <cell r="AX40">
            <v>44</v>
          </cell>
          <cell r="AY40">
            <v>44</v>
          </cell>
          <cell r="AZ40">
            <v>6</v>
          </cell>
          <cell r="BA40">
            <v>6</v>
          </cell>
          <cell r="BB40">
            <v>50</v>
          </cell>
          <cell r="BC40">
            <v>50</v>
          </cell>
        </row>
        <row r="41">
          <cell r="A41" t="str">
            <v xml:space="preserve">       b.  Patient Days</v>
          </cell>
          <cell r="B41">
            <v>32</v>
          </cell>
          <cell r="C41">
            <v>32</v>
          </cell>
          <cell r="D41">
            <v>0</v>
          </cell>
          <cell r="E41">
            <v>0</v>
          </cell>
          <cell r="F41">
            <v>32</v>
          </cell>
          <cell r="G41">
            <v>32</v>
          </cell>
          <cell r="I41" t="str">
            <v xml:space="preserve">       b.  Patient Days</v>
          </cell>
          <cell r="J41">
            <v>52</v>
          </cell>
          <cell r="K41">
            <v>52</v>
          </cell>
          <cell r="L41">
            <v>11</v>
          </cell>
          <cell r="M41">
            <v>11</v>
          </cell>
          <cell r="N41">
            <v>63</v>
          </cell>
          <cell r="O41">
            <v>63</v>
          </cell>
          <cell r="Q41" t="str">
            <v xml:space="preserve">       b.  Patient Days</v>
          </cell>
          <cell r="R41">
            <v>17</v>
          </cell>
          <cell r="S41">
            <v>17</v>
          </cell>
          <cell r="T41">
            <v>0</v>
          </cell>
          <cell r="U41">
            <v>0</v>
          </cell>
          <cell r="V41">
            <v>17</v>
          </cell>
          <cell r="W41">
            <v>17</v>
          </cell>
          <cell r="Y41" t="str">
            <v xml:space="preserve">       b.  Patient Days</v>
          </cell>
          <cell r="Z41">
            <v>1247</v>
          </cell>
          <cell r="AA41">
            <v>1247</v>
          </cell>
          <cell r="AB41">
            <v>327</v>
          </cell>
          <cell r="AC41">
            <v>327</v>
          </cell>
          <cell r="AD41">
            <v>1574</v>
          </cell>
          <cell r="AE41">
            <v>1574</v>
          </cell>
          <cell r="AG41" t="str">
            <v xml:space="preserve">       b.  Patient Days</v>
          </cell>
          <cell r="AH41">
            <v>210</v>
          </cell>
          <cell r="AI41">
            <v>210</v>
          </cell>
          <cell r="AJ41">
            <v>86</v>
          </cell>
          <cell r="AK41">
            <v>86</v>
          </cell>
          <cell r="AL41">
            <v>296</v>
          </cell>
          <cell r="AM41">
            <v>296</v>
          </cell>
          <cell r="AO41" t="str">
            <v xml:space="preserve">       b.  Patient Days</v>
          </cell>
          <cell r="AP41">
            <v>29</v>
          </cell>
          <cell r="AQ41">
            <v>29</v>
          </cell>
          <cell r="AR41">
            <v>22</v>
          </cell>
          <cell r="AS41">
            <v>22</v>
          </cell>
          <cell r="AT41">
            <v>51</v>
          </cell>
          <cell r="AU41">
            <v>51</v>
          </cell>
          <cell r="AW41" t="str">
            <v xml:space="preserve">       b.  Patient Days</v>
          </cell>
          <cell r="AX41">
            <v>314</v>
          </cell>
          <cell r="AY41">
            <v>314</v>
          </cell>
          <cell r="AZ41">
            <v>28</v>
          </cell>
          <cell r="BA41">
            <v>28</v>
          </cell>
          <cell r="BB41">
            <v>342</v>
          </cell>
          <cell r="BC41">
            <v>342</v>
          </cell>
        </row>
        <row r="42">
          <cell r="A42" t="str">
            <v xml:space="preserve">       c.  Discharges</v>
          </cell>
          <cell r="B42">
            <v>7</v>
          </cell>
          <cell r="C42">
            <v>7</v>
          </cell>
          <cell r="D42">
            <v>0</v>
          </cell>
          <cell r="E42">
            <v>0</v>
          </cell>
          <cell r="F42">
            <v>7</v>
          </cell>
          <cell r="G42">
            <v>7</v>
          </cell>
          <cell r="I42" t="str">
            <v xml:space="preserve">       c.  Discharges</v>
          </cell>
          <cell r="J42">
            <v>6</v>
          </cell>
          <cell r="K42">
            <v>6</v>
          </cell>
          <cell r="L42">
            <v>4</v>
          </cell>
          <cell r="M42">
            <v>4</v>
          </cell>
          <cell r="N42">
            <v>10</v>
          </cell>
          <cell r="O42">
            <v>10</v>
          </cell>
          <cell r="Q42" t="str">
            <v xml:space="preserve">       c.  Discharges</v>
          </cell>
          <cell r="R42">
            <v>1</v>
          </cell>
          <cell r="S42">
            <v>1</v>
          </cell>
          <cell r="T42">
            <v>0</v>
          </cell>
          <cell r="U42">
            <v>0</v>
          </cell>
          <cell r="V42">
            <v>1</v>
          </cell>
          <cell r="W42">
            <v>1</v>
          </cell>
          <cell r="Y42" t="str">
            <v xml:space="preserve">       c.  Discharges</v>
          </cell>
          <cell r="Z42">
            <v>227</v>
          </cell>
          <cell r="AA42">
            <v>227</v>
          </cell>
          <cell r="AB42">
            <v>54</v>
          </cell>
          <cell r="AC42">
            <v>54</v>
          </cell>
          <cell r="AD42">
            <v>281</v>
          </cell>
          <cell r="AE42">
            <v>281</v>
          </cell>
          <cell r="AG42" t="str">
            <v xml:space="preserve">       c.  Discharges</v>
          </cell>
          <cell r="AH42">
            <v>39</v>
          </cell>
          <cell r="AI42">
            <v>39</v>
          </cell>
          <cell r="AJ42">
            <v>11</v>
          </cell>
          <cell r="AK42">
            <v>11</v>
          </cell>
          <cell r="AL42">
            <v>50</v>
          </cell>
          <cell r="AM42">
            <v>50</v>
          </cell>
          <cell r="AO42" t="str">
            <v xml:space="preserve">       c.  Discharges</v>
          </cell>
          <cell r="AP42">
            <v>11</v>
          </cell>
          <cell r="AQ42">
            <v>11</v>
          </cell>
          <cell r="AR42">
            <v>2</v>
          </cell>
          <cell r="AS42">
            <v>2</v>
          </cell>
          <cell r="AT42">
            <v>13</v>
          </cell>
          <cell r="AU42">
            <v>13</v>
          </cell>
          <cell r="AW42" t="str">
            <v xml:space="preserve">       c.  Discharges</v>
          </cell>
          <cell r="AX42">
            <v>43</v>
          </cell>
          <cell r="AY42">
            <v>43</v>
          </cell>
          <cell r="AZ42">
            <v>6</v>
          </cell>
          <cell r="BA42">
            <v>6</v>
          </cell>
          <cell r="BB42">
            <v>49</v>
          </cell>
          <cell r="BC42">
            <v>49</v>
          </cell>
        </row>
        <row r="43">
          <cell r="A43" t="str">
            <v xml:space="preserve">       d.  Discharge Days</v>
          </cell>
          <cell r="B43">
            <v>32</v>
          </cell>
          <cell r="C43">
            <v>32</v>
          </cell>
          <cell r="D43">
            <v>0</v>
          </cell>
          <cell r="E43">
            <v>0</v>
          </cell>
          <cell r="F43">
            <v>32</v>
          </cell>
          <cell r="G43">
            <v>32</v>
          </cell>
          <cell r="I43" t="str">
            <v xml:space="preserve">       d.  Discharge Days</v>
          </cell>
          <cell r="J43">
            <v>35</v>
          </cell>
          <cell r="K43">
            <v>35</v>
          </cell>
          <cell r="L43">
            <v>11</v>
          </cell>
          <cell r="M43">
            <v>11</v>
          </cell>
          <cell r="N43">
            <v>46</v>
          </cell>
          <cell r="O43">
            <v>46</v>
          </cell>
          <cell r="Q43" t="str">
            <v xml:space="preserve">       d.  Discharge Days</v>
          </cell>
          <cell r="R43">
            <v>3</v>
          </cell>
          <cell r="S43">
            <v>3</v>
          </cell>
          <cell r="T43">
            <v>0</v>
          </cell>
          <cell r="U43">
            <v>0</v>
          </cell>
          <cell r="V43">
            <v>3</v>
          </cell>
          <cell r="W43">
            <v>3</v>
          </cell>
          <cell r="Y43" t="str">
            <v xml:space="preserve">       d.  Discharge Days</v>
          </cell>
          <cell r="Z43">
            <v>948</v>
          </cell>
          <cell r="AA43">
            <v>948</v>
          </cell>
          <cell r="AB43">
            <v>274</v>
          </cell>
          <cell r="AC43">
            <v>274</v>
          </cell>
          <cell r="AD43">
            <v>1222</v>
          </cell>
          <cell r="AE43">
            <v>1222</v>
          </cell>
          <cell r="AG43" t="str">
            <v xml:space="preserve">       d.  Discharge Days</v>
          </cell>
          <cell r="AH43">
            <v>171</v>
          </cell>
          <cell r="AI43">
            <v>171</v>
          </cell>
          <cell r="AJ43">
            <v>66</v>
          </cell>
          <cell r="AK43">
            <v>66</v>
          </cell>
          <cell r="AL43">
            <v>237</v>
          </cell>
          <cell r="AM43">
            <v>237</v>
          </cell>
          <cell r="AO43" t="str">
            <v xml:space="preserve">       d.  Discharge Days</v>
          </cell>
          <cell r="AP43">
            <v>27</v>
          </cell>
          <cell r="AQ43">
            <v>27</v>
          </cell>
          <cell r="AR43">
            <v>3</v>
          </cell>
          <cell r="AS43">
            <v>3</v>
          </cell>
          <cell r="AT43">
            <v>30</v>
          </cell>
          <cell r="AU43">
            <v>30</v>
          </cell>
          <cell r="AW43" t="str">
            <v xml:space="preserve">       d.  Discharge Days</v>
          </cell>
          <cell r="AX43">
            <v>225</v>
          </cell>
          <cell r="AY43">
            <v>225</v>
          </cell>
          <cell r="AZ43">
            <v>28</v>
          </cell>
          <cell r="BA43">
            <v>28</v>
          </cell>
          <cell r="BB43">
            <v>253</v>
          </cell>
          <cell r="BC43">
            <v>253</v>
          </cell>
        </row>
        <row r="44">
          <cell r="A44" t="str">
            <v xml:space="preserve">       e.  Average Length of Stay</v>
          </cell>
          <cell r="B44">
            <v>4.5714285714285712</v>
          </cell>
          <cell r="C44">
            <v>4.5714285714285712</v>
          </cell>
          <cell r="D44">
            <v>0</v>
          </cell>
          <cell r="E44">
            <v>0</v>
          </cell>
          <cell r="F44">
            <v>4.5714285714285712</v>
          </cell>
          <cell r="G44">
            <v>4.5714285714285712</v>
          </cell>
          <cell r="I44" t="str">
            <v xml:space="preserve">       e.  Average Length of Stay</v>
          </cell>
          <cell r="J44">
            <v>5.833333333333333</v>
          </cell>
          <cell r="K44">
            <v>5.833333333333333</v>
          </cell>
          <cell r="L44">
            <v>2.75</v>
          </cell>
          <cell r="M44">
            <v>2.75</v>
          </cell>
          <cell r="N44">
            <v>4.5999999999999996</v>
          </cell>
          <cell r="O44">
            <v>4.5999999999999996</v>
          </cell>
          <cell r="Q44" t="str">
            <v xml:space="preserve">       e.  Average Length of Stay</v>
          </cell>
          <cell r="R44">
            <v>3</v>
          </cell>
          <cell r="S44">
            <v>3</v>
          </cell>
          <cell r="T44">
            <v>0</v>
          </cell>
          <cell r="U44">
            <v>0</v>
          </cell>
          <cell r="V44">
            <v>3</v>
          </cell>
          <cell r="W44">
            <v>3</v>
          </cell>
          <cell r="Y44" t="str">
            <v xml:space="preserve">       e.  Average Length of Stay</v>
          </cell>
          <cell r="Z44">
            <v>4.176211453744493</v>
          </cell>
          <cell r="AA44">
            <v>4.176211453744493</v>
          </cell>
          <cell r="AB44">
            <v>5.0740740740740744</v>
          </cell>
          <cell r="AC44">
            <v>5.0740740740740744</v>
          </cell>
          <cell r="AD44">
            <v>4.3487544483985765</v>
          </cell>
          <cell r="AE44">
            <v>4.3487544483985765</v>
          </cell>
          <cell r="AG44" t="str">
            <v xml:space="preserve">       e.  Average Length of Stay</v>
          </cell>
          <cell r="AH44">
            <v>4.384615384615385</v>
          </cell>
          <cell r="AI44">
            <v>4.384615384615385</v>
          </cell>
          <cell r="AJ44">
            <v>6</v>
          </cell>
          <cell r="AK44">
            <v>6</v>
          </cell>
          <cell r="AL44">
            <v>4.74</v>
          </cell>
          <cell r="AM44">
            <v>4.74</v>
          </cell>
          <cell r="AO44" t="str">
            <v xml:space="preserve">       e.  Average Length of Stay</v>
          </cell>
          <cell r="AP44">
            <v>2.4545454545454546</v>
          </cell>
          <cell r="AQ44">
            <v>2.4545454545454546</v>
          </cell>
          <cell r="AR44">
            <v>1.5</v>
          </cell>
          <cell r="AS44">
            <v>1.5</v>
          </cell>
          <cell r="AT44">
            <v>2.3076923076923075</v>
          </cell>
          <cell r="AU44">
            <v>2.3076923076923075</v>
          </cell>
          <cell r="AW44" t="str">
            <v xml:space="preserve">       e.  Average Length of Stay</v>
          </cell>
          <cell r="AX44">
            <v>5.2325581395348841</v>
          </cell>
          <cell r="AY44">
            <v>5.2325581395348841</v>
          </cell>
          <cell r="AZ44">
            <v>4.666666666666667</v>
          </cell>
          <cell r="BA44">
            <v>4.666666666666667</v>
          </cell>
          <cell r="BB44">
            <v>5.1632653061224492</v>
          </cell>
          <cell r="BC44">
            <v>5.1632653061224492</v>
          </cell>
        </row>
        <row r="46">
          <cell r="A46" t="str">
            <v>D.   Emergency Room Visits</v>
          </cell>
          <cell r="B46">
            <v>4</v>
          </cell>
          <cell r="C46">
            <v>4</v>
          </cell>
          <cell r="D46">
            <v>1</v>
          </cell>
          <cell r="E46">
            <v>1</v>
          </cell>
          <cell r="F46">
            <v>5</v>
          </cell>
          <cell r="G46">
            <v>5</v>
          </cell>
          <cell r="I46" t="str">
            <v>D.   Emergency Room Visits</v>
          </cell>
          <cell r="J46">
            <v>7</v>
          </cell>
          <cell r="K46">
            <v>7</v>
          </cell>
          <cell r="L46">
            <v>2</v>
          </cell>
          <cell r="M46">
            <v>2</v>
          </cell>
          <cell r="N46">
            <v>9</v>
          </cell>
          <cell r="O46">
            <v>9</v>
          </cell>
          <cell r="Q46" t="str">
            <v>D.   Emergency Room Visits</v>
          </cell>
          <cell r="R46">
            <v>4</v>
          </cell>
          <cell r="S46">
            <v>4</v>
          </cell>
          <cell r="T46">
            <v>1</v>
          </cell>
          <cell r="U46">
            <v>1</v>
          </cell>
          <cell r="V46">
            <v>5</v>
          </cell>
          <cell r="W46">
            <v>5</v>
          </cell>
          <cell r="Y46" t="str">
            <v>D.   Emergency Room Visits</v>
          </cell>
          <cell r="Z46">
            <v>73</v>
          </cell>
          <cell r="AA46">
            <v>73</v>
          </cell>
          <cell r="AB46">
            <v>31</v>
          </cell>
          <cell r="AC46">
            <v>31</v>
          </cell>
          <cell r="AD46">
            <v>104</v>
          </cell>
          <cell r="AE46">
            <v>104</v>
          </cell>
          <cell r="AG46" t="str">
            <v>D.   Emergency Room Visits</v>
          </cell>
          <cell r="AH46">
            <v>31</v>
          </cell>
          <cell r="AI46">
            <v>31</v>
          </cell>
          <cell r="AJ46">
            <v>9</v>
          </cell>
          <cell r="AK46">
            <v>9</v>
          </cell>
          <cell r="AL46">
            <v>40</v>
          </cell>
          <cell r="AM46">
            <v>40</v>
          </cell>
          <cell r="AO46" t="str">
            <v>D.   Emergency Room Visits</v>
          </cell>
          <cell r="AP46">
            <v>7</v>
          </cell>
          <cell r="AQ46">
            <v>7</v>
          </cell>
          <cell r="AR46">
            <v>4</v>
          </cell>
          <cell r="AS46">
            <v>4</v>
          </cell>
          <cell r="AT46">
            <v>11</v>
          </cell>
          <cell r="AU46">
            <v>11</v>
          </cell>
          <cell r="AW46" t="str">
            <v>D.   Emergency Room Visits</v>
          </cell>
          <cell r="AX46">
            <v>13</v>
          </cell>
          <cell r="AY46">
            <v>13</v>
          </cell>
          <cell r="AZ46">
            <v>0</v>
          </cell>
          <cell r="BA46">
            <v>0</v>
          </cell>
          <cell r="BB46">
            <v>13</v>
          </cell>
          <cell r="BC46">
            <v>13</v>
          </cell>
        </row>
        <row r="50">
          <cell r="A50" t="str">
            <v>Program Contractor Financial Reporting Systems - Report #11A Utilization Data Report by County</v>
          </cell>
          <cell r="I50" t="str">
            <v>Program Contractor Financial Reporting Systems - Report #11A Utilization Data Report by County</v>
          </cell>
          <cell r="Q50" t="str">
            <v>Program Contractor Financial Reporting Systems - Report #11A Utilization Data Report by County</v>
          </cell>
          <cell r="Y50" t="str">
            <v>Program Contractor Financial Reporting Systems - Report #11A Utilization Data Report by County</v>
          </cell>
          <cell r="AG50" t="str">
            <v>Program Contractor Financial Reporting Systems - Report #11A Utilization Data Report by County</v>
          </cell>
          <cell r="AO50" t="str">
            <v>Program Contractor Financial Reporting Systems - Report #11A Utilization Data Report by County</v>
          </cell>
          <cell r="AW50" t="str">
            <v>Program Contractor Financial Reporting Systems - Report #11A Utilization Data Report by County</v>
          </cell>
        </row>
        <row r="52">
          <cell r="A52" t="str">
            <v>Statement for Program Contractor 110049 - Evercare of Arizona, Inc.</v>
          </cell>
          <cell r="F52" t="str">
            <v>County:</v>
          </cell>
          <cell r="G52" t="str">
            <v>Apache</v>
          </cell>
          <cell r="I52" t="str">
            <v>Statement for Program Contractor 110049 - Evercare of Arizona, Inc.</v>
          </cell>
          <cell r="N52" t="str">
            <v>County:</v>
          </cell>
          <cell r="O52" t="str">
            <v>Coconino</v>
          </cell>
          <cell r="Q52" t="str">
            <v>Statement for Program Contractor 110049 - Evercare of Arizona, Inc.</v>
          </cell>
          <cell r="V52" t="str">
            <v>County:</v>
          </cell>
          <cell r="W52" t="str">
            <v>La Paz</v>
          </cell>
          <cell r="Y52" t="str">
            <v>Statement for Program Contractor 110049 - Evercare of Arizona, Inc.</v>
          </cell>
          <cell r="AD52" t="str">
            <v>County:</v>
          </cell>
          <cell r="AE52" t="str">
            <v>Maricopa</v>
          </cell>
          <cell r="AG52" t="str">
            <v>Statement for Program Contractor 110049 - Evercare of Arizona, Inc.</v>
          </cell>
          <cell r="AL52" t="str">
            <v>County:</v>
          </cell>
          <cell r="AM52" t="str">
            <v>Mohave</v>
          </cell>
          <cell r="AO52" t="str">
            <v>Statement for Program Contractor 110049 - Evercare of Arizona, Inc.</v>
          </cell>
          <cell r="AT52" t="str">
            <v>County:</v>
          </cell>
          <cell r="AU52" t="str">
            <v>Navajo</v>
          </cell>
          <cell r="AW52" t="str">
            <v>Statement for Program Contractor 110049 - Evercare of Arizona, Inc.</v>
          </cell>
          <cell r="BB52" t="str">
            <v>County:</v>
          </cell>
          <cell r="BC52" t="str">
            <v>Yuma</v>
          </cell>
        </row>
        <row r="54">
          <cell r="A54" t="str">
            <v>For the Month ending 11/30/2005 in the Fiscal Year ending 9/30/2006</v>
          </cell>
          <cell r="F54" t="str">
            <v>Page 2 of 21</v>
          </cell>
          <cell r="I54" t="str">
            <v>For the Month ending 11/30/2005 in the Fiscal Year ending 9/30/2006</v>
          </cell>
          <cell r="N54" t="str">
            <v>Page 5 of 21</v>
          </cell>
          <cell r="Q54" t="str">
            <v>For the Month ending 11/30/2005 in the Fiscal Year ending 9/30/2006</v>
          </cell>
          <cell r="V54" t="str">
            <v>Page 8 of 21</v>
          </cell>
          <cell r="Y54" t="str">
            <v>For the Month ending 11/30/2005 in the Fiscal Year ending 9/30/2006</v>
          </cell>
          <cell r="AD54" t="str">
            <v>Page 11 of 21</v>
          </cell>
          <cell r="AG54" t="str">
            <v>For the Month ending 11/30/2005 in the Fiscal Year ending 9/30/2006</v>
          </cell>
          <cell r="AL54" t="str">
            <v>Page 14 of 21</v>
          </cell>
          <cell r="AO54" t="str">
            <v>For the Month ending 11/30/2005 in the Fiscal Year ending 9/30/2006</v>
          </cell>
          <cell r="AT54" t="str">
            <v>Page 17 of 21</v>
          </cell>
          <cell r="AW54" t="str">
            <v>For the Month ending 11/30/2005 in the Fiscal Year ending 9/30/2006</v>
          </cell>
          <cell r="BB54" t="str">
            <v>Page 20 of 21</v>
          </cell>
        </row>
        <row r="57">
          <cell r="A57" t="str">
            <v>Utilization Data Report by County</v>
          </cell>
          <cell r="I57" t="str">
            <v>Utilization Data Report by County</v>
          </cell>
          <cell r="Q57" t="str">
            <v>Utilization Data Report by County</v>
          </cell>
          <cell r="Y57" t="str">
            <v>Utilization Data Report by County</v>
          </cell>
          <cell r="AG57" t="str">
            <v>Utilization Data Report by County</v>
          </cell>
          <cell r="AO57" t="str">
            <v>Utilization Data Report by County</v>
          </cell>
          <cell r="AW57" t="str">
            <v>Utilization Data Report by County</v>
          </cell>
        </row>
        <row r="59">
          <cell r="B59" t="str">
            <v>MEDICARE</v>
          </cell>
          <cell r="D59" t="str">
            <v>NON-MEDICARE</v>
          </cell>
          <cell r="F59" t="str">
            <v>TOTAL</v>
          </cell>
          <cell r="J59" t="str">
            <v>MEDICARE</v>
          </cell>
          <cell r="L59" t="str">
            <v>NON-MEDICARE</v>
          </cell>
          <cell r="N59" t="str">
            <v>TOTAL</v>
          </cell>
          <cell r="R59" t="str">
            <v>MEDICARE</v>
          </cell>
          <cell r="T59" t="str">
            <v>NON-MEDICARE</v>
          </cell>
          <cell r="V59" t="str">
            <v>TOTAL</v>
          </cell>
          <cell r="Z59" t="str">
            <v>MEDICARE</v>
          </cell>
          <cell r="AB59" t="str">
            <v>NON-MEDICARE</v>
          </cell>
          <cell r="AD59" t="str">
            <v>TOTAL</v>
          </cell>
          <cell r="AH59" t="str">
            <v>MEDICARE</v>
          </cell>
          <cell r="AJ59" t="str">
            <v>NON-MEDICARE</v>
          </cell>
          <cell r="AL59" t="str">
            <v>TOTAL</v>
          </cell>
          <cell r="AP59" t="str">
            <v>MEDICARE</v>
          </cell>
          <cell r="AR59" t="str">
            <v>NON-MEDICARE</v>
          </cell>
          <cell r="AT59" t="str">
            <v>TOTAL</v>
          </cell>
          <cell r="AX59" t="str">
            <v>MEDICARE</v>
          </cell>
          <cell r="AZ59" t="str">
            <v>NON-MEDICARE</v>
          </cell>
          <cell r="BB59" t="str">
            <v>TOTAL</v>
          </cell>
        </row>
        <row r="60">
          <cell r="A60" t="str">
            <v>ITEM DESCRIPTION</v>
          </cell>
          <cell r="B60" t="str">
            <v>Current</v>
          </cell>
          <cell r="D60" t="str">
            <v>Current</v>
          </cell>
          <cell r="F60" t="str">
            <v>Current</v>
          </cell>
          <cell r="I60" t="str">
            <v>ITEM DESCRIPTION</v>
          </cell>
          <cell r="J60" t="str">
            <v>Current</v>
          </cell>
          <cell r="L60" t="str">
            <v>Current</v>
          </cell>
          <cell r="N60" t="str">
            <v>Current</v>
          </cell>
          <cell r="Q60" t="str">
            <v>ITEM DESCRIPTION</v>
          </cell>
          <cell r="R60" t="str">
            <v>Current</v>
          </cell>
          <cell r="T60" t="str">
            <v>Current</v>
          </cell>
          <cell r="V60" t="str">
            <v>Current</v>
          </cell>
          <cell r="Y60" t="str">
            <v>ITEM DESCRIPTION</v>
          </cell>
          <cell r="Z60" t="str">
            <v>Current</v>
          </cell>
          <cell r="AB60" t="str">
            <v>Current</v>
          </cell>
          <cell r="AD60" t="str">
            <v>Current</v>
          </cell>
          <cell r="AG60" t="str">
            <v>ITEM DESCRIPTION</v>
          </cell>
          <cell r="AH60" t="str">
            <v>Current</v>
          </cell>
          <cell r="AJ60" t="str">
            <v>Current</v>
          </cell>
          <cell r="AL60" t="str">
            <v>Current</v>
          </cell>
          <cell r="AO60" t="str">
            <v>ITEM DESCRIPTION</v>
          </cell>
          <cell r="AP60" t="str">
            <v>Current</v>
          </cell>
          <cell r="AR60" t="str">
            <v>Current</v>
          </cell>
          <cell r="AT60" t="str">
            <v>Current</v>
          </cell>
          <cell r="AW60" t="str">
            <v>ITEM DESCRIPTION</v>
          </cell>
          <cell r="AX60" t="str">
            <v>Current</v>
          </cell>
          <cell r="AZ60" t="str">
            <v>Current</v>
          </cell>
          <cell r="BB60" t="str">
            <v>Current</v>
          </cell>
        </row>
        <row r="61">
          <cell r="B61" t="str">
            <v>Period</v>
          </cell>
          <cell r="C61" t="str">
            <v>YTD</v>
          </cell>
          <cell r="D61" t="str">
            <v>Period</v>
          </cell>
          <cell r="E61" t="str">
            <v>YTD</v>
          </cell>
          <cell r="F61" t="str">
            <v>Period</v>
          </cell>
          <cell r="G61" t="str">
            <v>YTD</v>
          </cell>
          <cell r="J61" t="str">
            <v>Period</v>
          </cell>
          <cell r="K61" t="str">
            <v>YTD</v>
          </cell>
          <cell r="L61" t="str">
            <v>Period</v>
          </cell>
          <cell r="M61" t="str">
            <v>YTD</v>
          </cell>
          <cell r="N61" t="str">
            <v>Period</v>
          </cell>
          <cell r="O61" t="str">
            <v>YTD</v>
          </cell>
          <cell r="R61" t="str">
            <v>Period</v>
          </cell>
          <cell r="S61" t="str">
            <v>YTD</v>
          </cell>
          <cell r="T61" t="str">
            <v>Period</v>
          </cell>
          <cell r="U61" t="str">
            <v>YTD</v>
          </cell>
          <cell r="V61" t="str">
            <v>Period</v>
          </cell>
          <cell r="W61" t="str">
            <v>YTD</v>
          </cell>
          <cell r="Z61" t="str">
            <v>Period</v>
          </cell>
          <cell r="AA61" t="str">
            <v>YTD</v>
          </cell>
          <cell r="AB61" t="str">
            <v>Period</v>
          </cell>
          <cell r="AC61" t="str">
            <v>YTD</v>
          </cell>
          <cell r="AD61" t="str">
            <v>Period</v>
          </cell>
          <cell r="AE61" t="str">
            <v>YTD</v>
          </cell>
          <cell r="AH61" t="str">
            <v>Period</v>
          </cell>
          <cell r="AI61" t="str">
            <v>YTD</v>
          </cell>
          <cell r="AJ61" t="str">
            <v>Period</v>
          </cell>
          <cell r="AK61" t="str">
            <v>YTD</v>
          </cell>
          <cell r="AL61" t="str">
            <v>Period</v>
          </cell>
          <cell r="AM61" t="str">
            <v>YTD</v>
          </cell>
          <cell r="AP61" t="str">
            <v>Period</v>
          </cell>
          <cell r="AQ61" t="str">
            <v>YTD</v>
          </cell>
          <cell r="AR61" t="str">
            <v>Period</v>
          </cell>
          <cell r="AS61" t="str">
            <v>YTD</v>
          </cell>
          <cell r="AT61" t="str">
            <v>Period</v>
          </cell>
          <cell r="AU61" t="str">
            <v>YTD</v>
          </cell>
          <cell r="AX61" t="str">
            <v>Period</v>
          </cell>
          <cell r="AY61" t="str">
            <v>YTD</v>
          </cell>
          <cell r="AZ61" t="str">
            <v>Period</v>
          </cell>
          <cell r="BA61" t="str">
            <v>YTD</v>
          </cell>
          <cell r="BB61" t="str">
            <v>Period</v>
          </cell>
          <cell r="BC61" t="str">
            <v>YTD</v>
          </cell>
        </row>
        <row r="62">
          <cell r="A62" t="str">
            <v>A.   Enrollees (At End of Period)</v>
          </cell>
          <cell r="B62">
            <v>59</v>
          </cell>
          <cell r="D62">
            <v>18</v>
          </cell>
          <cell r="F62">
            <v>77</v>
          </cell>
          <cell r="I62" t="str">
            <v>A.   Enrollees (At End of Period)</v>
          </cell>
          <cell r="J62">
            <v>145</v>
          </cell>
          <cell r="L62">
            <v>37</v>
          </cell>
          <cell r="N62">
            <v>182</v>
          </cell>
          <cell r="Q62" t="str">
            <v>A.   Enrollees (At End of Period)</v>
          </cell>
          <cell r="R62">
            <v>65</v>
          </cell>
          <cell r="T62">
            <v>5</v>
          </cell>
          <cell r="V62">
            <v>70</v>
          </cell>
          <cell r="Y62" t="str">
            <v>A.   Enrollees (At End of Period)</v>
          </cell>
          <cell r="Z62">
            <v>4553</v>
          </cell>
          <cell r="AB62">
            <v>644</v>
          </cell>
          <cell r="AD62">
            <v>5197</v>
          </cell>
          <cell r="AG62" t="str">
            <v>A.   Enrollees (At End of Period)</v>
          </cell>
          <cell r="AH62">
            <v>717</v>
          </cell>
          <cell r="AJ62">
            <v>98</v>
          </cell>
          <cell r="AL62">
            <v>815</v>
          </cell>
          <cell r="AO62" t="str">
            <v>A.   Enrollees (At End of Period)</v>
          </cell>
          <cell r="AP62">
            <v>176</v>
          </cell>
          <cell r="AR62">
            <v>47</v>
          </cell>
          <cell r="AT62">
            <v>223</v>
          </cell>
          <cell r="AW62" t="str">
            <v>A.   Enrollees (At End of Period)</v>
          </cell>
          <cell r="AX62">
            <v>503</v>
          </cell>
          <cell r="AZ62">
            <v>101</v>
          </cell>
          <cell r="BB62">
            <v>604</v>
          </cell>
        </row>
        <row r="64">
          <cell r="A64" t="str">
            <v>B.   Member Months (Unduplicated)</v>
          </cell>
          <cell r="B64">
            <v>59.900000000000006</v>
          </cell>
          <cell r="C64">
            <v>133.63669999999996</v>
          </cell>
          <cell r="D64">
            <v>16.5</v>
          </cell>
          <cell r="E64">
            <v>37.33</v>
          </cell>
          <cell r="F64">
            <v>76.400000000000006</v>
          </cell>
          <cell r="G64">
            <v>170.96669999999995</v>
          </cell>
          <cell r="I64" t="str">
            <v>B.   Member Months (Unduplicated)</v>
          </cell>
          <cell r="J64">
            <v>146.91</v>
          </cell>
          <cell r="K64">
            <v>360.95929999999998</v>
          </cell>
          <cell r="L64">
            <v>35.610000000000007</v>
          </cell>
          <cell r="M64">
            <v>73.61</v>
          </cell>
          <cell r="N64">
            <v>182.52</v>
          </cell>
          <cell r="O64">
            <v>434.5693</v>
          </cell>
          <cell r="Q64" t="str">
            <v>B.   Member Months (Unduplicated)</v>
          </cell>
          <cell r="R64">
            <v>69.53540000000001</v>
          </cell>
          <cell r="S64">
            <v>156.04730000000001</v>
          </cell>
          <cell r="T64">
            <v>5.07</v>
          </cell>
          <cell r="U64">
            <v>11.07</v>
          </cell>
          <cell r="V64">
            <v>74.605400000000003</v>
          </cell>
          <cell r="W64">
            <v>167.1173</v>
          </cell>
          <cell r="Y64" t="str">
            <v>B.   Member Months (Unduplicated)</v>
          </cell>
          <cell r="Z64">
            <v>4759.1013999999986</v>
          </cell>
          <cell r="AA64">
            <v>8671.2691000000013</v>
          </cell>
          <cell r="AB64">
            <v>610.07009999999991</v>
          </cell>
          <cell r="AC64">
            <v>1357.4486999999999</v>
          </cell>
          <cell r="AD64">
            <v>5369.1714999999986</v>
          </cell>
          <cell r="AE64">
            <v>10028.717800000002</v>
          </cell>
          <cell r="AG64" t="str">
            <v>B.   Member Months (Unduplicated)</v>
          </cell>
          <cell r="AH64">
            <v>717.58</v>
          </cell>
          <cell r="AI64">
            <v>1739.1184000000001</v>
          </cell>
          <cell r="AJ64">
            <v>104.63329999999999</v>
          </cell>
          <cell r="AK64">
            <v>239.7533</v>
          </cell>
          <cell r="AL64">
            <v>822.2133</v>
          </cell>
          <cell r="AM64">
            <v>1978.8717000000001</v>
          </cell>
          <cell r="AO64" t="str">
            <v>B.   Member Months (Unduplicated)</v>
          </cell>
          <cell r="AP64">
            <v>177.16989999999998</v>
          </cell>
          <cell r="AQ64">
            <v>411.38479999999993</v>
          </cell>
          <cell r="AR64">
            <v>46.77</v>
          </cell>
          <cell r="AS64">
            <v>100.42230000000001</v>
          </cell>
          <cell r="AT64">
            <v>223.93989999999999</v>
          </cell>
          <cell r="AU64">
            <v>511.80709999999993</v>
          </cell>
          <cell r="AW64" t="str">
            <v>B.   Member Months (Unduplicated)</v>
          </cell>
          <cell r="AX64">
            <v>498.78990000000005</v>
          </cell>
          <cell r="AY64">
            <v>1177.2500999999997</v>
          </cell>
          <cell r="AZ64">
            <v>101.5</v>
          </cell>
          <cell r="BA64">
            <v>231.60999999999996</v>
          </cell>
          <cell r="BB64">
            <v>600.28989999999999</v>
          </cell>
          <cell r="BC64">
            <v>1408.8600999999996</v>
          </cell>
        </row>
        <row r="65">
          <cell r="A65" t="str">
            <v xml:space="preserve">   Institutional Member Months Total</v>
          </cell>
          <cell r="B65">
            <v>5.8</v>
          </cell>
          <cell r="C65">
            <v>9.6999999999999993</v>
          </cell>
          <cell r="D65">
            <v>3</v>
          </cell>
          <cell r="E65">
            <v>7.5600000000000005</v>
          </cell>
          <cell r="F65">
            <v>8.8000000000000007</v>
          </cell>
          <cell r="G65">
            <v>17.259999999999998</v>
          </cell>
          <cell r="I65" t="str">
            <v xml:space="preserve">   Institutional Member Months Total</v>
          </cell>
          <cell r="J65">
            <v>56.47</v>
          </cell>
          <cell r="K65">
            <v>134.87</v>
          </cell>
          <cell r="L65">
            <v>4.5999999999999996</v>
          </cell>
          <cell r="M65">
            <v>8.6</v>
          </cell>
          <cell r="N65">
            <v>61.07</v>
          </cell>
          <cell r="O65">
            <v>143.47</v>
          </cell>
          <cell r="Q65" t="str">
            <v xml:space="preserve">   Institutional Member Months Total</v>
          </cell>
          <cell r="R65">
            <v>35.830000000000005</v>
          </cell>
          <cell r="S65">
            <v>85.12</v>
          </cell>
          <cell r="T65">
            <v>1</v>
          </cell>
          <cell r="U65">
            <v>2</v>
          </cell>
          <cell r="V65">
            <v>36.830000000000005</v>
          </cell>
          <cell r="W65">
            <v>87.12</v>
          </cell>
          <cell r="Y65" t="str">
            <v xml:space="preserve">   Institutional Member Months Total</v>
          </cell>
          <cell r="Z65">
            <v>1603.49</v>
          </cell>
          <cell r="AA65">
            <v>3792.23</v>
          </cell>
          <cell r="AB65">
            <v>142.43999999999997</v>
          </cell>
          <cell r="AC65">
            <v>314.99999999999994</v>
          </cell>
          <cell r="AD65">
            <v>1745.93</v>
          </cell>
          <cell r="AE65">
            <v>4107.2299999999996</v>
          </cell>
          <cell r="AG65" t="str">
            <v xml:space="preserve">   Institutional Member Months Total</v>
          </cell>
          <cell r="AH65">
            <v>386.22</v>
          </cell>
          <cell r="AI65">
            <v>948.72</v>
          </cell>
          <cell r="AJ65">
            <v>27.27</v>
          </cell>
          <cell r="AK65">
            <v>64.84</v>
          </cell>
          <cell r="AL65">
            <v>413.49</v>
          </cell>
          <cell r="AM65">
            <v>1013.5600000000001</v>
          </cell>
          <cell r="AO65" t="str">
            <v xml:space="preserve">   Institutional Member Months Total</v>
          </cell>
          <cell r="AP65">
            <v>33.349999999999994</v>
          </cell>
          <cell r="AQ65">
            <v>76.64</v>
          </cell>
          <cell r="AR65">
            <v>8</v>
          </cell>
          <cell r="AS65">
            <v>17.259999999999998</v>
          </cell>
          <cell r="AT65">
            <v>41.349999999999994</v>
          </cell>
          <cell r="AU65">
            <v>93.9</v>
          </cell>
          <cell r="AW65" t="str">
            <v xml:space="preserve">   Institutional Member Months Total</v>
          </cell>
          <cell r="AX65">
            <v>259.62</v>
          </cell>
          <cell r="AY65">
            <v>618.4</v>
          </cell>
          <cell r="AZ65">
            <v>36.5</v>
          </cell>
          <cell r="BA65">
            <v>77.819999999999993</v>
          </cell>
          <cell r="BB65">
            <v>296.12</v>
          </cell>
          <cell r="BC65">
            <v>696.22</v>
          </cell>
        </row>
        <row r="66">
          <cell r="A66" t="str">
            <v xml:space="preserve">   1.  Level I</v>
          </cell>
          <cell r="B66">
            <v>2.2999999999999998</v>
          </cell>
          <cell r="C66">
            <v>4.8099999999999996</v>
          </cell>
          <cell r="D66">
            <v>2</v>
          </cell>
          <cell r="E66">
            <v>5.5600000000000005</v>
          </cell>
          <cell r="F66">
            <v>4.3</v>
          </cell>
          <cell r="G66">
            <v>10.370000000000001</v>
          </cell>
          <cell r="I66" t="str">
            <v xml:space="preserve">   1.  Level I</v>
          </cell>
          <cell r="J66">
            <v>27.4</v>
          </cell>
          <cell r="K66">
            <v>61.69</v>
          </cell>
          <cell r="L66">
            <v>3.1</v>
          </cell>
          <cell r="M66">
            <v>6.1</v>
          </cell>
          <cell r="N66">
            <v>30.5</v>
          </cell>
          <cell r="O66">
            <v>67.789999999999992</v>
          </cell>
          <cell r="Q66" t="str">
            <v xml:space="preserve">   1.  Level I</v>
          </cell>
          <cell r="R66">
            <v>23.03</v>
          </cell>
          <cell r="S66">
            <v>54.16</v>
          </cell>
          <cell r="T66">
            <v>0</v>
          </cell>
          <cell r="U66">
            <v>0</v>
          </cell>
          <cell r="V66">
            <v>23.03</v>
          </cell>
          <cell r="W66">
            <v>54.16</v>
          </cell>
          <cell r="Y66" t="str">
            <v xml:space="preserve">   1.  Level I</v>
          </cell>
          <cell r="Z66">
            <v>1089.43</v>
          </cell>
          <cell r="AA66">
            <v>2572.1800000000003</v>
          </cell>
          <cell r="AB66">
            <v>88.74</v>
          </cell>
          <cell r="AC66">
            <v>196.5</v>
          </cell>
          <cell r="AD66">
            <v>1178.17</v>
          </cell>
          <cell r="AE66">
            <v>2768.6800000000003</v>
          </cell>
          <cell r="AG66" t="str">
            <v xml:space="preserve">   1.  Level I</v>
          </cell>
          <cell r="AH66">
            <v>176</v>
          </cell>
          <cell r="AI66">
            <v>429.15</v>
          </cell>
          <cell r="AJ66">
            <v>13</v>
          </cell>
          <cell r="AK66">
            <v>33.1</v>
          </cell>
          <cell r="AL66">
            <v>189</v>
          </cell>
          <cell r="AM66">
            <v>462.25</v>
          </cell>
          <cell r="AO66" t="str">
            <v xml:space="preserve">   1.  Level I</v>
          </cell>
          <cell r="AP66">
            <v>18.02</v>
          </cell>
          <cell r="AQ66">
            <v>43.989999999999995</v>
          </cell>
          <cell r="AR66">
            <v>7</v>
          </cell>
          <cell r="AS66">
            <v>15.26</v>
          </cell>
          <cell r="AT66">
            <v>25.02</v>
          </cell>
          <cell r="AU66">
            <v>59.249999999999993</v>
          </cell>
          <cell r="AW66" t="str">
            <v xml:space="preserve">   1.  Level I</v>
          </cell>
          <cell r="AX66">
            <v>139.79</v>
          </cell>
          <cell r="AY66">
            <v>329.45</v>
          </cell>
          <cell r="AZ66">
            <v>22.23</v>
          </cell>
          <cell r="BA66">
            <v>48.55</v>
          </cell>
          <cell r="BB66">
            <v>162.01999999999998</v>
          </cell>
          <cell r="BC66">
            <v>378</v>
          </cell>
        </row>
        <row r="67">
          <cell r="A67" t="str">
            <v xml:space="preserve">   2.  Level II</v>
          </cell>
          <cell r="B67">
            <v>2.5</v>
          </cell>
          <cell r="C67">
            <v>3.73</v>
          </cell>
          <cell r="D67">
            <v>1</v>
          </cell>
          <cell r="E67">
            <v>2</v>
          </cell>
          <cell r="F67">
            <v>3.5</v>
          </cell>
          <cell r="G67">
            <v>5.73</v>
          </cell>
          <cell r="I67" t="str">
            <v xml:space="preserve">   2.  Level II</v>
          </cell>
          <cell r="J67">
            <v>24.07</v>
          </cell>
          <cell r="K67">
            <v>61.99</v>
          </cell>
          <cell r="L67">
            <v>1</v>
          </cell>
          <cell r="M67">
            <v>2</v>
          </cell>
          <cell r="N67">
            <v>25.07</v>
          </cell>
          <cell r="O67">
            <v>63.99</v>
          </cell>
          <cell r="Q67" t="str">
            <v xml:space="preserve">   2.  Level II</v>
          </cell>
          <cell r="R67">
            <v>10.73</v>
          </cell>
          <cell r="S67">
            <v>26.89</v>
          </cell>
          <cell r="T67">
            <v>1</v>
          </cell>
          <cell r="U67">
            <v>2</v>
          </cell>
          <cell r="V67">
            <v>11.73</v>
          </cell>
          <cell r="W67">
            <v>28.89</v>
          </cell>
          <cell r="Y67" t="str">
            <v xml:space="preserve">   2.  Level II</v>
          </cell>
          <cell r="Z67">
            <v>457</v>
          </cell>
          <cell r="AA67">
            <v>1076.53</v>
          </cell>
          <cell r="AB67">
            <v>38.9</v>
          </cell>
          <cell r="AC67">
            <v>87.41</v>
          </cell>
          <cell r="AD67">
            <v>495.9</v>
          </cell>
          <cell r="AE67">
            <v>1163.94</v>
          </cell>
          <cell r="AG67" t="str">
            <v xml:space="preserve">   2.  Level II</v>
          </cell>
          <cell r="AH67">
            <v>169.93</v>
          </cell>
          <cell r="AI67">
            <v>424.05</v>
          </cell>
          <cell r="AJ67">
            <v>8.07</v>
          </cell>
          <cell r="AK67">
            <v>18.829999999999998</v>
          </cell>
          <cell r="AL67">
            <v>178</v>
          </cell>
          <cell r="AM67">
            <v>442.88</v>
          </cell>
          <cell r="AO67" t="str">
            <v xml:space="preserve">   2.  Level II</v>
          </cell>
          <cell r="AP67">
            <v>12.93</v>
          </cell>
          <cell r="AQ67">
            <v>27.25</v>
          </cell>
          <cell r="AR67">
            <v>1</v>
          </cell>
          <cell r="AS67">
            <v>2</v>
          </cell>
          <cell r="AT67">
            <v>13.93</v>
          </cell>
          <cell r="AU67">
            <v>29.25</v>
          </cell>
          <cell r="AW67" t="str">
            <v xml:space="preserve">   2.  Level II</v>
          </cell>
          <cell r="AX67">
            <v>105.03</v>
          </cell>
          <cell r="AY67">
            <v>254.45</v>
          </cell>
          <cell r="AZ67">
            <v>9.27</v>
          </cell>
          <cell r="BA67">
            <v>18.27</v>
          </cell>
          <cell r="BB67">
            <v>114.3</v>
          </cell>
          <cell r="BC67">
            <v>272.71999999999997</v>
          </cell>
        </row>
        <row r="68">
          <cell r="A68" t="str">
            <v xml:space="preserve">   3.  Level III</v>
          </cell>
          <cell r="B68">
            <v>1</v>
          </cell>
          <cell r="C68">
            <v>1.1599999999999999</v>
          </cell>
          <cell r="D68">
            <v>0</v>
          </cell>
          <cell r="E68">
            <v>0</v>
          </cell>
          <cell r="F68">
            <v>1</v>
          </cell>
          <cell r="G68">
            <v>1.1599999999999999</v>
          </cell>
          <cell r="I68" t="str">
            <v xml:space="preserve">   3.  Level III</v>
          </cell>
          <cell r="J68">
            <v>5</v>
          </cell>
          <cell r="K68">
            <v>11.190000000000001</v>
          </cell>
          <cell r="L68">
            <v>0.5</v>
          </cell>
          <cell r="M68">
            <v>0.5</v>
          </cell>
          <cell r="N68">
            <v>5.5</v>
          </cell>
          <cell r="O68">
            <v>11.690000000000001</v>
          </cell>
          <cell r="Q68" t="str">
            <v xml:space="preserve">   3.  Level III</v>
          </cell>
          <cell r="R68">
            <v>2.0699999999999998</v>
          </cell>
          <cell r="S68">
            <v>4.07</v>
          </cell>
          <cell r="T68">
            <v>0</v>
          </cell>
          <cell r="U68">
            <v>0</v>
          </cell>
          <cell r="V68">
            <v>2.0699999999999998</v>
          </cell>
          <cell r="W68">
            <v>4.07</v>
          </cell>
          <cell r="Y68" t="str">
            <v xml:space="preserve">   3.  Level III</v>
          </cell>
          <cell r="Z68">
            <v>57.06</v>
          </cell>
          <cell r="AA68">
            <v>143.49</v>
          </cell>
          <cell r="AB68">
            <v>10.73</v>
          </cell>
          <cell r="AC68">
            <v>21.96</v>
          </cell>
          <cell r="AD68">
            <v>67.790000000000006</v>
          </cell>
          <cell r="AE68">
            <v>165.45000000000002</v>
          </cell>
          <cell r="AG68" t="str">
            <v xml:space="preserve">   3.  Level III</v>
          </cell>
          <cell r="AH68">
            <v>40.29</v>
          </cell>
          <cell r="AI68">
            <v>95.52</v>
          </cell>
          <cell r="AJ68">
            <v>6.2</v>
          </cell>
          <cell r="AK68">
            <v>12.91</v>
          </cell>
          <cell r="AL68">
            <v>46.49</v>
          </cell>
          <cell r="AM68">
            <v>108.42999999999999</v>
          </cell>
          <cell r="AO68" t="str">
            <v xml:space="preserve">   3.  Level III</v>
          </cell>
          <cell r="AP68">
            <v>0.4</v>
          </cell>
          <cell r="AQ68">
            <v>0.4</v>
          </cell>
          <cell r="AR68">
            <v>0</v>
          </cell>
          <cell r="AS68">
            <v>0</v>
          </cell>
          <cell r="AT68">
            <v>0.4</v>
          </cell>
          <cell r="AU68">
            <v>0.4</v>
          </cell>
          <cell r="AW68" t="str">
            <v xml:space="preserve">   3.  Level III</v>
          </cell>
          <cell r="AX68">
            <v>14.8</v>
          </cell>
          <cell r="AY68">
            <v>34.5</v>
          </cell>
          <cell r="AZ68">
            <v>5</v>
          </cell>
          <cell r="BA68">
            <v>11</v>
          </cell>
          <cell r="BB68">
            <v>19.8</v>
          </cell>
          <cell r="BC68">
            <v>45.5</v>
          </cell>
        </row>
        <row r="69">
          <cell r="A69" t="str">
            <v xml:space="preserve">   4.  Level IV</v>
          </cell>
          <cell r="B69">
            <v>0</v>
          </cell>
          <cell r="C69">
            <v>0</v>
          </cell>
          <cell r="D69">
            <v>0</v>
          </cell>
          <cell r="E69">
            <v>0</v>
          </cell>
          <cell r="F69">
            <v>0</v>
          </cell>
          <cell r="G69">
            <v>0</v>
          </cell>
          <cell r="I69" t="str">
            <v xml:space="preserve">   4.  Level IV</v>
          </cell>
          <cell r="J69">
            <v>0</v>
          </cell>
          <cell r="K69">
            <v>0</v>
          </cell>
          <cell r="L69">
            <v>0</v>
          </cell>
          <cell r="M69">
            <v>0</v>
          </cell>
          <cell r="N69">
            <v>0</v>
          </cell>
          <cell r="O69">
            <v>0</v>
          </cell>
          <cell r="Q69" t="str">
            <v xml:space="preserve">   4.  Level IV</v>
          </cell>
          <cell r="R69">
            <v>0</v>
          </cell>
          <cell r="S69">
            <v>0</v>
          </cell>
          <cell r="T69">
            <v>0</v>
          </cell>
          <cell r="U69">
            <v>0</v>
          </cell>
          <cell r="V69">
            <v>0</v>
          </cell>
          <cell r="W69">
            <v>0</v>
          </cell>
          <cell r="Y69" t="str">
            <v xml:space="preserve">   4.  Level IV</v>
          </cell>
          <cell r="Z69">
            <v>0</v>
          </cell>
          <cell r="AA69">
            <v>0.03</v>
          </cell>
          <cell r="AB69">
            <v>4.07</v>
          </cell>
          <cell r="AC69">
            <v>9.129999999999999</v>
          </cell>
          <cell r="AD69">
            <v>4.07</v>
          </cell>
          <cell r="AE69">
            <v>9.1599999999999984</v>
          </cell>
          <cell r="AG69" t="str">
            <v xml:space="preserve">   4.  Level IV</v>
          </cell>
          <cell r="AH69">
            <v>0</v>
          </cell>
          <cell r="AI69">
            <v>0</v>
          </cell>
          <cell r="AJ69">
            <v>0</v>
          </cell>
          <cell r="AK69">
            <v>0</v>
          </cell>
          <cell r="AL69">
            <v>0</v>
          </cell>
          <cell r="AM69">
            <v>0</v>
          </cell>
          <cell r="AO69" t="str">
            <v xml:space="preserve">   4.  Level IV</v>
          </cell>
          <cell r="AP69">
            <v>2</v>
          </cell>
          <cell r="AQ69">
            <v>5</v>
          </cell>
          <cell r="AR69">
            <v>0</v>
          </cell>
          <cell r="AS69">
            <v>0</v>
          </cell>
          <cell r="AT69">
            <v>2</v>
          </cell>
          <cell r="AU69">
            <v>5</v>
          </cell>
          <cell r="AW69" t="str">
            <v xml:space="preserve">   4.  Level IV</v>
          </cell>
          <cell r="AX69">
            <v>0</v>
          </cell>
          <cell r="AY69">
            <v>0</v>
          </cell>
          <cell r="AZ69">
            <v>0</v>
          </cell>
          <cell r="BA69">
            <v>0</v>
          </cell>
          <cell r="BB69">
            <v>0</v>
          </cell>
          <cell r="BC69">
            <v>0</v>
          </cell>
        </row>
        <row r="70">
          <cell r="A70" t="str">
            <v xml:space="preserve">   5.</v>
          </cell>
          <cell r="I70" t="str">
            <v xml:space="preserve">   5.</v>
          </cell>
          <cell r="Q70" t="str">
            <v xml:space="preserve">   5.</v>
          </cell>
          <cell r="Y70" t="str">
            <v xml:space="preserve">   5.</v>
          </cell>
          <cell r="AG70" t="str">
            <v xml:space="preserve">   5.</v>
          </cell>
          <cell r="AO70" t="str">
            <v xml:space="preserve">   5.</v>
          </cell>
          <cell r="AW70" t="str">
            <v xml:space="preserve">   5.</v>
          </cell>
        </row>
        <row r="71">
          <cell r="A71" t="str">
            <v xml:space="preserve">   6.</v>
          </cell>
          <cell r="I71" t="str">
            <v xml:space="preserve">   6.</v>
          </cell>
          <cell r="Q71" t="str">
            <v xml:space="preserve">   6.</v>
          </cell>
          <cell r="Y71" t="str">
            <v xml:space="preserve">   6.</v>
          </cell>
          <cell r="AG71" t="str">
            <v xml:space="preserve">   6.</v>
          </cell>
          <cell r="AO71" t="str">
            <v xml:space="preserve">   6.</v>
          </cell>
          <cell r="AW71" t="str">
            <v xml:space="preserve">   6.</v>
          </cell>
        </row>
        <row r="72">
          <cell r="A72" t="str">
            <v xml:space="preserve">   7.  Home and Community Based Services (HCBS) Total</v>
          </cell>
          <cell r="B72">
            <v>60.9</v>
          </cell>
          <cell r="C72">
            <v>136.16</v>
          </cell>
          <cell r="D72">
            <v>15.5</v>
          </cell>
          <cell r="E72">
            <v>34.769999999999996</v>
          </cell>
          <cell r="F72">
            <v>76.400000000000006</v>
          </cell>
          <cell r="G72">
            <v>170.93</v>
          </cell>
          <cell r="I72" t="str">
            <v xml:space="preserve">   7.  Home and Community Based Services (HCBS) Total</v>
          </cell>
          <cell r="J72">
            <v>99.030000000000015</v>
          </cell>
          <cell r="K72">
            <v>240.42</v>
          </cell>
          <cell r="L72">
            <v>26.310000000000002</v>
          </cell>
          <cell r="M72">
            <v>58.57</v>
          </cell>
          <cell r="N72">
            <v>125.34000000000002</v>
          </cell>
          <cell r="O72">
            <v>298.99</v>
          </cell>
          <cell r="Q72" t="str">
            <v xml:space="preserve">   7.  Home and Community Based Services (HCBS) Total</v>
          </cell>
          <cell r="R72">
            <v>27.77</v>
          </cell>
          <cell r="S72">
            <v>67.55</v>
          </cell>
          <cell r="T72">
            <v>4.07</v>
          </cell>
          <cell r="U72">
            <v>9.07</v>
          </cell>
          <cell r="V72">
            <v>31.84</v>
          </cell>
          <cell r="W72">
            <v>76.62</v>
          </cell>
          <cell r="Y72" t="str">
            <v xml:space="preserve">   7.  Home and Community Based Services (HCBS) Total</v>
          </cell>
          <cell r="Z72">
            <v>3289.079999999999</v>
          </cell>
          <cell r="AA72">
            <v>5294.5199999999995</v>
          </cell>
          <cell r="AB72">
            <v>466.87</v>
          </cell>
          <cell r="AC72">
            <v>1046.02</v>
          </cell>
          <cell r="AD72">
            <v>3755.9499999999989</v>
          </cell>
          <cell r="AE72">
            <v>6340.5399999999991</v>
          </cell>
          <cell r="AG72" t="str">
            <v xml:space="preserve">   7.  Home and Community Based Services (HCBS) Total</v>
          </cell>
          <cell r="AH72">
            <v>387.66</v>
          </cell>
          <cell r="AI72">
            <v>939.55</v>
          </cell>
          <cell r="AJ72">
            <v>72.69</v>
          </cell>
          <cell r="AK72">
            <v>177.25</v>
          </cell>
          <cell r="AL72">
            <v>460.35</v>
          </cell>
          <cell r="AM72">
            <v>1116.8</v>
          </cell>
          <cell r="AO72" t="str">
            <v xml:space="preserve">   7.  Home and Community Based Services (HCBS) Total</v>
          </cell>
          <cell r="AP72">
            <v>141.83000000000001</v>
          </cell>
          <cell r="AQ72">
            <v>335.84</v>
          </cell>
          <cell r="AR72">
            <v>43.77</v>
          </cell>
          <cell r="AS72">
            <v>93.65</v>
          </cell>
          <cell r="AT72">
            <v>185.60000000000002</v>
          </cell>
          <cell r="AU72">
            <v>429.49</v>
          </cell>
          <cell r="AW72" t="str">
            <v xml:space="preserve">   7.  Home and Community Based Services (HCBS) Total</v>
          </cell>
          <cell r="AX72">
            <v>303.75</v>
          </cell>
          <cell r="AY72">
            <v>722.83999999999992</v>
          </cell>
          <cell r="AZ72">
            <v>76.900000000000006</v>
          </cell>
          <cell r="BA72">
            <v>182.97</v>
          </cell>
          <cell r="BB72">
            <v>380.65</v>
          </cell>
          <cell r="BC72">
            <v>905.81</v>
          </cell>
        </row>
        <row r="73">
          <cell r="A73" t="str">
            <v xml:space="preserve">       a.  Adult Foster Care</v>
          </cell>
          <cell r="B73">
            <v>0</v>
          </cell>
          <cell r="C73">
            <v>0</v>
          </cell>
          <cell r="D73">
            <v>0</v>
          </cell>
          <cell r="E73">
            <v>0</v>
          </cell>
          <cell r="F73">
            <v>0</v>
          </cell>
          <cell r="G73">
            <v>0</v>
          </cell>
          <cell r="I73" t="str">
            <v xml:space="preserve">       a.  Adult Foster Care</v>
          </cell>
          <cell r="J73">
            <v>0</v>
          </cell>
          <cell r="K73">
            <v>0</v>
          </cell>
          <cell r="L73">
            <v>0.17</v>
          </cell>
          <cell r="M73">
            <v>0.17</v>
          </cell>
          <cell r="N73">
            <v>0.17</v>
          </cell>
          <cell r="O73">
            <v>0.17</v>
          </cell>
          <cell r="Q73" t="str">
            <v xml:space="preserve">       a.  Adult Foster Care</v>
          </cell>
          <cell r="R73">
            <v>0</v>
          </cell>
          <cell r="S73">
            <v>0</v>
          </cell>
          <cell r="T73">
            <v>0</v>
          </cell>
          <cell r="U73">
            <v>0</v>
          </cell>
          <cell r="V73">
            <v>0</v>
          </cell>
          <cell r="W73">
            <v>0</v>
          </cell>
          <cell r="Y73" t="str">
            <v xml:space="preserve">       a.  Adult Foster Care</v>
          </cell>
          <cell r="Z73">
            <v>48.86</v>
          </cell>
          <cell r="AA73">
            <v>115.83</v>
          </cell>
          <cell r="AB73">
            <v>8</v>
          </cell>
          <cell r="AC73">
            <v>18.04</v>
          </cell>
          <cell r="AD73">
            <v>56.86</v>
          </cell>
          <cell r="AE73">
            <v>133.87</v>
          </cell>
          <cell r="AG73" t="str">
            <v xml:space="preserve">       a.  Adult Foster Care</v>
          </cell>
          <cell r="AH73">
            <v>4</v>
          </cell>
          <cell r="AI73">
            <v>8.9</v>
          </cell>
          <cell r="AJ73">
            <v>1.83</v>
          </cell>
          <cell r="AK73">
            <v>4.7300000000000004</v>
          </cell>
          <cell r="AL73">
            <v>5.83</v>
          </cell>
          <cell r="AM73">
            <v>13.63</v>
          </cell>
          <cell r="AO73" t="str">
            <v xml:space="preserve">       a.  Adult Foster Care</v>
          </cell>
          <cell r="AP73">
            <v>0</v>
          </cell>
          <cell r="AQ73">
            <v>0</v>
          </cell>
          <cell r="AR73">
            <v>0</v>
          </cell>
          <cell r="AS73">
            <v>0</v>
          </cell>
          <cell r="AT73">
            <v>0</v>
          </cell>
          <cell r="AU73">
            <v>0</v>
          </cell>
          <cell r="AW73" t="str">
            <v xml:space="preserve">       a.  Adult Foster Care</v>
          </cell>
          <cell r="AX73">
            <v>1</v>
          </cell>
          <cell r="AY73">
            <v>3</v>
          </cell>
          <cell r="AZ73">
            <v>0</v>
          </cell>
          <cell r="BA73">
            <v>0</v>
          </cell>
          <cell r="BB73">
            <v>1</v>
          </cell>
          <cell r="BC73">
            <v>3</v>
          </cell>
        </row>
        <row r="74">
          <cell r="A74" t="str">
            <v xml:space="preserve">       b.  Assisted Living Home (Adult Care Home)</v>
          </cell>
          <cell r="B74">
            <v>13</v>
          </cell>
          <cell r="C74">
            <v>31.94</v>
          </cell>
          <cell r="D74">
            <v>0</v>
          </cell>
          <cell r="E74">
            <v>0.82</v>
          </cell>
          <cell r="F74">
            <v>13</v>
          </cell>
          <cell r="G74">
            <v>32.76</v>
          </cell>
          <cell r="I74" t="str">
            <v xml:space="preserve">       b.  Assisted Living Home (Adult Care Home)</v>
          </cell>
          <cell r="J74">
            <v>5.73</v>
          </cell>
          <cell r="K74">
            <v>13.06</v>
          </cell>
          <cell r="L74">
            <v>1.7</v>
          </cell>
          <cell r="M74">
            <v>2.7</v>
          </cell>
          <cell r="N74">
            <v>7.4300000000000006</v>
          </cell>
          <cell r="O74">
            <v>15.760000000000002</v>
          </cell>
          <cell r="Q74" t="str">
            <v xml:space="preserve">       b.  Assisted Living Home (Adult Care Home)</v>
          </cell>
          <cell r="R74">
            <v>0</v>
          </cell>
          <cell r="S74">
            <v>0</v>
          </cell>
          <cell r="T74">
            <v>0</v>
          </cell>
          <cell r="U74">
            <v>0</v>
          </cell>
          <cell r="V74">
            <v>0</v>
          </cell>
          <cell r="W74">
            <v>0</v>
          </cell>
          <cell r="Y74" t="str">
            <v xml:space="preserve">       b.  Assisted Living Home (Adult Care Home)</v>
          </cell>
          <cell r="Z74">
            <v>546.54999999999995</v>
          </cell>
          <cell r="AA74">
            <v>1344.31</v>
          </cell>
          <cell r="AB74">
            <v>37.83</v>
          </cell>
          <cell r="AC74">
            <v>81.819999999999993</v>
          </cell>
          <cell r="AD74">
            <v>584.38</v>
          </cell>
          <cell r="AE74">
            <v>1426.1299999999999</v>
          </cell>
          <cell r="AG74" t="str">
            <v xml:space="preserve">       b.  Assisted Living Home (Adult Care Home)</v>
          </cell>
          <cell r="AH74">
            <v>8.4</v>
          </cell>
          <cell r="AI74">
            <v>19.77</v>
          </cell>
          <cell r="AJ74">
            <v>3.3</v>
          </cell>
          <cell r="AK74">
            <v>7.3</v>
          </cell>
          <cell r="AL74">
            <v>11.7</v>
          </cell>
          <cell r="AM74">
            <v>27.07</v>
          </cell>
          <cell r="AO74" t="str">
            <v xml:space="preserve">       b.  Assisted Living Home (Adult Care Home)</v>
          </cell>
          <cell r="AP74">
            <v>24.33</v>
          </cell>
          <cell r="AQ74">
            <v>59.48</v>
          </cell>
          <cell r="AR74">
            <v>4</v>
          </cell>
          <cell r="AS74">
            <v>8</v>
          </cell>
          <cell r="AT74">
            <v>28.33</v>
          </cell>
          <cell r="AU74">
            <v>67.47999999999999</v>
          </cell>
          <cell r="AW74" t="str">
            <v xml:space="preserve">       b.  Assisted Living Home (Adult Care Home)</v>
          </cell>
          <cell r="AX74">
            <v>33.299999999999997</v>
          </cell>
          <cell r="AY74">
            <v>83.289999999999992</v>
          </cell>
          <cell r="AZ74">
            <v>3.27</v>
          </cell>
          <cell r="BA74">
            <v>7.27</v>
          </cell>
          <cell r="BB74">
            <v>36.57</v>
          </cell>
          <cell r="BC74">
            <v>90.559999999999988</v>
          </cell>
        </row>
        <row r="75">
          <cell r="A75" t="str">
            <v xml:space="preserve">       c.  Group Home (DD)</v>
          </cell>
          <cell r="B75">
            <v>0</v>
          </cell>
          <cell r="C75">
            <v>0</v>
          </cell>
          <cell r="D75">
            <v>0</v>
          </cell>
          <cell r="E75">
            <v>0</v>
          </cell>
          <cell r="F75">
            <v>0</v>
          </cell>
          <cell r="G75">
            <v>0</v>
          </cell>
          <cell r="I75" t="str">
            <v xml:space="preserve">       c.  Group Home (DD)</v>
          </cell>
          <cell r="J75">
            <v>0</v>
          </cell>
          <cell r="K75">
            <v>0</v>
          </cell>
          <cell r="L75">
            <v>0</v>
          </cell>
          <cell r="M75">
            <v>0</v>
          </cell>
          <cell r="N75">
            <v>0</v>
          </cell>
          <cell r="O75">
            <v>0</v>
          </cell>
          <cell r="Q75" t="str">
            <v xml:space="preserve">       c.  Group Home (DD)</v>
          </cell>
          <cell r="R75">
            <v>0</v>
          </cell>
          <cell r="S75">
            <v>0</v>
          </cell>
          <cell r="T75">
            <v>0</v>
          </cell>
          <cell r="U75">
            <v>0</v>
          </cell>
          <cell r="V75">
            <v>0</v>
          </cell>
          <cell r="W75">
            <v>0</v>
          </cell>
          <cell r="Y75" t="str">
            <v xml:space="preserve">       c.  Group Home (DD)</v>
          </cell>
          <cell r="Z75">
            <v>1</v>
          </cell>
          <cell r="AA75">
            <v>3.03</v>
          </cell>
          <cell r="AB75">
            <v>0</v>
          </cell>
          <cell r="AC75">
            <v>0</v>
          </cell>
          <cell r="AD75">
            <v>1</v>
          </cell>
          <cell r="AE75">
            <v>3.03</v>
          </cell>
          <cell r="AG75" t="str">
            <v xml:space="preserve">       c.  Group Home (DD)</v>
          </cell>
          <cell r="AH75">
            <v>0</v>
          </cell>
          <cell r="AI75">
            <v>0</v>
          </cell>
          <cell r="AJ75">
            <v>0</v>
          </cell>
          <cell r="AK75">
            <v>0</v>
          </cell>
          <cell r="AL75">
            <v>0</v>
          </cell>
          <cell r="AM75">
            <v>0</v>
          </cell>
          <cell r="AO75" t="str">
            <v xml:space="preserve">       c.  Group Home (DD)</v>
          </cell>
          <cell r="AP75">
            <v>0</v>
          </cell>
          <cell r="AQ75">
            <v>0</v>
          </cell>
          <cell r="AR75">
            <v>0</v>
          </cell>
          <cell r="AS75">
            <v>0</v>
          </cell>
          <cell r="AT75">
            <v>0</v>
          </cell>
          <cell r="AU75">
            <v>0</v>
          </cell>
          <cell r="AW75" t="str">
            <v xml:space="preserve">       c.  Group Home (DD)</v>
          </cell>
          <cell r="AX75">
            <v>0</v>
          </cell>
          <cell r="AY75">
            <v>0</v>
          </cell>
          <cell r="AZ75">
            <v>0</v>
          </cell>
          <cell r="BA75">
            <v>0</v>
          </cell>
          <cell r="BB75">
            <v>0</v>
          </cell>
          <cell r="BC75">
            <v>0</v>
          </cell>
        </row>
        <row r="76">
          <cell r="A76" t="str">
            <v xml:space="preserve">       d.  Individual Home</v>
          </cell>
          <cell r="B76">
            <v>25.83</v>
          </cell>
          <cell r="C76">
            <v>52.83</v>
          </cell>
          <cell r="D76">
            <v>11.5</v>
          </cell>
          <cell r="E76">
            <v>25.95</v>
          </cell>
          <cell r="F76">
            <v>37.33</v>
          </cell>
          <cell r="G76">
            <v>78.78</v>
          </cell>
          <cell r="I76" t="str">
            <v xml:space="preserve">       d.  Individual Home</v>
          </cell>
          <cell r="J76">
            <v>34.03</v>
          </cell>
          <cell r="K76">
            <v>74.16</v>
          </cell>
          <cell r="L76">
            <v>14.27</v>
          </cell>
          <cell r="M76">
            <v>31.53</v>
          </cell>
          <cell r="N76">
            <v>48.3</v>
          </cell>
          <cell r="O76">
            <v>105.69</v>
          </cell>
          <cell r="Q76" t="str">
            <v xml:space="preserve">       d.  Individual Home</v>
          </cell>
          <cell r="R76">
            <v>19.7</v>
          </cell>
          <cell r="S76">
            <v>48.29</v>
          </cell>
          <cell r="T76">
            <v>1</v>
          </cell>
          <cell r="U76">
            <v>2</v>
          </cell>
          <cell r="V76">
            <v>20.7</v>
          </cell>
          <cell r="W76">
            <v>50.29</v>
          </cell>
          <cell r="Y76" t="str">
            <v xml:space="preserve">       d.  Individual Home</v>
          </cell>
          <cell r="Z76">
            <v>1360.7799999999993</v>
          </cell>
          <cell r="AA76">
            <v>668.74999999999966</v>
          </cell>
          <cell r="AB76">
            <v>223.95</v>
          </cell>
          <cell r="AC76">
            <v>505.46999999999997</v>
          </cell>
          <cell r="AD76">
            <v>1584.7299999999993</v>
          </cell>
          <cell r="AE76">
            <v>1174.2199999999996</v>
          </cell>
          <cell r="AG76" t="str">
            <v xml:space="preserve">       d.  Individual Home</v>
          </cell>
          <cell r="AH76">
            <v>154.76</v>
          </cell>
          <cell r="AI76">
            <v>379.21</v>
          </cell>
          <cell r="AJ76">
            <v>34.700000000000003</v>
          </cell>
          <cell r="AK76">
            <v>87.7</v>
          </cell>
          <cell r="AL76">
            <v>189.45999999999998</v>
          </cell>
          <cell r="AM76">
            <v>466.90999999999997</v>
          </cell>
          <cell r="AO76" t="str">
            <v xml:space="preserve">       d.  Individual Home</v>
          </cell>
          <cell r="AP76">
            <v>61.1</v>
          </cell>
          <cell r="AQ76">
            <v>136.31</v>
          </cell>
          <cell r="AR76">
            <v>25</v>
          </cell>
          <cell r="AS76">
            <v>54.1</v>
          </cell>
          <cell r="AT76">
            <v>86.1</v>
          </cell>
          <cell r="AU76">
            <v>190.41</v>
          </cell>
          <cell r="AW76" t="str">
            <v xml:space="preserve">       d.  Individual Home</v>
          </cell>
          <cell r="AX76">
            <v>103.87</v>
          </cell>
          <cell r="AY76">
            <v>235.26</v>
          </cell>
          <cell r="AZ76">
            <v>37</v>
          </cell>
          <cell r="BA76">
            <v>85.47999999999999</v>
          </cell>
          <cell r="BB76">
            <v>140.87</v>
          </cell>
          <cell r="BC76">
            <v>320.74</v>
          </cell>
        </row>
        <row r="77">
          <cell r="A77" t="str">
            <v xml:space="preserve">       e.  Assisted Living Centers (SRL)</v>
          </cell>
          <cell r="B77">
            <v>1</v>
          </cell>
          <cell r="C77">
            <v>2</v>
          </cell>
          <cell r="D77">
            <v>1</v>
          </cell>
          <cell r="E77">
            <v>2</v>
          </cell>
          <cell r="F77">
            <v>2</v>
          </cell>
          <cell r="G77">
            <v>4</v>
          </cell>
          <cell r="I77" t="str">
            <v xml:space="preserve">       e.  Assisted Living Centers (SRL)</v>
          </cell>
          <cell r="J77">
            <v>39.1</v>
          </cell>
          <cell r="K77">
            <v>104.47999999999999</v>
          </cell>
          <cell r="L77">
            <v>2.17</v>
          </cell>
          <cell r="M77">
            <v>5.17</v>
          </cell>
          <cell r="N77">
            <v>41.27</v>
          </cell>
          <cell r="O77">
            <v>109.64999999999999</v>
          </cell>
          <cell r="Q77" t="str">
            <v xml:space="preserve">       e.  Assisted Living Centers (SRL)</v>
          </cell>
          <cell r="R77">
            <v>3</v>
          </cell>
          <cell r="S77">
            <v>6.65</v>
          </cell>
          <cell r="T77">
            <v>0</v>
          </cell>
          <cell r="U77">
            <v>0</v>
          </cell>
          <cell r="V77">
            <v>3</v>
          </cell>
          <cell r="W77">
            <v>6.65</v>
          </cell>
          <cell r="Y77" t="str">
            <v xml:space="preserve">       e.  Assisted Living Centers (SRL)</v>
          </cell>
          <cell r="Z77">
            <v>622.35</v>
          </cell>
          <cell r="AA77">
            <v>1529.68</v>
          </cell>
          <cell r="AB77">
            <v>42.86</v>
          </cell>
          <cell r="AC77">
            <v>92.4</v>
          </cell>
          <cell r="AD77">
            <v>665.21</v>
          </cell>
          <cell r="AE77">
            <v>1622.0800000000002</v>
          </cell>
          <cell r="AG77" t="str">
            <v xml:space="preserve">       e.  Assisted Living Centers (SRL)</v>
          </cell>
          <cell r="AH77">
            <v>107.52</v>
          </cell>
          <cell r="AI77">
            <v>257.99</v>
          </cell>
          <cell r="AJ77">
            <v>15.83</v>
          </cell>
          <cell r="AK77">
            <v>36.729999999999997</v>
          </cell>
          <cell r="AL77">
            <v>123.35</v>
          </cell>
          <cell r="AM77">
            <v>294.72000000000003</v>
          </cell>
          <cell r="AO77" t="str">
            <v xml:space="preserve">       e.  Assisted Living Centers (SRL)</v>
          </cell>
          <cell r="AP77">
            <v>15.7</v>
          </cell>
          <cell r="AQ77">
            <v>39.71</v>
          </cell>
          <cell r="AR77">
            <v>3.77</v>
          </cell>
          <cell r="AS77">
            <v>6.8</v>
          </cell>
          <cell r="AT77">
            <v>19.47</v>
          </cell>
          <cell r="AU77">
            <v>46.51</v>
          </cell>
          <cell r="AW77" t="str">
            <v xml:space="preserve">       e.  Assisted Living Centers (SRL)</v>
          </cell>
          <cell r="AX77">
            <v>41.91</v>
          </cell>
          <cell r="AY77">
            <v>104.81</v>
          </cell>
          <cell r="AZ77">
            <v>4.9000000000000004</v>
          </cell>
          <cell r="BA77">
            <v>11.86</v>
          </cell>
          <cell r="BB77">
            <v>46.809999999999995</v>
          </cell>
          <cell r="BC77">
            <v>116.67</v>
          </cell>
        </row>
        <row r="78">
          <cell r="A78" t="str">
            <v xml:space="preserve">       f.  Other (Hospice)</v>
          </cell>
          <cell r="B78">
            <v>6.1</v>
          </cell>
          <cell r="C78">
            <v>13.42</v>
          </cell>
          <cell r="D78">
            <v>0</v>
          </cell>
          <cell r="E78">
            <v>0</v>
          </cell>
          <cell r="F78">
            <v>6.1</v>
          </cell>
          <cell r="G78">
            <v>13.42</v>
          </cell>
          <cell r="I78" t="str">
            <v xml:space="preserve">       f.  Other (Hospice)</v>
          </cell>
          <cell r="J78">
            <v>0.14000000000000001</v>
          </cell>
          <cell r="K78">
            <v>1.01</v>
          </cell>
          <cell r="L78">
            <v>0</v>
          </cell>
          <cell r="M78">
            <v>0</v>
          </cell>
          <cell r="N78">
            <v>0.14000000000000001</v>
          </cell>
          <cell r="O78">
            <v>1.01</v>
          </cell>
          <cell r="Q78" t="str">
            <v xml:space="preserve">       f.  Other (Hospice)</v>
          </cell>
          <cell r="R78">
            <v>0</v>
          </cell>
          <cell r="S78">
            <v>0</v>
          </cell>
          <cell r="T78">
            <v>1</v>
          </cell>
          <cell r="U78">
            <v>2</v>
          </cell>
          <cell r="V78">
            <v>1</v>
          </cell>
          <cell r="W78">
            <v>2</v>
          </cell>
          <cell r="Y78" t="str">
            <v xml:space="preserve">       f.  Other (Hospice)</v>
          </cell>
          <cell r="Z78">
            <v>87.58</v>
          </cell>
          <cell r="AA78">
            <v>203.99</v>
          </cell>
          <cell r="AB78">
            <v>1.7</v>
          </cell>
          <cell r="AC78">
            <v>4.09</v>
          </cell>
          <cell r="AD78">
            <v>89.28</v>
          </cell>
          <cell r="AE78">
            <v>208.08</v>
          </cell>
          <cell r="AG78" t="str">
            <v xml:space="preserve">       f.  Other (Hospice)</v>
          </cell>
          <cell r="AH78">
            <v>1</v>
          </cell>
          <cell r="AI78">
            <v>3</v>
          </cell>
          <cell r="AJ78">
            <v>0</v>
          </cell>
          <cell r="AK78">
            <v>0</v>
          </cell>
          <cell r="AL78">
            <v>1</v>
          </cell>
          <cell r="AM78">
            <v>3</v>
          </cell>
          <cell r="AO78" t="str">
            <v xml:space="preserve">       f.  Other (Hospice)</v>
          </cell>
          <cell r="AP78">
            <v>4.2300000000000004</v>
          </cell>
          <cell r="AQ78">
            <v>11.39</v>
          </cell>
          <cell r="AR78">
            <v>2</v>
          </cell>
          <cell r="AS78">
            <v>4.75</v>
          </cell>
          <cell r="AT78">
            <v>6.23</v>
          </cell>
          <cell r="AU78">
            <v>16.14</v>
          </cell>
          <cell r="AW78" t="str">
            <v xml:space="preserve">       f.  Other (Hospice)</v>
          </cell>
          <cell r="AX78">
            <v>6.97</v>
          </cell>
          <cell r="AY78">
            <v>17.940000000000001</v>
          </cell>
          <cell r="AZ78">
            <v>0.9</v>
          </cell>
          <cell r="BA78">
            <v>1.9</v>
          </cell>
          <cell r="BB78">
            <v>7.87</v>
          </cell>
          <cell r="BC78">
            <v>19.84</v>
          </cell>
        </row>
        <row r="79">
          <cell r="A79" t="str">
            <v xml:space="preserve">       g.  Attendant Care</v>
          </cell>
          <cell r="B79">
            <v>14.97</v>
          </cell>
          <cell r="C79">
            <v>35.97</v>
          </cell>
          <cell r="D79">
            <v>3</v>
          </cell>
          <cell r="E79">
            <v>6</v>
          </cell>
          <cell r="F79">
            <v>17.97</v>
          </cell>
          <cell r="G79">
            <v>41.97</v>
          </cell>
          <cell r="I79" t="str">
            <v xml:space="preserve">       g.  Attendant Care</v>
          </cell>
          <cell r="J79">
            <v>20.03</v>
          </cell>
          <cell r="K79">
            <v>47.71</v>
          </cell>
          <cell r="L79">
            <v>8</v>
          </cell>
          <cell r="M79">
            <v>19</v>
          </cell>
          <cell r="N79">
            <v>28.03</v>
          </cell>
          <cell r="O79">
            <v>66.710000000000008</v>
          </cell>
          <cell r="Q79" t="str">
            <v xml:space="preserve">       g.  Attendant Care</v>
          </cell>
          <cell r="R79">
            <v>5.07</v>
          </cell>
          <cell r="S79">
            <v>12.61</v>
          </cell>
          <cell r="T79">
            <v>2.0699999999999998</v>
          </cell>
          <cell r="U79">
            <v>5.07</v>
          </cell>
          <cell r="V79">
            <v>7.1400000000000006</v>
          </cell>
          <cell r="W79">
            <v>17.68</v>
          </cell>
          <cell r="Y79" t="str">
            <v xml:space="preserve">       g.  Attendant Care</v>
          </cell>
          <cell r="Z79">
            <v>621.96</v>
          </cell>
          <cell r="AA79">
            <v>1428.93</v>
          </cell>
          <cell r="AB79">
            <v>152.53</v>
          </cell>
          <cell r="AC79">
            <v>344.2</v>
          </cell>
          <cell r="AD79">
            <v>774.49</v>
          </cell>
          <cell r="AE79">
            <v>1773.13</v>
          </cell>
          <cell r="AG79" t="str">
            <v xml:space="preserve">       g.  Attendant Care</v>
          </cell>
          <cell r="AH79">
            <v>111.98</v>
          </cell>
          <cell r="AI79">
            <v>270.68</v>
          </cell>
          <cell r="AJ79">
            <v>17.03</v>
          </cell>
          <cell r="AK79">
            <v>40.790000000000006</v>
          </cell>
          <cell r="AL79">
            <v>129.01</v>
          </cell>
          <cell r="AM79">
            <v>311.47000000000003</v>
          </cell>
          <cell r="AO79" t="str">
            <v xml:space="preserve">       g.  Attendant Care</v>
          </cell>
          <cell r="AP79">
            <v>36.47</v>
          </cell>
          <cell r="AQ79">
            <v>88.949999999999989</v>
          </cell>
          <cell r="AR79">
            <v>9</v>
          </cell>
          <cell r="AS79">
            <v>20</v>
          </cell>
          <cell r="AT79">
            <v>45.47</v>
          </cell>
          <cell r="AU79">
            <v>108.94999999999999</v>
          </cell>
          <cell r="AW79" t="str">
            <v xml:space="preserve">       g.  Attendant Care</v>
          </cell>
          <cell r="AX79">
            <v>116.7</v>
          </cell>
          <cell r="AY79">
            <v>278.54000000000002</v>
          </cell>
          <cell r="AZ79">
            <v>30.83</v>
          </cell>
          <cell r="BA79">
            <v>76.460000000000008</v>
          </cell>
          <cell r="BB79">
            <v>147.53</v>
          </cell>
          <cell r="BC79">
            <v>355</v>
          </cell>
        </row>
        <row r="80">
          <cell r="A80" t="str">
            <v xml:space="preserve">   8.  Acute Care</v>
          </cell>
          <cell r="B80">
            <v>1.2</v>
          </cell>
          <cell r="C80">
            <v>2.2000000000000002</v>
          </cell>
          <cell r="D80">
            <v>0</v>
          </cell>
          <cell r="E80">
            <v>0</v>
          </cell>
          <cell r="F80">
            <v>1.2</v>
          </cell>
          <cell r="G80">
            <v>2.2000000000000002</v>
          </cell>
          <cell r="I80" t="str">
            <v xml:space="preserve">   8.  Acute Care</v>
          </cell>
          <cell r="J80">
            <v>3</v>
          </cell>
          <cell r="K80">
            <v>8</v>
          </cell>
          <cell r="L80">
            <v>2.0299999999999998</v>
          </cell>
          <cell r="M80">
            <v>4.0299999999999994</v>
          </cell>
          <cell r="N80">
            <v>5.0299999999999994</v>
          </cell>
          <cell r="O80">
            <v>12.03</v>
          </cell>
          <cell r="Q80" t="str">
            <v xml:space="preserve">   8.  Acute Care</v>
          </cell>
          <cell r="R80">
            <v>2.5</v>
          </cell>
          <cell r="S80">
            <v>5.5299999999999994</v>
          </cell>
          <cell r="T80">
            <v>0</v>
          </cell>
          <cell r="U80">
            <v>0</v>
          </cell>
          <cell r="V80">
            <v>2.5</v>
          </cell>
          <cell r="W80">
            <v>5.5299999999999994</v>
          </cell>
          <cell r="Y80" t="str">
            <v xml:space="preserve">   8.  Acute Care</v>
          </cell>
          <cell r="Z80">
            <v>35.49</v>
          </cell>
          <cell r="AA80">
            <v>82.64</v>
          </cell>
          <cell r="AB80">
            <v>25.76</v>
          </cell>
          <cell r="AC80">
            <v>59.86</v>
          </cell>
          <cell r="AD80">
            <v>61.25</v>
          </cell>
          <cell r="AE80">
            <v>142.5</v>
          </cell>
          <cell r="AG80" t="str">
            <v xml:space="preserve">   8.  Acute Care</v>
          </cell>
          <cell r="AH80">
            <v>2</v>
          </cell>
          <cell r="AI80">
            <v>4.9000000000000004</v>
          </cell>
          <cell r="AJ80">
            <v>0</v>
          </cell>
          <cell r="AK80">
            <v>0</v>
          </cell>
          <cell r="AL80">
            <v>2</v>
          </cell>
          <cell r="AM80">
            <v>4.9000000000000004</v>
          </cell>
          <cell r="AO80" t="str">
            <v xml:space="preserve">   8.  Acute Care</v>
          </cell>
          <cell r="AP80">
            <v>1.57</v>
          </cell>
          <cell r="AQ80">
            <v>3.5700000000000003</v>
          </cell>
          <cell r="AR80">
            <v>0</v>
          </cell>
          <cell r="AS80">
            <v>0</v>
          </cell>
          <cell r="AT80">
            <v>1.57</v>
          </cell>
          <cell r="AU80">
            <v>3.5700000000000003</v>
          </cell>
          <cell r="AW80" t="str">
            <v xml:space="preserve">   8.  Acute Care</v>
          </cell>
          <cell r="AX80">
            <v>2</v>
          </cell>
          <cell r="AY80">
            <v>3</v>
          </cell>
          <cell r="AZ80">
            <v>2</v>
          </cell>
          <cell r="BA80">
            <v>4</v>
          </cell>
          <cell r="BB80">
            <v>4</v>
          </cell>
          <cell r="BC80">
            <v>7</v>
          </cell>
        </row>
        <row r="81">
          <cell r="A81" t="str">
            <v xml:space="preserve">   9.  Ventilator</v>
          </cell>
          <cell r="B81">
            <v>0</v>
          </cell>
          <cell r="C81">
            <v>0</v>
          </cell>
          <cell r="D81">
            <v>0</v>
          </cell>
          <cell r="E81">
            <v>0</v>
          </cell>
          <cell r="F81">
            <v>0</v>
          </cell>
          <cell r="G81">
            <v>0</v>
          </cell>
          <cell r="I81" t="str">
            <v xml:space="preserve">   9.  Ventilator</v>
          </cell>
          <cell r="J81">
            <v>0</v>
          </cell>
          <cell r="K81">
            <v>0</v>
          </cell>
          <cell r="L81">
            <v>1</v>
          </cell>
          <cell r="M81">
            <v>2</v>
          </cell>
          <cell r="N81">
            <v>1</v>
          </cell>
          <cell r="O81">
            <v>2</v>
          </cell>
          <cell r="Q81" t="str">
            <v xml:space="preserve">   9.  Ventilator</v>
          </cell>
          <cell r="R81">
            <v>0</v>
          </cell>
          <cell r="S81">
            <v>0</v>
          </cell>
          <cell r="T81">
            <v>0</v>
          </cell>
          <cell r="U81">
            <v>0</v>
          </cell>
          <cell r="V81">
            <v>0</v>
          </cell>
          <cell r="W81">
            <v>0</v>
          </cell>
          <cell r="Y81" t="str">
            <v xml:space="preserve">   9.  Ventilator</v>
          </cell>
          <cell r="Z81">
            <v>20.8</v>
          </cell>
          <cell r="AA81">
            <v>45.06</v>
          </cell>
          <cell r="AB81">
            <v>16.670000000000002</v>
          </cell>
          <cell r="AC81">
            <v>40.510000000000005</v>
          </cell>
          <cell r="AD81">
            <v>37.47</v>
          </cell>
          <cell r="AE81">
            <v>85.570000000000007</v>
          </cell>
          <cell r="AG81" t="str">
            <v xml:space="preserve">   9.  Ventilator</v>
          </cell>
          <cell r="AH81">
            <v>1</v>
          </cell>
          <cell r="AI81">
            <v>3</v>
          </cell>
          <cell r="AJ81">
            <v>0</v>
          </cell>
          <cell r="AK81">
            <v>0</v>
          </cell>
          <cell r="AL81">
            <v>1</v>
          </cell>
          <cell r="AM81">
            <v>3</v>
          </cell>
          <cell r="AO81" t="str">
            <v xml:space="preserve">   9.  Ventilator</v>
          </cell>
          <cell r="AP81">
            <v>1</v>
          </cell>
          <cell r="AQ81">
            <v>3</v>
          </cell>
          <cell r="AR81">
            <v>1</v>
          </cell>
          <cell r="AS81">
            <v>2</v>
          </cell>
          <cell r="AT81">
            <v>2</v>
          </cell>
          <cell r="AU81">
            <v>5</v>
          </cell>
          <cell r="AW81" t="str">
            <v xml:space="preserve">   9.  Ventilator</v>
          </cell>
          <cell r="AX81">
            <v>0</v>
          </cell>
          <cell r="AY81">
            <v>0</v>
          </cell>
          <cell r="AZ81">
            <v>1</v>
          </cell>
          <cell r="BA81">
            <v>2</v>
          </cell>
          <cell r="BB81">
            <v>1</v>
          </cell>
          <cell r="BC81">
            <v>2</v>
          </cell>
        </row>
        <row r="82">
          <cell r="A82" t="str">
            <v xml:space="preserve">  10.  Prior Period</v>
          </cell>
          <cell r="B82">
            <v>0</v>
          </cell>
          <cell r="C82">
            <v>1.9666999999999999</v>
          </cell>
          <cell r="D82">
            <v>0</v>
          </cell>
          <cell r="E82">
            <v>0</v>
          </cell>
          <cell r="F82">
            <v>0</v>
          </cell>
          <cell r="G82">
            <v>1.9666999999999999</v>
          </cell>
          <cell r="I82" t="str">
            <v xml:space="preserve">  10.  Prior Period</v>
          </cell>
          <cell r="J82">
            <v>1</v>
          </cell>
          <cell r="K82">
            <v>7.4192999999999998</v>
          </cell>
          <cell r="L82">
            <v>3</v>
          </cell>
          <cell r="M82">
            <v>3</v>
          </cell>
          <cell r="N82">
            <v>4</v>
          </cell>
          <cell r="O82">
            <v>10.4193</v>
          </cell>
          <cell r="Q82" t="str">
            <v xml:space="preserve">  10.  Prior Period</v>
          </cell>
          <cell r="R82">
            <v>8.9353999999999996</v>
          </cell>
          <cell r="S82">
            <v>14.677299999999999</v>
          </cell>
          <cell r="T82">
            <v>0</v>
          </cell>
          <cell r="U82">
            <v>0</v>
          </cell>
          <cell r="V82">
            <v>8.9353999999999996</v>
          </cell>
          <cell r="W82">
            <v>14.677299999999999</v>
          </cell>
          <cell r="Y82" t="str">
            <v xml:space="preserve">  10.  Prior Period</v>
          </cell>
          <cell r="Z82">
            <v>172.70140000000004</v>
          </cell>
          <cell r="AA82">
            <v>342.62909999999999</v>
          </cell>
          <cell r="AB82">
            <v>14.3001</v>
          </cell>
          <cell r="AC82">
            <v>22.1387</v>
          </cell>
          <cell r="AD82">
            <v>187.00150000000002</v>
          </cell>
          <cell r="AE82">
            <v>364.76779999999997</v>
          </cell>
          <cell r="AG82" t="str">
            <v xml:space="preserve">  10.  Prior Period</v>
          </cell>
          <cell r="AH82">
            <v>23.4</v>
          </cell>
          <cell r="AI82">
            <v>50.978399999999993</v>
          </cell>
          <cell r="AJ82">
            <v>9.0333000000000006</v>
          </cell>
          <cell r="AK82">
            <v>9.0333000000000006</v>
          </cell>
          <cell r="AL82">
            <v>32.433300000000003</v>
          </cell>
          <cell r="AM82">
            <v>60.01169999999999</v>
          </cell>
          <cell r="AO82" t="str">
            <v xml:space="preserve">  10.  Prior Period</v>
          </cell>
          <cell r="AP82">
            <v>9.0998999999999999</v>
          </cell>
          <cell r="AQ82">
            <v>15.454799999999999</v>
          </cell>
          <cell r="AR82">
            <v>0</v>
          </cell>
          <cell r="AS82">
            <v>3.2300000000000002E-2</v>
          </cell>
          <cell r="AT82">
            <v>9.0998999999999999</v>
          </cell>
          <cell r="AU82">
            <v>15.487099999999998</v>
          </cell>
          <cell r="AW82" t="str">
            <v xml:space="preserve">  10.  Prior Period</v>
          </cell>
          <cell r="AX82">
            <v>14.0999</v>
          </cell>
          <cell r="AY82">
            <v>24.130099999999999</v>
          </cell>
          <cell r="AZ82">
            <v>0</v>
          </cell>
          <cell r="BA82">
            <v>0</v>
          </cell>
          <cell r="BB82">
            <v>14.0999</v>
          </cell>
          <cell r="BC82">
            <v>24.130099999999999</v>
          </cell>
        </row>
        <row r="83">
          <cell r="A83" t="str">
            <v xml:space="preserve">  11.  Other - Not Placed</v>
          </cell>
          <cell r="B83">
            <v>-8</v>
          </cell>
          <cell r="C83">
            <v>-16.39</v>
          </cell>
          <cell r="D83">
            <v>-2</v>
          </cell>
          <cell r="E83">
            <v>-5</v>
          </cell>
          <cell r="F83">
            <v>-10</v>
          </cell>
          <cell r="G83">
            <v>-21.39</v>
          </cell>
          <cell r="I83" t="str">
            <v xml:space="preserve">  11.  Other - Not Placed</v>
          </cell>
          <cell r="J83">
            <v>-12.59</v>
          </cell>
          <cell r="K83">
            <v>-29.75</v>
          </cell>
          <cell r="L83">
            <v>-1.33</v>
          </cell>
          <cell r="M83">
            <v>-2.59</v>
          </cell>
          <cell r="N83">
            <v>-13.92</v>
          </cell>
          <cell r="O83">
            <v>-32.340000000000003</v>
          </cell>
          <cell r="Q83" t="str">
            <v xml:space="preserve">  11.  Other - Not Placed</v>
          </cell>
          <cell r="R83">
            <v>-5.5</v>
          </cell>
          <cell r="S83">
            <v>-16.829999999999998</v>
          </cell>
          <cell r="T83">
            <v>0</v>
          </cell>
          <cell r="U83">
            <v>0</v>
          </cell>
          <cell r="V83">
            <v>-5.5</v>
          </cell>
          <cell r="W83">
            <v>-16.829999999999998</v>
          </cell>
          <cell r="Y83" t="str">
            <v xml:space="preserve">  11.  Other - Not Placed</v>
          </cell>
          <cell r="Z83">
            <v>-362.46</v>
          </cell>
          <cell r="AA83">
            <v>-885.8099999999979</v>
          </cell>
          <cell r="AB83">
            <v>-55.97</v>
          </cell>
          <cell r="AC83">
            <v>-126.08</v>
          </cell>
          <cell r="AD83">
            <v>-418.42999999999995</v>
          </cell>
          <cell r="AE83">
            <v>-1011.8899999999979</v>
          </cell>
          <cell r="AG83" t="str">
            <v xml:space="preserve">  11.  Other - Not Placed</v>
          </cell>
          <cell r="AH83">
            <v>-82.7</v>
          </cell>
          <cell r="AI83">
            <v>-208.03</v>
          </cell>
          <cell r="AJ83">
            <v>-4.3600000000000003</v>
          </cell>
          <cell r="AK83">
            <v>-11.370000000000001</v>
          </cell>
          <cell r="AL83">
            <v>-87.06</v>
          </cell>
          <cell r="AM83">
            <v>-219.4</v>
          </cell>
          <cell r="AO83" t="str">
            <v xml:space="preserve">  11.  Other - Not Placed</v>
          </cell>
          <cell r="AP83">
            <v>-9.68</v>
          </cell>
          <cell r="AQ83">
            <v>-23.119999999999997</v>
          </cell>
          <cell r="AR83">
            <v>-6</v>
          </cell>
          <cell r="AS83">
            <v>-12.52</v>
          </cell>
          <cell r="AT83">
            <v>-15.68</v>
          </cell>
          <cell r="AU83">
            <v>-35.64</v>
          </cell>
          <cell r="AW83" t="str">
            <v xml:space="preserve">  11.  Other - Not Placed</v>
          </cell>
          <cell r="AX83">
            <v>-80.680000000000007</v>
          </cell>
          <cell r="AY83">
            <v>-191.12</v>
          </cell>
          <cell r="AZ83">
            <v>-14.9</v>
          </cell>
          <cell r="BA83">
            <v>-35.18</v>
          </cell>
          <cell r="BB83">
            <v>-95.580000000000013</v>
          </cell>
          <cell r="BC83">
            <v>-226.3</v>
          </cell>
        </row>
        <row r="85">
          <cell r="A85" t="str">
            <v>C.   Acute Patient Day Information</v>
          </cell>
          <cell r="I85" t="str">
            <v>C.   Acute Patient Day Information</v>
          </cell>
          <cell r="Q85" t="str">
            <v>C.   Acute Patient Day Information</v>
          </cell>
          <cell r="Y85" t="str">
            <v>C.   Acute Patient Day Information</v>
          </cell>
          <cell r="AG85" t="str">
            <v>C.   Acute Patient Day Information</v>
          </cell>
          <cell r="AO85" t="str">
            <v>C.   Acute Patient Day Information</v>
          </cell>
          <cell r="AW85" t="str">
            <v>C.   Acute Patient Day Information</v>
          </cell>
        </row>
        <row r="86">
          <cell r="A86" t="str">
            <v xml:space="preserve">       a.  Admissions</v>
          </cell>
          <cell r="B86">
            <v>8</v>
          </cell>
          <cell r="C86">
            <v>13</v>
          </cell>
          <cell r="D86">
            <v>1</v>
          </cell>
          <cell r="E86">
            <v>1</v>
          </cell>
          <cell r="F86">
            <v>9</v>
          </cell>
          <cell r="G86">
            <v>14</v>
          </cell>
          <cell r="I86" t="str">
            <v xml:space="preserve">       a.  Admissions</v>
          </cell>
          <cell r="J86">
            <v>9</v>
          </cell>
          <cell r="K86">
            <v>17</v>
          </cell>
          <cell r="L86">
            <v>5</v>
          </cell>
          <cell r="M86">
            <v>8</v>
          </cell>
          <cell r="N86">
            <v>14</v>
          </cell>
          <cell r="O86">
            <v>25</v>
          </cell>
          <cell r="Q86" t="str">
            <v xml:space="preserve">       a.  Admissions</v>
          </cell>
          <cell r="R86">
            <v>5</v>
          </cell>
          <cell r="S86">
            <v>7</v>
          </cell>
          <cell r="T86">
            <v>0</v>
          </cell>
          <cell r="U86">
            <v>0</v>
          </cell>
          <cell r="V86">
            <v>5</v>
          </cell>
          <cell r="W86">
            <v>7</v>
          </cell>
          <cell r="Y86" t="str">
            <v xml:space="preserve">       a.  Admissions</v>
          </cell>
          <cell r="Z86">
            <v>239</v>
          </cell>
          <cell r="AA86">
            <v>486</v>
          </cell>
          <cell r="AB86">
            <v>44</v>
          </cell>
          <cell r="AC86">
            <v>99</v>
          </cell>
          <cell r="AD86">
            <v>283</v>
          </cell>
          <cell r="AE86">
            <v>585</v>
          </cell>
          <cell r="AG86" t="str">
            <v xml:space="preserve">       a.  Admissions</v>
          </cell>
          <cell r="AH86">
            <v>38</v>
          </cell>
          <cell r="AI86">
            <v>79</v>
          </cell>
          <cell r="AJ86">
            <v>13</v>
          </cell>
          <cell r="AK86">
            <v>26</v>
          </cell>
          <cell r="AL86">
            <v>51</v>
          </cell>
          <cell r="AM86">
            <v>105</v>
          </cell>
          <cell r="AO86" t="str">
            <v xml:space="preserve">       a.  Admissions</v>
          </cell>
          <cell r="AP86">
            <v>11</v>
          </cell>
          <cell r="AQ86">
            <v>22</v>
          </cell>
          <cell r="AR86">
            <v>0</v>
          </cell>
          <cell r="AS86">
            <v>4</v>
          </cell>
          <cell r="AT86">
            <v>11</v>
          </cell>
          <cell r="AU86">
            <v>26</v>
          </cell>
          <cell r="AW86" t="str">
            <v xml:space="preserve">       a.  Admissions</v>
          </cell>
          <cell r="AX86">
            <v>35</v>
          </cell>
          <cell r="AY86">
            <v>79</v>
          </cell>
          <cell r="AZ86">
            <v>3</v>
          </cell>
          <cell r="BA86">
            <v>9</v>
          </cell>
          <cell r="BB86">
            <v>38</v>
          </cell>
          <cell r="BC86">
            <v>88</v>
          </cell>
        </row>
        <row r="87">
          <cell r="A87" t="str">
            <v xml:space="preserve">       b.  Patient Days</v>
          </cell>
          <cell r="B87">
            <v>38</v>
          </cell>
          <cell r="C87">
            <v>70</v>
          </cell>
          <cell r="D87">
            <v>7</v>
          </cell>
          <cell r="E87">
            <v>7</v>
          </cell>
          <cell r="F87">
            <v>45</v>
          </cell>
          <cell r="G87">
            <v>77</v>
          </cell>
          <cell r="I87" t="str">
            <v xml:space="preserve">       b.  Patient Days</v>
          </cell>
          <cell r="J87">
            <v>64</v>
          </cell>
          <cell r="K87">
            <v>116</v>
          </cell>
          <cell r="L87">
            <v>26</v>
          </cell>
          <cell r="M87">
            <v>37</v>
          </cell>
          <cell r="N87">
            <v>90</v>
          </cell>
          <cell r="O87">
            <v>153</v>
          </cell>
          <cell r="Q87" t="str">
            <v xml:space="preserve">       b.  Patient Days</v>
          </cell>
          <cell r="R87">
            <v>47</v>
          </cell>
          <cell r="S87">
            <v>64</v>
          </cell>
          <cell r="T87">
            <v>0</v>
          </cell>
          <cell r="U87">
            <v>0</v>
          </cell>
          <cell r="V87">
            <v>47</v>
          </cell>
          <cell r="W87">
            <v>64</v>
          </cell>
          <cell r="Y87" t="str">
            <v xml:space="preserve">       b.  Patient Days</v>
          </cell>
          <cell r="Z87">
            <v>1337</v>
          </cell>
          <cell r="AA87">
            <v>2584</v>
          </cell>
          <cell r="AB87">
            <v>231</v>
          </cell>
          <cell r="AC87">
            <v>558</v>
          </cell>
          <cell r="AD87">
            <v>1568</v>
          </cell>
          <cell r="AE87">
            <v>3142</v>
          </cell>
          <cell r="AG87" t="str">
            <v xml:space="preserve">       b.  Patient Days</v>
          </cell>
          <cell r="AH87">
            <v>257</v>
          </cell>
          <cell r="AI87">
            <v>467</v>
          </cell>
          <cell r="AJ87">
            <v>55</v>
          </cell>
          <cell r="AK87">
            <v>141</v>
          </cell>
          <cell r="AL87">
            <v>312</v>
          </cell>
          <cell r="AM87">
            <v>608</v>
          </cell>
          <cell r="AO87" t="str">
            <v xml:space="preserve">       b.  Patient Days</v>
          </cell>
          <cell r="AP87">
            <v>76</v>
          </cell>
          <cell r="AQ87">
            <v>105</v>
          </cell>
          <cell r="AR87">
            <v>9</v>
          </cell>
          <cell r="AS87">
            <v>31</v>
          </cell>
          <cell r="AT87">
            <v>85</v>
          </cell>
          <cell r="AU87">
            <v>136</v>
          </cell>
          <cell r="AW87" t="str">
            <v xml:space="preserve">       b.  Patient Days</v>
          </cell>
          <cell r="AX87">
            <v>194</v>
          </cell>
          <cell r="AY87">
            <v>508</v>
          </cell>
          <cell r="AZ87">
            <v>6</v>
          </cell>
          <cell r="BA87">
            <v>34</v>
          </cell>
          <cell r="BB87">
            <v>200</v>
          </cell>
          <cell r="BC87">
            <v>542</v>
          </cell>
        </row>
        <row r="88">
          <cell r="A88" t="str">
            <v xml:space="preserve">       c.  Discharges</v>
          </cell>
          <cell r="B88">
            <v>8</v>
          </cell>
          <cell r="C88">
            <v>15</v>
          </cell>
          <cell r="D88">
            <v>1</v>
          </cell>
          <cell r="E88">
            <v>1</v>
          </cell>
          <cell r="F88">
            <v>9</v>
          </cell>
          <cell r="G88">
            <v>16</v>
          </cell>
          <cell r="I88" t="str">
            <v xml:space="preserve">       c.  Discharges</v>
          </cell>
          <cell r="J88">
            <v>11</v>
          </cell>
          <cell r="K88">
            <v>17</v>
          </cell>
          <cell r="L88">
            <v>3</v>
          </cell>
          <cell r="M88">
            <v>7</v>
          </cell>
          <cell r="N88">
            <v>14</v>
          </cell>
          <cell r="O88">
            <v>24</v>
          </cell>
          <cell r="Q88" t="str">
            <v xml:space="preserve">       c.  Discharges</v>
          </cell>
          <cell r="R88">
            <v>5</v>
          </cell>
          <cell r="S88">
            <v>6</v>
          </cell>
          <cell r="T88">
            <v>0</v>
          </cell>
          <cell r="U88">
            <v>0</v>
          </cell>
          <cell r="V88">
            <v>5</v>
          </cell>
          <cell r="W88">
            <v>6</v>
          </cell>
          <cell r="Y88" t="str">
            <v xml:space="preserve">       c.  Discharges</v>
          </cell>
          <cell r="Z88">
            <v>243</v>
          </cell>
          <cell r="AA88">
            <v>470</v>
          </cell>
          <cell r="AB88">
            <v>35</v>
          </cell>
          <cell r="AC88">
            <v>89</v>
          </cell>
          <cell r="AD88">
            <v>278</v>
          </cell>
          <cell r="AE88">
            <v>559</v>
          </cell>
          <cell r="AG88" t="str">
            <v xml:space="preserve">       c.  Discharges</v>
          </cell>
          <cell r="AH88">
            <v>37</v>
          </cell>
          <cell r="AI88">
            <v>76</v>
          </cell>
          <cell r="AJ88">
            <v>13</v>
          </cell>
          <cell r="AK88">
            <v>24</v>
          </cell>
          <cell r="AL88">
            <v>50</v>
          </cell>
          <cell r="AM88">
            <v>100</v>
          </cell>
          <cell r="AO88" t="str">
            <v xml:space="preserve">       c.  Discharges</v>
          </cell>
          <cell r="AP88">
            <v>10</v>
          </cell>
          <cell r="AQ88">
            <v>21</v>
          </cell>
          <cell r="AR88">
            <v>2</v>
          </cell>
          <cell r="AS88">
            <v>4</v>
          </cell>
          <cell r="AT88">
            <v>12</v>
          </cell>
          <cell r="AU88">
            <v>25</v>
          </cell>
          <cell r="AW88" t="str">
            <v xml:space="preserve">       c.  Discharges</v>
          </cell>
          <cell r="AX88">
            <v>36</v>
          </cell>
          <cell r="AY88">
            <v>79</v>
          </cell>
          <cell r="AZ88">
            <v>2</v>
          </cell>
          <cell r="BA88">
            <v>8</v>
          </cell>
          <cell r="BB88">
            <v>38</v>
          </cell>
          <cell r="BC88">
            <v>87</v>
          </cell>
        </row>
        <row r="89">
          <cell r="A89" t="str">
            <v xml:space="preserve">       d.  Discharge Days</v>
          </cell>
          <cell r="B89">
            <v>38</v>
          </cell>
          <cell r="C89">
            <v>70</v>
          </cell>
          <cell r="D89">
            <v>7</v>
          </cell>
          <cell r="E89">
            <v>7</v>
          </cell>
          <cell r="F89">
            <v>45</v>
          </cell>
          <cell r="G89">
            <v>77</v>
          </cell>
          <cell r="I89" t="str">
            <v xml:space="preserve">       d.  Discharge Days</v>
          </cell>
          <cell r="J89">
            <v>59</v>
          </cell>
          <cell r="K89">
            <v>94</v>
          </cell>
          <cell r="L89">
            <v>21</v>
          </cell>
          <cell r="M89">
            <v>32</v>
          </cell>
          <cell r="N89">
            <v>80</v>
          </cell>
          <cell r="O89">
            <v>126</v>
          </cell>
          <cell r="Q89" t="str">
            <v xml:space="preserve">       d.  Discharge Days</v>
          </cell>
          <cell r="R89">
            <v>44</v>
          </cell>
          <cell r="S89">
            <v>47</v>
          </cell>
          <cell r="T89">
            <v>0</v>
          </cell>
          <cell r="U89">
            <v>0</v>
          </cell>
          <cell r="V89">
            <v>44</v>
          </cell>
          <cell r="W89">
            <v>47</v>
          </cell>
          <cell r="Y89" t="str">
            <v xml:space="preserve">       d.  Discharge Days</v>
          </cell>
          <cell r="Z89">
            <v>1082</v>
          </cell>
          <cell r="AA89">
            <v>2030</v>
          </cell>
          <cell r="AB89">
            <v>153</v>
          </cell>
          <cell r="AC89">
            <v>427</v>
          </cell>
          <cell r="AD89">
            <v>1235</v>
          </cell>
          <cell r="AE89">
            <v>2457</v>
          </cell>
          <cell r="AG89" t="str">
            <v xml:space="preserve">       d.  Discharge Days</v>
          </cell>
          <cell r="AH89">
            <v>207</v>
          </cell>
          <cell r="AI89">
            <v>378</v>
          </cell>
          <cell r="AJ89">
            <v>47</v>
          </cell>
          <cell r="AK89">
            <v>113</v>
          </cell>
          <cell r="AL89">
            <v>254</v>
          </cell>
          <cell r="AM89">
            <v>491</v>
          </cell>
          <cell r="AO89" t="str">
            <v xml:space="preserve">       d.  Discharge Days</v>
          </cell>
          <cell r="AP89">
            <v>64</v>
          </cell>
          <cell r="AQ89">
            <v>91</v>
          </cell>
          <cell r="AR89">
            <v>9</v>
          </cell>
          <cell r="AS89">
            <v>12</v>
          </cell>
          <cell r="AT89">
            <v>73</v>
          </cell>
          <cell r="AU89">
            <v>103</v>
          </cell>
          <cell r="AW89" t="str">
            <v xml:space="preserve">       d.  Discharge Days</v>
          </cell>
          <cell r="AX89">
            <v>137</v>
          </cell>
          <cell r="AY89">
            <v>362</v>
          </cell>
          <cell r="AZ89">
            <v>3</v>
          </cell>
          <cell r="BA89">
            <v>31</v>
          </cell>
          <cell r="BB89">
            <v>140</v>
          </cell>
          <cell r="BC89">
            <v>393</v>
          </cell>
        </row>
        <row r="90">
          <cell r="A90" t="str">
            <v xml:space="preserve">       e.  Average Length of Stay</v>
          </cell>
          <cell r="B90">
            <v>4.75</v>
          </cell>
          <cell r="C90">
            <v>4.666666666666667</v>
          </cell>
          <cell r="D90">
            <v>7</v>
          </cell>
          <cell r="E90">
            <v>7</v>
          </cell>
          <cell r="F90">
            <v>5</v>
          </cell>
          <cell r="G90">
            <v>4.8125</v>
          </cell>
          <cell r="I90" t="str">
            <v xml:space="preserve">       e.  Average Length of Stay</v>
          </cell>
          <cell r="J90">
            <v>5.3636363636363633</v>
          </cell>
          <cell r="K90">
            <v>5.5294117647058822</v>
          </cell>
          <cell r="L90">
            <v>7</v>
          </cell>
          <cell r="M90">
            <v>4.5714285714285712</v>
          </cell>
          <cell r="N90">
            <v>5.7142857142857144</v>
          </cell>
          <cell r="O90">
            <v>5.25</v>
          </cell>
          <cell r="Q90" t="str">
            <v xml:space="preserve">       e.  Average Length of Stay</v>
          </cell>
          <cell r="R90">
            <v>8.8000000000000007</v>
          </cell>
          <cell r="S90">
            <v>7.833333333333333</v>
          </cell>
          <cell r="T90">
            <v>0</v>
          </cell>
          <cell r="U90">
            <v>0</v>
          </cell>
          <cell r="V90">
            <v>8.8000000000000007</v>
          </cell>
          <cell r="W90">
            <v>7.833333333333333</v>
          </cell>
          <cell r="Y90" t="str">
            <v xml:space="preserve">       e.  Average Length of Stay</v>
          </cell>
          <cell r="Z90">
            <v>4.4526748971193415</v>
          </cell>
          <cell r="AA90">
            <v>4.3191489361702127</v>
          </cell>
          <cell r="AB90">
            <v>4.371428571428571</v>
          </cell>
          <cell r="AC90">
            <v>4.797752808988764</v>
          </cell>
          <cell r="AD90">
            <v>4.442446043165468</v>
          </cell>
          <cell r="AE90">
            <v>4.3953488372093021</v>
          </cell>
          <cell r="AG90" t="str">
            <v xml:space="preserve">       e.  Average Length of Stay</v>
          </cell>
          <cell r="AH90">
            <v>5.5945945945945947</v>
          </cell>
          <cell r="AI90">
            <v>4.9736842105263159</v>
          </cell>
          <cell r="AJ90">
            <v>3.6153846153846154</v>
          </cell>
          <cell r="AK90">
            <v>4.708333333333333</v>
          </cell>
          <cell r="AL90">
            <v>5.08</v>
          </cell>
          <cell r="AM90">
            <v>4.91</v>
          </cell>
          <cell r="AO90" t="str">
            <v xml:space="preserve">       e.  Average Length of Stay</v>
          </cell>
          <cell r="AP90">
            <v>6.4</v>
          </cell>
          <cell r="AQ90">
            <v>4.333333333333333</v>
          </cell>
          <cell r="AR90">
            <v>4.5</v>
          </cell>
          <cell r="AS90">
            <v>3</v>
          </cell>
          <cell r="AT90">
            <v>6.083333333333333</v>
          </cell>
          <cell r="AU90">
            <v>4.12</v>
          </cell>
          <cell r="AW90" t="str">
            <v xml:space="preserve">       e.  Average Length of Stay</v>
          </cell>
          <cell r="AX90">
            <v>3.8055555555555554</v>
          </cell>
          <cell r="AY90">
            <v>4.5822784810126587</v>
          </cell>
          <cell r="AZ90">
            <v>1.5</v>
          </cell>
          <cell r="BA90">
            <v>3.875</v>
          </cell>
          <cell r="BB90">
            <v>3.6842105263157894</v>
          </cell>
          <cell r="BC90">
            <v>4.5172413793103452</v>
          </cell>
        </row>
        <row r="92">
          <cell r="A92" t="str">
            <v>D.   Emergency Room Visits</v>
          </cell>
          <cell r="B92">
            <v>2</v>
          </cell>
          <cell r="C92">
            <v>6</v>
          </cell>
          <cell r="D92">
            <v>2</v>
          </cell>
          <cell r="E92">
            <v>3</v>
          </cell>
          <cell r="F92">
            <v>4</v>
          </cell>
          <cell r="G92">
            <v>9</v>
          </cell>
          <cell r="I92" t="str">
            <v>D.   Emergency Room Visits</v>
          </cell>
          <cell r="J92">
            <v>5</v>
          </cell>
          <cell r="K92">
            <v>12</v>
          </cell>
          <cell r="L92">
            <v>5</v>
          </cell>
          <cell r="M92">
            <v>7</v>
          </cell>
          <cell r="N92">
            <v>10</v>
          </cell>
          <cell r="O92">
            <v>19</v>
          </cell>
          <cell r="Q92" t="str">
            <v>D.   Emergency Room Visits</v>
          </cell>
          <cell r="R92">
            <v>1</v>
          </cell>
          <cell r="S92">
            <v>5</v>
          </cell>
          <cell r="T92">
            <v>0</v>
          </cell>
          <cell r="U92">
            <v>1</v>
          </cell>
          <cell r="V92">
            <v>1</v>
          </cell>
          <cell r="W92">
            <v>6</v>
          </cell>
          <cell r="Y92" t="str">
            <v>D.   Emergency Room Visits</v>
          </cell>
          <cell r="Z92">
            <v>95</v>
          </cell>
          <cell r="AA92">
            <v>168</v>
          </cell>
          <cell r="AB92">
            <v>59</v>
          </cell>
          <cell r="AC92">
            <v>90</v>
          </cell>
          <cell r="AD92">
            <v>154</v>
          </cell>
          <cell r="AE92">
            <v>258</v>
          </cell>
          <cell r="AG92" t="str">
            <v>D.   Emergency Room Visits</v>
          </cell>
          <cell r="AH92">
            <v>43</v>
          </cell>
          <cell r="AI92">
            <v>74</v>
          </cell>
          <cell r="AJ92">
            <v>11</v>
          </cell>
          <cell r="AK92">
            <v>20</v>
          </cell>
          <cell r="AL92">
            <v>54</v>
          </cell>
          <cell r="AM92">
            <v>94</v>
          </cell>
          <cell r="AO92" t="str">
            <v>D.   Emergency Room Visits</v>
          </cell>
          <cell r="AP92">
            <v>9</v>
          </cell>
          <cell r="AQ92">
            <v>16</v>
          </cell>
          <cell r="AR92">
            <v>4</v>
          </cell>
          <cell r="AS92">
            <v>8</v>
          </cell>
          <cell r="AT92">
            <v>13</v>
          </cell>
          <cell r="AU92">
            <v>24</v>
          </cell>
          <cell r="AW92" t="str">
            <v>D.   Emergency Room Visits</v>
          </cell>
          <cell r="AX92">
            <v>17</v>
          </cell>
          <cell r="AY92">
            <v>30</v>
          </cell>
          <cell r="AZ92">
            <v>9</v>
          </cell>
          <cell r="BA92">
            <v>9</v>
          </cell>
          <cell r="BB92">
            <v>26</v>
          </cell>
          <cell r="BC92">
            <v>39</v>
          </cell>
        </row>
        <row r="96">
          <cell r="A96" t="str">
            <v>Program Contractor Financial Reporting Systems - Report #11A Utilization Data Report by County</v>
          </cell>
          <cell r="I96" t="str">
            <v>Program Contractor Financial Reporting Systems - Report #11A Utilization Data Report by County</v>
          </cell>
          <cell r="Q96" t="str">
            <v>Program Contractor Financial Reporting Systems - Report #11A Utilization Data Report by County</v>
          </cell>
          <cell r="Y96" t="str">
            <v>Program Contractor Financial Reporting Systems - Report #11A Utilization Data Report by County</v>
          </cell>
          <cell r="AG96" t="str">
            <v>Program Contractor Financial Reporting Systems - Report #11A Utilization Data Report by County</v>
          </cell>
          <cell r="AO96" t="str">
            <v>Program Contractor Financial Reporting Systems - Report #11A Utilization Data Report by County</v>
          </cell>
          <cell r="AW96" t="str">
            <v>Program Contractor Financial Reporting Systems - Report #11A Utilization Data Report by County</v>
          </cell>
        </row>
        <row r="98">
          <cell r="A98" t="str">
            <v>Statement for Program Contractor 110049 - Evercare of Arizona, Inc.</v>
          </cell>
          <cell r="F98" t="str">
            <v>County:</v>
          </cell>
          <cell r="G98" t="str">
            <v>Apache</v>
          </cell>
          <cell r="I98" t="str">
            <v>Statement for Program Contractor 110049 - Evercare of Arizona, Inc.</v>
          </cell>
          <cell r="N98" t="str">
            <v>County:</v>
          </cell>
          <cell r="O98" t="str">
            <v>Coconino</v>
          </cell>
          <cell r="Q98" t="str">
            <v>Statement for Program Contractor 110049 - Evercare of Arizona, Inc.</v>
          </cell>
          <cell r="V98" t="str">
            <v>County:</v>
          </cell>
          <cell r="W98" t="str">
            <v>La Paz</v>
          </cell>
          <cell r="Y98" t="str">
            <v>Statement for Program Contractor 110049 - Evercare of Arizona, Inc.</v>
          </cell>
          <cell r="AD98" t="str">
            <v>County:</v>
          </cell>
          <cell r="AE98" t="str">
            <v>Maricopa</v>
          </cell>
          <cell r="AG98" t="str">
            <v>Statement for Program Contractor 110049 - Evercare of Arizona, Inc.</v>
          </cell>
          <cell r="AL98" t="str">
            <v>County:</v>
          </cell>
          <cell r="AM98" t="str">
            <v>Mohave</v>
          </cell>
          <cell r="AO98" t="str">
            <v>Statement for Program Contractor 110049 - Evercare of Arizona, Inc.</v>
          </cell>
          <cell r="AT98" t="str">
            <v>County:</v>
          </cell>
          <cell r="AU98" t="str">
            <v>Navajo</v>
          </cell>
          <cell r="AW98" t="str">
            <v>Statement for Program Contractor 110049 - Evercare of Arizona, Inc.</v>
          </cell>
          <cell r="BB98" t="str">
            <v>County:</v>
          </cell>
          <cell r="BC98" t="str">
            <v>Yuma</v>
          </cell>
        </row>
        <row r="100">
          <cell r="A100" t="str">
            <v>For the Month ending 12/31/2005 in the Fiscal Year ending 9/30/2006</v>
          </cell>
          <cell r="F100" t="str">
            <v>Page 3 of 21</v>
          </cell>
          <cell r="I100" t="str">
            <v>For the Month ending 12/31/2005 in the Fiscal Year ending 9/30/2006</v>
          </cell>
          <cell r="N100" t="str">
            <v>Page 6 of 21</v>
          </cell>
          <cell r="Q100" t="str">
            <v>For the Month ending 12/31/2005 in the Fiscal Year ending 9/30/2006</v>
          </cell>
          <cell r="V100" t="str">
            <v>Page 9 of 21</v>
          </cell>
          <cell r="Y100" t="str">
            <v>For the Month ending 12/31/2005 in the Fiscal Year ending 9/30/2006</v>
          </cell>
          <cell r="AD100" t="str">
            <v>Page 12 of 21</v>
          </cell>
          <cell r="AG100" t="str">
            <v>For the Month ending 12/31/2005 in the Fiscal Year ending 9/30/2006</v>
          </cell>
          <cell r="AL100" t="str">
            <v>Page 15 of 21</v>
          </cell>
          <cell r="AO100" t="str">
            <v>For the Month ending 12/31/2005 in the Fiscal Year ending 9/30/2006</v>
          </cell>
          <cell r="AT100" t="str">
            <v>Page 18 of 21</v>
          </cell>
          <cell r="AW100" t="str">
            <v>For the Month ending 12/31/2005 in the Fiscal Year ending 9/30/2006</v>
          </cell>
          <cell r="BB100" t="str">
            <v>Page 21 of 21</v>
          </cell>
        </row>
        <row r="103">
          <cell r="A103" t="str">
            <v>Utilization Data Report by County</v>
          </cell>
          <cell r="I103" t="str">
            <v>Utilization Data Report by County</v>
          </cell>
          <cell r="Q103" t="str">
            <v>Utilization Data Report by County</v>
          </cell>
          <cell r="Y103" t="str">
            <v>Utilization Data Report by County</v>
          </cell>
          <cell r="AG103" t="str">
            <v>Utilization Data Report by County</v>
          </cell>
          <cell r="AO103" t="str">
            <v>Utilization Data Report by County</v>
          </cell>
          <cell r="AW103" t="str">
            <v>Utilization Data Report by County</v>
          </cell>
        </row>
        <row r="105">
          <cell r="B105" t="str">
            <v>MEDICARE</v>
          </cell>
          <cell r="D105" t="str">
            <v>NON-MEDICARE</v>
          </cell>
          <cell r="F105" t="str">
            <v>TOTAL</v>
          </cell>
          <cell r="J105" t="str">
            <v>MEDICARE</v>
          </cell>
          <cell r="L105" t="str">
            <v>NON-MEDICARE</v>
          </cell>
          <cell r="N105" t="str">
            <v>TOTAL</v>
          </cell>
          <cell r="R105" t="str">
            <v>MEDICARE</v>
          </cell>
          <cell r="T105" t="str">
            <v>NON-MEDICARE</v>
          </cell>
          <cell r="V105" t="str">
            <v>TOTAL</v>
          </cell>
          <cell r="Z105" t="str">
            <v>MEDICARE</v>
          </cell>
          <cell r="AB105" t="str">
            <v>NON-MEDICARE</v>
          </cell>
          <cell r="AD105" t="str">
            <v>TOTAL</v>
          </cell>
          <cell r="AH105" t="str">
            <v>MEDICARE</v>
          </cell>
          <cell r="AJ105" t="str">
            <v>NON-MEDICARE</v>
          </cell>
          <cell r="AL105" t="str">
            <v>TOTAL</v>
          </cell>
          <cell r="AP105" t="str">
            <v>MEDICARE</v>
          </cell>
          <cell r="AR105" t="str">
            <v>NON-MEDICARE</v>
          </cell>
          <cell r="AT105" t="str">
            <v>TOTAL</v>
          </cell>
          <cell r="AX105" t="str">
            <v>MEDICARE</v>
          </cell>
          <cell r="AZ105" t="str">
            <v>NON-MEDICARE</v>
          </cell>
          <cell r="BB105" t="str">
            <v>TOTAL</v>
          </cell>
        </row>
        <row r="106">
          <cell r="A106" t="str">
            <v>ITEM DESCRIPTION</v>
          </cell>
          <cell r="B106" t="str">
            <v>Current</v>
          </cell>
          <cell r="D106" t="str">
            <v>Current</v>
          </cell>
          <cell r="F106" t="str">
            <v>Current</v>
          </cell>
          <cell r="I106" t="str">
            <v>ITEM DESCRIPTION</v>
          </cell>
          <cell r="J106" t="str">
            <v>Current</v>
          </cell>
          <cell r="L106" t="str">
            <v>Current</v>
          </cell>
          <cell r="N106" t="str">
            <v>Current</v>
          </cell>
          <cell r="Q106" t="str">
            <v>ITEM DESCRIPTION</v>
          </cell>
          <cell r="R106" t="str">
            <v>Current</v>
          </cell>
          <cell r="T106" t="str">
            <v>Current</v>
          </cell>
          <cell r="V106" t="str">
            <v>Current</v>
          </cell>
          <cell r="Y106" t="str">
            <v>ITEM DESCRIPTION</v>
          </cell>
          <cell r="Z106" t="str">
            <v>Current</v>
          </cell>
          <cell r="AB106" t="str">
            <v>Current</v>
          </cell>
          <cell r="AD106" t="str">
            <v>Current</v>
          </cell>
          <cell r="AG106" t="str">
            <v>ITEM DESCRIPTION</v>
          </cell>
          <cell r="AH106" t="str">
            <v>Current</v>
          </cell>
          <cell r="AJ106" t="str">
            <v>Current</v>
          </cell>
          <cell r="AL106" t="str">
            <v>Current</v>
          </cell>
          <cell r="AO106" t="str">
            <v>ITEM DESCRIPTION</v>
          </cell>
          <cell r="AP106" t="str">
            <v>Current</v>
          </cell>
          <cell r="AR106" t="str">
            <v>Current</v>
          </cell>
          <cell r="AT106" t="str">
            <v>Current</v>
          </cell>
          <cell r="AW106" t="str">
            <v>ITEM DESCRIPTION</v>
          </cell>
          <cell r="AX106" t="str">
            <v>Current</v>
          </cell>
          <cell r="AZ106" t="str">
            <v>Current</v>
          </cell>
          <cell r="BB106" t="str">
            <v>Current</v>
          </cell>
        </row>
        <row r="107">
          <cell r="B107" t="str">
            <v>Period</v>
          </cell>
          <cell r="C107" t="str">
            <v>YTD</v>
          </cell>
          <cell r="D107" t="str">
            <v>Period</v>
          </cell>
          <cell r="E107" t="str">
            <v>YTD</v>
          </cell>
          <cell r="F107" t="str">
            <v>Period</v>
          </cell>
          <cell r="G107" t="str">
            <v>YTD</v>
          </cell>
          <cell r="J107" t="str">
            <v>Period</v>
          </cell>
          <cell r="K107" t="str">
            <v>YTD</v>
          </cell>
          <cell r="L107" t="str">
            <v>Period</v>
          </cell>
          <cell r="M107" t="str">
            <v>YTD</v>
          </cell>
          <cell r="N107" t="str">
            <v>Period</v>
          </cell>
          <cell r="O107" t="str">
            <v>YTD</v>
          </cell>
          <cell r="R107" t="str">
            <v>Period</v>
          </cell>
          <cell r="S107" t="str">
            <v>YTD</v>
          </cell>
          <cell r="T107" t="str">
            <v>Period</v>
          </cell>
          <cell r="U107" t="str">
            <v>YTD</v>
          </cell>
          <cell r="V107" t="str">
            <v>Period</v>
          </cell>
          <cell r="W107" t="str">
            <v>YTD</v>
          </cell>
          <cell r="Z107" t="str">
            <v>Period</v>
          </cell>
          <cell r="AA107" t="str">
            <v>YTD</v>
          </cell>
          <cell r="AB107" t="str">
            <v>Period</v>
          </cell>
          <cell r="AC107" t="str">
            <v>YTD</v>
          </cell>
          <cell r="AD107" t="str">
            <v>Period</v>
          </cell>
          <cell r="AE107" t="str">
            <v>YTD</v>
          </cell>
          <cell r="AH107" t="str">
            <v>Period</v>
          </cell>
          <cell r="AI107" t="str">
            <v>YTD</v>
          </cell>
          <cell r="AJ107" t="str">
            <v>Period</v>
          </cell>
          <cell r="AK107" t="str">
            <v>YTD</v>
          </cell>
          <cell r="AL107" t="str">
            <v>Period</v>
          </cell>
          <cell r="AM107" t="str">
            <v>YTD</v>
          </cell>
          <cell r="AP107" t="str">
            <v>Period</v>
          </cell>
          <cell r="AQ107" t="str">
            <v>YTD</v>
          </cell>
          <cell r="AR107" t="str">
            <v>Period</v>
          </cell>
          <cell r="AS107" t="str">
            <v>YTD</v>
          </cell>
          <cell r="AT107" t="str">
            <v>Period</v>
          </cell>
          <cell r="AU107" t="str">
            <v>YTD</v>
          </cell>
          <cell r="AX107" t="str">
            <v>Period</v>
          </cell>
          <cell r="AY107" t="str">
            <v>YTD</v>
          </cell>
          <cell r="AZ107" t="str">
            <v>Period</v>
          </cell>
          <cell r="BA107" t="str">
            <v>YTD</v>
          </cell>
          <cell r="BB107" t="str">
            <v>Period</v>
          </cell>
          <cell r="BC107" t="str">
            <v>YTD</v>
          </cell>
        </row>
        <row r="108">
          <cell r="A108" t="str">
            <v>A.   Enrollees (At End of Period)</v>
          </cell>
          <cell r="B108">
            <v>58</v>
          </cell>
          <cell r="D108">
            <v>18</v>
          </cell>
          <cell r="F108">
            <v>76</v>
          </cell>
          <cell r="I108" t="str">
            <v>A.   Enrollees (At End of Period)</v>
          </cell>
          <cell r="J108">
            <v>147</v>
          </cell>
          <cell r="L108">
            <v>37</v>
          </cell>
          <cell r="N108">
            <v>184</v>
          </cell>
          <cell r="Q108" t="str">
            <v>A.   Enrollees (At End of Period)</v>
          </cell>
          <cell r="R108">
            <v>65</v>
          </cell>
          <cell r="T108">
            <v>6</v>
          </cell>
          <cell r="V108">
            <v>71</v>
          </cell>
          <cell r="Y108" t="str">
            <v>A.   Enrollees (At End of Period)</v>
          </cell>
          <cell r="Z108">
            <v>4533</v>
          </cell>
          <cell r="AB108">
            <v>643</v>
          </cell>
          <cell r="AD108">
            <v>5176</v>
          </cell>
          <cell r="AG108" t="str">
            <v>A.   Enrollees (At End of Period)</v>
          </cell>
          <cell r="AH108">
            <v>712</v>
          </cell>
          <cell r="AJ108">
            <v>101</v>
          </cell>
          <cell r="AL108">
            <v>813</v>
          </cell>
          <cell r="AO108" t="str">
            <v>A.   Enrollees (At End of Period)</v>
          </cell>
          <cell r="AP108">
            <v>176</v>
          </cell>
          <cell r="AR108">
            <v>46</v>
          </cell>
          <cell r="AT108">
            <v>222</v>
          </cell>
          <cell r="AW108" t="str">
            <v>A.   Enrollees (At End of Period)</v>
          </cell>
          <cell r="AX108">
            <v>500</v>
          </cell>
          <cell r="AZ108">
            <v>100</v>
          </cell>
          <cell r="BB108">
            <v>600</v>
          </cell>
        </row>
        <row r="110">
          <cell r="A110" t="str">
            <v>B.   Member Months (Unduplicated)</v>
          </cell>
          <cell r="B110">
            <v>57.250000000000007</v>
          </cell>
          <cell r="C110">
            <v>190.88669999999996</v>
          </cell>
          <cell r="D110">
            <v>17.420000000000002</v>
          </cell>
          <cell r="E110">
            <v>54.75</v>
          </cell>
          <cell r="F110">
            <v>74.670000000000016</v>
          </cell>
          <cell r="G110">
            <v>245.63669999999996</v>
          </cell>
          <cell r="I110" t="str">
            <v>B.   Member Months (Unduplicated)</v>
          </cell>
          <cell r="J110">
            <v>152.76810000000003</v>
          </cell>
          <cell r="K110">
            <v>513.7274000000001</v>
          </cell>
          <cell r="L110">
            <v>37.003300000000003</v>
          </cell>
          <cell r="M110">
            <v>110.61330000000001</v>
          </cell>
          <cell r="N110">
            <v>189.77140000000003</v>
          </cell>
          <cell r="O110">
            <v>624.34070000000008</v>
          </cell>
          <cell r="Q110" t="str">
            <v>B.   Member Months (Unduplicated)</v>
          </cell>
          <cell r="R110">
            <v>66.033900000000017</v>
          </cell>
          <cell r="S110">
            <v>222.08120000000002</v>
          </cell>
          <cell r="T110">
            <v>6</v>
          </cell>
          <cell r="U110">
            <v>17.07</v>
          </cell>
          <cell r="V110">
            <v>72.033900000000017</v>
          </cell>
          <cell r="W110">
            <v>239.15120000000002</v>
          </cell>
          <cell r="Y110" t="str">
            <v>B.   Member Months (Unduplicated)</v>
          </cell>
          <cell r="Z110">
            <v>4695.8126999999995</v>
          </cell>
          <cell r="AA110">
            <v>13367.081800000002</v>
          </cell>
          <cell r="AB110">
            <v>607.0003999999999</v>
          </cell>
          <cell r="AC110">
            <v>1964.4491000000003</v>
          </cell>
          <cell r="AD110">
            <v>5302.8130999999994</v>
          </cell>
          <cell r="AE110">
            <v>15331.530900000002</v>
          </cell>
          <cell r="AG110" t="str">
            <v>B.   Member Months (Unduplicated)</v>
          </cell>
          <cell r="AH110">
            <v>725.88469999999995</v>
          </cell>
          <cell r="AI110">
            <v>2465.0030999999999</v>
          </cell>
          <cell r="AJ110">
            <v>98.62</v>
          </cell>
          <cell r="AK110">
            <v>338.37329999999997</v>
          </cell>
          <cell r="AL110">
            <v>824.50469999999996</v>
          </cell>
          <cell r="AM110">
            <v>2803.3764000000001</v>
          </cell>
          <cell r="AO110" t="str">
            <v>B.   Member Months (Unduplicated)</v>
          </cell>
          <cell r="AP110">
            <v>177.46519999999998</v>
          </cell>
          <cell r="AQ110">
            <v>588.85000000000014</v>
          </cell>
          <cell r="AR110">
            <v>45.32</v>
          </cell>
          <cell r="AS110">
            <v>145.74229999999997</v>
          </cell>
          <cell r="AT110">
            <v>222.78519999999997</v>
          </cell>
          <cell r="AU110">
            <v>734.59230000000014</v>
          </cell>
          <cell r="AW110" t="str">
            <v>B.   Member Months (Unduplicated)</v>
          </cell>
          <cell r="AX110">
            <v>496.97170000000006</v>
          </cell>
          <cell r="AY110">
            <v>1674.2218</v>
          </cell>
          <cell r="AZ110">
            <v>100.36</v>
          </cell>
          <cell r="BA110">
            <v>331.96999999999997</v>
          </cell>
          <cell r="BB110">
            <v>597.33170000000007</v>
          </cell>
          <cell r="BC110">
            <v>2006.1918000000001</v>
          </cell>
        </row>
        <row r="111">
          <cell r="A111" t="str">
            <v xml:space="preserve">   Institutional Member Months Total</v>
          </cell>
          <cell r="B111">
            <v>6</v>
          </cell>
          <cell r="C111">
            <v>15.7</v>
          </cell>
          <cell r="D111">
            <v>3.58</v>
          </cell>
          <cell r="E111">
            <v>11.14</v>
          </cell>
          <cell r="F111">
            <v>9.58</v>
          </cell>
          <cell r="G111">
            <v>26.84</v>
          </cell>
          <cell r="I111" t="str">
            <v xml:space="preserve">   Institutional Member Months Total</v>
          </cell>
          <cell r="J111">
            <v>55.61</v>
          </cell>
          <cell r="K111">
            <v>190.48</v>
          </cell>
          <cell r="L111">
            <v>4.13</v>
          </cell>
          <cell r="M111">
            <v>12.73</v>
          </cell>
          <cell r="N111">
            <v>59.74</v>
          </cell>
          <cell r="O111">
            <v>203.20999999999998</v>
          </cell>
          <cell r="Q111" t="str">
            <v xml:space="preserve">   Institutional Member Months Total</v>
          </cell>
          <cell r="R111">
            <v>37.550000000000004</v>
          </cell>
          <cell r="S111">
            <v>122.66999999999999</v>
          </cell>
          <cell r="T111">
            <v>1</v>
          </cell>
          <cell r="U111">
            <v>3</v>
          </cell>
          <cell r="V111">
            <v>38.550000000000004</v>
          </cell>
          <cell r="W111">
            <v>125.66999999999999</v>
          </cell>
          <cell r="Y111" t="str">
            <v xml:space="preserve">   Institutional Member Months Total</v>
          </cell>
          <cell r="Z111">
            <v>1586.05</v>
          </cell>
          <cell r="AA111">
            <v>5378.2800000000007</v>
          </cell>
          <cell r="AB111">
            <v>145.41999999999999</v>
          </cell>
          <cell r="AC111">
            <v>460.42000000000007</v>
          </cell>
          <cell r="AD111">
            <v>1731.47</v>
          </cell>
          <cell r="AE111">
            <v>5838.7000000000007</v>
          </cell>
          <cell r="AG111" t="str">
            <v xml:space="preserve">   Institutional Member Months Total</v>
          </cell>
          <cell r="AH111">
            <v>394.08</v>
          </cell>
          <cell r="AI111">
            <v>1342.8</v>
          </cell>
          <cell r="AJ111">
            <v>27.45</v>
          </cell>
          <cell r="AK111">
            <v>92.289999999999992</v>
          </cell>
          <cell r="AL111">
            <v>421.53</v>
          </cell>
          <cell r="AM111">
            <v>1435.09</v>
          </cell>
          <cell r="AO111" t="str">
            <v xml:space="preserve">   Institutional Member Months Total</v>
          </cell>
          <cell r="AP111">
            <v>34.620000000000005</v>
          </cell>
          <cell r="AQ111">
            <v>111.26</v>
          </cell>
          <cell r="AR111">
            <v>8</v>
          </cell>
          <cell r="AS111">
            <v>25.259999999999998</v>
          </cell>
          <cell r="AT111">
            <v>42.620000000000005</v>
          </cell>
          <cell r="AU111">
            <v>136.52000000000001</v>
          </cell>
          <cell r="AW111" t="str">
            <v xml:space="preserve">   Institutional Member Months Total</v>
          </cell>
          <cell r="AX111">
            <v>260.12</v>
          </cell>
          <cell r="AY111">
            <v>878.52</v>
          </cell>
          <cell r="AZ111">
            <v>35.74</v>
          </cell>
          <cell r="BA111">
            <v>113.56</v>
          </cell>
          <cell r="BB111">
            <v>295.86</v>
          </cell>
          <cell r="BC111">
            <v>992.07999999999993</v>
          </cell>
        </row>
        <row r="112">
          <cell r="A112" t="str">
            <v xml:space="preserve">   1.  Level I</v>
          </cell>
          <cell r="B112">
            <v>2</v>
          </cell>
          <cell r="C112">
            <v>6.81</v>
          </cell>
          <cell r="D112">
            <v>2.58</v>
          </cell>
          <cell r="E112">
            <v>8.14</v>
          </cell>
          <cell r="F112">
            <v>4.58</v>
          </cell>
          <cell r="G112">
            <v>14.95</v>
          </cell>
          <cell r="I112" t="str">
            <v xml:space="preserve">   1.  Level I</v>
          </cell>
          <cell r="J112">
            <v>24.8</v>
          </cell>
          <cell r="K112">
            <v>86.49</v>
          </cell>
          <cell r="L112">
            <v>2.13</v>
          </cell>
          <cell r="M112">
            <v>8.23</v>
          </cell>
          <cell r="N112">
            <v>26.93</v>
          </cell>
          <cell r="O112">
            <v>94.72</v>
          </cell>
          <cell r="Q112" t="str">
            <v xml:space="preserve">   1.  Level I</v>
          </cell>
          <cell r="R112">
            <v>24.19</v>
          </cell>
          <cell r="S112">
            <v>78.349999999999994</v>
          </cell>
          <cell r="T112">
            <v>0</v>
          </cell>
          <cell r="U112">
            <v>0</v>
          </cell>
          <cell r="V112">
            <v>24.19</v>
          </cell>
          <cell r="W112">
            <v>78.349999999999994</v>
          </cell>
          <cell r="Y112" t="str">
            <v xml:space="preserve">   1.  Level I</v>
          </cell>
          <cell r="Z112">
            <v>1077.8699999999999</v>
          </cell>
          <cell r="AA112">
            <v>3650.05</v>
          </cell>
          <cell r="AB112">
            <v>91.67</v>
          </cell>
          <cell r="AC112">
            <v>288.17</v>
          </cell>
          <cell r="AD112">
            <v>1169.54</v>
          </cell>
          <cell r="AE112">
            <v>3938.2200000000003</v>
          </cell>
          <cell r="AG112" t="str">
            <v xml:space="preserve">   1.  Level I</v>
          </cell>
          <cell r="AH112">
            <v>177.9</v>
          </cell>
          <cell r="AI112">
            <v>607.04999999999995</v>
          </cell>
          <cell r="AJ112">
            <v>13</v>
          </cell>
          <cell r="AK112">
            <v>46.1</v>
          </cell>
          <cell r="AL112">
            <v>190.9</v>
          </cell>
          <cell r="AM112">
            <v>653.15</v>
          </cell>
          <cell r="AO112" t="str">
            <v xml:space="preserve">   1.  Level I</v>
          </cell>
          <cell r="AP112">
            <v>20.420000000000002</v>
          </cell>
          <cell r="AQ112">
            <v>64.41</v>
          </cell>
          <cell r="AR112">
            <v>7</v>
          </cell>
          <cell r="AS112">
            <v>22.259999999999998</v>
          </cell>
          <cell r="AT112">
            <v>27.42</v>
          </cell>
          <cell r="AU112">
            <v>86.669999999999987</v>
          </cell>
          <cell r="AW112" t="str">
            <v xml:space="preserve">   1.  Level I</v>
          </cell>
          <cell r="AX112">
            <v>142.53</v>
          </cell>
          <cell r="AY112">
            <v>471.98</v>
          </cell>
          <cell r="AZ112">
            <v>21.39</v>
          </cell>
          <cell r="BA112">
            <v>69.94</v>
          </cell>
          <cell r="BB112">
            <v>163.92000000000002</v>
          </cell>
          <cell r="BC112">
            <v>541.92000000000007</v>
          </cell>
        </row>
        <row r="113">
          <cell r="A113" t="str">
            <v xml:space="preserve">   2.  Level II</v>
          </cell>
          <cell r="B113">
            <v>3</v>
          </cell>
          <cell r="C113">
            <v>6.73</v>
          </cell>
          <cell r="D113">
            <v>1</v>
          </cell>
          <cell r="E113">
            <v>3</v>
          </cell>
          <cell r="F113">
            <v>4</v>
          </cell>
          <cell r="G113">
            <v>9.73</v>
          </cell>
          <cell r="I113" t="str">
            <v xml:space="preserve">   2.  Level II</v>
          </cell>
          <cell r="J113">
            <v>25.81</v>
          </cell>
          <cell r="K113">
            <v>87.8</v>
          </cell>
          <cell r="L113">
            <v>1</v>
          </cell>
          <cell r="M113">
            <v>3</v>
          </cell>
          <cell r="N113">
            <v>26.81</v>
          </cell>
          <cell r="O113">
            <v>90.8</v>
          </cell>
          <cell r="Q113" t="str">
            <v xml:space="preserve">   2.  Level II</v>
          </cell>
          <cell r="R113">
            <v>10.68</v>
          </cell>
          <cell r="S113">
            <v>37.57</v>
          </cell>
          <cell r="T113">
            <v>1</v>
          </cell>
          <cell r="U113">
            <v>3</v>
          </cell>
          <cell r="V113">
            <v>11.68</v>
          </cell>
          <cell r="W113">
            <v>40.57</v>
          </cell>
          <cell r="Y113" t="str">
            <v xml:space="preserve">   2.  Level II</v>
          </cell>
          <cell r="Z113">
            <v>449.96</v>
          </cell>
          <cell r="AA113">
            <v>1526.49</v>
          </cell>
          <cell r="AB113">
            <v>39.78</v>
          </cell>
          <cell r="AC113">
            <v>127.19</v>
          </cell>
          <cell r="AD113">
            <v>489.74</v>
          </cell>
          <cell r="AE113">
            <v>1653.68</v>
          </cell>
          <cell r="AG113" t="str">
            <v xml:space="preserve">   2.  Level II</v>
          </cell>
          <cell r="AH113">
            <v>178.51</v>
          </cell>
          <cell r="AI113">
            <v>602.55999999999995</v>
          </cell>
          <cell r="AJ113">
            <v>9.4499999999999993</v>
          </cell>
          <cell r="AK113">
            <v>28.279999999999998</v>
          </cell>
          <cell r="AL113">
            <v>187.95999999999998</v>
          </cell>
          <cell r="AM113">
            <v>630.83999999999992</v>
          </cell>
          <cell r="AO113" t="str">
            <v xml:space="preserve">   2.  Level II</v>
          </cell>
          <cell r="AP113">
            <v>12.2</v>
          </cell>
          <cell r="AQ113">
            <v>39.450000000000003</v>
          </cell>
          <cell r="AR113">
            <v>1</v>
          </cell>
          <cell r="AS113">
            <v>3</v>
          </cell>
          <cell r="AT113">
            <v>13.2</v>
          </cell>
          <cell r="AU113">
            <v>42.45</v>
          </cell>
          <cell r="AW113" t="str">
            <v xml:space="preserve">   2.  Level II</v>
          </cell>
          <cell r="AX113">
            <v>102.81</v>
          </cell>
          <cell r="AY113">
            <v>357.26</v>
          </cell>
          <cell r="AZ113">
            <v>9.35</v>
          </cell>
          <cell r="BA113">
            <v>27.619999999999997</v>
          </cell>
          <cell r="BB113">
            <v>112.16</v>
          </cell>
          <cell r="BC113">
            <v>384.88</v>
          </cell>
        </row>
        <row r="114">
          <cell r="A114" t="str">
            <v xml:space="preserve">   3.  Level III</v>
          </cell>
          <cell r="B114">
            <v>1</v>
          </cell>
          <cell r="C114">
            <v>2.16</v>
          </cell>
          <cell r="D114">
            <v>0</v>
          </cell>
          <cell r="E114">
            <v>0</v>
          </cell>
          <cell r="F114">
            <v>1</v>
          </cell>
          <cell r="G114">
            <v>2.16</v>
          </cell>
          <cell r="I114" t="str">
            <v xml:space="preserve">   3.  Level III</v>
          </cell>
          <cell r="J114">
            <v>5</v>
          </cell>
          <cell r="K114">
            <v>16.190000000000001</v>
          </cell>
          <cell r="L114">
            <v>1</v>
          </cell>
          <cell r="M114">
            <v>1.5</v>
          </cell>
          <cell r="N114">
            <v>6</v>
          </cell>
          <cell r="O114">
            <v>17.690000000000001</v>
          </cell>
          <cell r="Q114" t="str">
            <v xml:space="preserve">   3.  Level III</v>
          </cell>
          <cell r="R114">
            <v>2.68</v>
          </cell>
          <cell r="S114">
            <v>6.75</v>
          </cell>
          <cell r="T114">
            <v>0</v>
          </cell>
          <cell r="U114">
            <v>0</v>
          </cell>
          <cell r="V114">
            <v>2.68</v>
          </cell>
          <cell r="W114">
            <v>6.75</v>
          </cell>
          <cell r="Y114" t="str">
            <v xml:space="preserve">   3.  Level III</v>
          </cell>
          <cell r="Z114">
            <v>57.28</v>
          </cell>
          <cell r="AA114">
            <v>200.77</v>
          </cell>
          <cell r="AB114">
            <v>9.1300000000000008</v>
          </cell>
          <cell r="AC114">
            <v>31.090000000000003</v>
          </cell>
          <cell r="AD114">
            <v>66.41</v>
          </cell>
          <cell r="AE114">
            <v>231.86</v>
          </cell>
          <cell r="AG114" t="str">
            <v xml:space="preserve">   3.  Level III</v>
          </cell>
          <cell r="AH114">
            <v>37.67</v>
          </cell>
          <cell r="AI114">
            <v>133.19</v>
          </cell>
          <cell r="AJ114">
            <v>5</v>
          </cell>
          <cell r="AK114">
            <v>17.91</v>
          </cell>
          <cell r="AL114">
            <v>42.67</v>
          </cell>
          <cell r="AM114">
            <v>151.1</v>
          </cell>
          <cell r="AO114" t="str">
            <v xml:space="preserve">   3.  Level III</v>
          </cell>
          <cell r="AP114">
            <v>0</v>
          </cell>
          <cell r="AQ114">
            <v>0.4</v>
          </cell>
          <cell r="AR114">
            <v>0</v>
          </cell>
          <cell r="AS114">
            <v>0</v>
          </cell>
          <cell r="AT114">
            <v>0</v>
          </cell>
          <cell r="AU114">
            <v>0.4</v>
          </cell>
          <cell r="AW114" t="str">
            <v xml:space="preserve">   3.  Level III</v>
          </cell>
          <cell r="AX114">
            <v>14.78</v>
          </cell>
          <cell r="AY114">
            <v>49.28</v>
          </cell>
          <cell r="AZ114">
            <v>5</v>
          </cell>
          <cell r="BA114">
            <v>16</v>
          </cell>
          <cell r="BB114">
            <v>19.78</v>
          </cell>
          <cell r="BC114">
            <v>65.28</v>
          </cell>
        </row>
        <row r="115">
          <cell r="A115" t="str">
            <v xml:space="preserve">   4.  Level IV</v>
          </cell>
          <cell r="B115">
            <v>0</v>
          </cell>
          <cell r="C115">
            <v>0</v>
          </cell>
          <cell r="D115">
            <v>0</v>
          </cell>
          <cell r="E115">
            <v>0</v>
          </cell>
          <cell r="F115">
            <v>0</v>
          </cell>
          <cell r="G115">
            <v>0</v>
          </cell>
          <cell r="I115" t="str">
            <v xml:space="preserve">   4.  Level IV</v>
          </cell>
          <cell r="J115">
            <v>0</v>
          </cell>
          <cell r="K115">
            <v>0</v>
          </cell>
          <cell r="L115">
            <v>0</v>
          </cell>
          <cell r="M115">
            <v>0</v>
          </cell>
          <cell r="N115">
            <v>0</v>
          </cell>
          <cell r="O115">
            <v>0</v>
          </cell>
          <cell r="Q115" t="str">
            <v xml:space="preserve">   4.  Level IV</v>
          </cell>
          <cell r="R115">
            <v>0</v>
          </cell>
          <cell r="S115">
            <v>0</v>
          </cell>
          <cell r="T115">
            <v>0</v>
          </cell>
          <cell r="U115">
            <v>0</v>
          </cell>
          <cell r="V115">
            <v>0</v>
          </cell>
          <cell r="W115">
            <v>0</v>
          </cell>
          <cell r="Y115" t="str">
            <v xml:space="preserve">   4.  Level IV</v>
          </cell>
          <cell r="Z115">
            <v>0.94</v>
          </cell>
          <cell r="AA115">
            <v>0.97</v>
          </cell>
          <cell r="AB115">
            <v>4.84</v>
          </cell>
          <cell r="AC115">
            <v>13.969999999999999</v>
          </cell>
          <cell r="AD115">
            <v>5.7799999999999994</v>
          </cell>
          <cell r="AE115">
            <v>14.94</v>
          </cell>
          <cell r="AG115" t="str">
            <v xml:space="preserve">   4.  Level IV</v>
          </cell>
          <cell r="AH115">
            <v>0</v>
          </cell>
          <cell r="AI115">
            <v>0</v>
          </cell>
          <cell r="AJ115">
            <v>0</v>
          </cell>
          <cell r="AK115">
            <v>0</v>
          </cell>
          <cell r="AL115">
            <v>0</v>
          </cell>
          <cell r="AM115">
            <v>0</v>
          </cell>
          <cell r="AO115" t="str">
            <v xml:space="preserve">   4.  Level IV</v>
          </cell>
          <cell r="AP115">
            <v>2</v>
          </cell>
          <cell r="AQ115">
            <v>7</v>
          </cell>
          <cell r="AR115">
            <v>0</v>
          </cell>
          <cell r="AS115">
            <v>0</v>
          </cell>
          <cell r="AT115">
            <v>2</v>
          </cell>
          <cell r="AU115">
            <v>7</v>
          </cell>
          <cell r="AW115" t="str">
            <v xml:space="preserve">   4.  Level IV</v>
          </cell>
          <cell r="AX115">
            <v>0</v>
          </cell>
          <cell r="AY115">
            <v>0</v>
          </cell>
          <cell r="AZ115">
            <v>0</v>
          </cell>
          <cell r="BA115">
            <v>0</v>
          </cell>
          <cell r="BB115">
            <v>0</v>
          </cell>
          <cell r="BC115">
            <v>0</v>
          </cell>
        </row>
        <row r="116">
          <cell r="A116" t="str">
            <v xml:space="preserve">   5.</v>
          </cell>
          <cell r="I116" t="str">
            <v xml:space="preserve">   5.</v>
          </cell>
          <cell r="Q116" t="str">
            <v xml:space="preserve">   5.</v>
          </cell>
          <cell r="Y116" t="str">
            <v xml:space="preserve">   5.</v>
          </cell>
          <cell r="AG116" t="str">
            <v xml:space="preserve">   5.</v>
          </cell>
          <cell r="AO116" t="str">
            <v xml:space="preserve">   5.</v>
          </cell>
          <cell r="AW116" t="str">
            <v xml:space="preserve">   5.</v>
          </cell>
        </row>
        <row r="117">
          <cell r="A117" t="str">
            <v xml:space="preserve">   6.</v>
          </cell>
          <cell r="I117" t="str">
            <v xml:space="preserve">   6.</v>
          </cell>
          <cell r="Q117" t="str">
            <v xml:space="preserve">   6.</v>
          </cell>
          <cell r="Y117" t="str">
            <v xml:space="preserve">   6.</v>
          </cell>
          <cell r="AG117" t="str">
            <v xml:space="preserve">   6.</v>
          </cell>
          <cell r="AO117" t="str">
            <v xml:space="preserve">   6.</v>
          </cell>
          <cell r="AW117" t="str">
            <v xml:space="preserve">   6.</v>
          </cell>
        </row>
        <row r="118">
          <cell r="A118" t="str">
            <v xml:space="preserve">   7.  Home and Community Based Services (HCBS) Total</v>
          </cell>
          <cell r="B118">
            <v>57.15</v>
          </cell>
          <cell r="C118">
            <v>193.30999999999997</v>
          </cell>
          <cell r="D118">
            <v>15.84</v>
          </cell>
          <cell r="E118">
            <v>50.61</v>
          </cell>
          <cell r="F118">
            <v>72.989999999999995</v>
          </cell>
          <cell r="G118">
            <v>243.91999999999996</v>
          </cell>
          <cell r="I118" t="str">
            <v xml:space="preserve">   7.  Home and Community Based Services (HCBS) Total</v>
          </cell>
          <cell r="J118">
            <v>98.06</v>
          </cell>
          <cell r="K118">
            <v>338.48</v>
          </cell>
          <cell r="L118">
            <v>29.78</v>
          </cell>
          <cell r="M118">
            <v>88.35</v>
          </cell>
          <cell r="N118">
            <v>127.84</v>
          </cell>
          <cell r="O118">
            <v>426.83000000000004</v>
          </cell>
          <cell r="Q118" t="str">
            <v xml:space="preserve">   7.  Home and Community Based Services (HCBS) Total</v>
          </cell>
          <cell r="R118">
            <v>28</v>
          </cell>
          <cell r="S118">
            <v>95.550000000000011</v>
          </cell>
          <cell r="T118">
            <v>5</v>
          </cell>
          <cell r="U118">
            <v>14.07</v>
          </cell>
          <cell r="V118">
            <v>33</v>
          </cell>
          <cell r="W118">
            <v>109.62</v>
          </cell>
          <cell r="Y118" t="str">
            <v xml:space="preserve">   7.  Home and Community Based Services (HCBS) Total</v>
          </cell>
          <cell r="Z118">
            <v>3260.05</v>
          </cell>
          <cell r="AA118">
            <v>8554.57</v>
          </cell>
          <cell r="AB118">
            <v>464.54999999999995</v>
          </cell>
          <cell r="AC118">
            <v>1510.57</v>
          </cell>
          <cell r="AD118">
            <v>3724.6000000000004</v>
          </cell>
          <cell r="AE118">
            <v>10065.14</v>
          </cell>
          <cell r="AG118" t="str">
            <v xml:space="preserve">   7.  Home and Community Based Services (HCBS) Total</v>
          </cell>
          <cell r="AH118">
            <v>386.23</v>
          </cell>
          <cell r="AI118">
            <v>1325.78</v>
          </cell>
          <cell r="AJ118">
            <v>74.09</v>
          </cell>
          <cell r="AK118">
            <v>251.34</v>
          </cell>
          <cell r="AL118">
            <v>460.32000000000005</v>
          </cell>
          <cell r="AM118">
            <v>1577.12</v>
          </cell>
          <cell r="AO118" t="str">
            <v xml:space="preserve">   7.  Home and Community Based Services (HCBS) Total</v>
          </cell>
          <cell r="AP118">
            <v>143.85</v>
          </cell>
          <cell r="AQ118">
            <v>479.69000000000005</v>
          </cell>
          <cell r="AR118">
            <v>42.06</v>
          </cell>
          <cell r="AS118">
            <v>135.70999999999998</v>
          </cell>
          <cell r="AT118">
            <v>185.91</v>
          </cell>
          <cell r="AU118">
            <v>615.40000000000009</v>
          </cell>
          <cell r="AW118" t="str">
            <v xml:space="preserve">   7.  Home and Community Based Services (HCBS) Total</v>
          </cell>
          <cell r="AX118">
            <v>298.96000000000004</v>
          </cell>
          <cell r="AY118">
            <v>1021.8000000000001</v>
          </cell>
          <cell r="AZ118">
            <v>75.98</v>
          </cell>
          <cell r="BA118">
            <v>258.95</v>
          </cell>
          <cell r="BB118">
            <v>374.94000000000005</v>
          </cell>
          <cell r="BC118">
            <v>1280.75</v>
          </cell>
        </row>
        <row r="119">
          <cell r="A119" t="str">
            <v xml:space="preserve">       a.  Adult Foster Care</v>
          </cell>
          <cell r="B119">
            <v>0</v>
          </cell>
          <cell r="C119">
            <v>0</v>
          </cell>
          <cell r="D119">
            <v>0</v>
          </cell>
          <cell r="E119">
            <v>0</v>
          </cell>
          <cell r="F119">
            <v>0</v>
          </cell>
          <cell r="G119">
            <v>0</v>
          </cell>
          <cell r="I119" t="str">
            <v xml:space="preserve">       a.  Adult Foster Care</v>
          </cell>
          <cell r="J119">
            <v>0</v>
          </cell>
          <cell r="K119">
            <v>0</v>
          </cell>
          <cell r="L119">
            <v>1</v>
          </cell>
          <cell r="M119">
            <v>1.17</v>
          </cell>
          <cell r="N119">
            <v>1</v>
          </cell>
          <cell r="O119">
            <v>1.17</v>
          </cell>
          <cell r="Q119" t="str">
            <v xml:space="preserve">       a.  Adult Foster Care</v>
          </cell>
          <cell r="R119">
            <v>0</v>
          </cell>
          <cell r="S119">
            <v>0</v>
          </cell>
          <cell r="T119">
            <v>0</v>
          </cell>
          <cell r="U119">
            <v>0</v>
          </cell>
          <cell r="V119">
            <v>0</v>
          </cell>
          <cell r="W119">
            <v>0</v>
          </cell>
          <cell r="Y119" t="str">
            <v xml:space="preserve">       a.  Adult Foster Care</v>
          </cell>
          <cell r="Z119">
            <v>45.68</v>
          </cell>
          <cell r="AA119">
            <v>161.51</v>
          </cell>
          <cell r="AB119">
            <v>8</v>
          </cell>
          <cell r="AC119">
            <v>26.04</v>
          </cell>
          <cell r="AD119">
            <v>53.68</v>
          </cell>
          <cell r="AE119">
            <v>187.54999999999998</v>
          </cell>
          <cell r="AG119" t="str">
            <v xml:space="preserve">       a.  Adult Foster Care</v>
          </cell>
          <cell r="AH119">
            <v>4</v>
          </cell>
          <cell r="AI119">
            <v>12.9</v>
          </cell>
          <cell r="AJ119">
            <v>1</v>
          </cell>
          <cell r="AK119">
            <v>5.73</v>
          </cell>
          <cell r="AL119">
            <v>5</v>
          </cell>
          <cell r="AM119">
            <v>18.630000000000003</v>
          </cell>
          <cell r="AO119" t="str">
            <v xml:space="preserve">       a.  Adult Foster Care</v>
          </cell>
          <cell r="AP119">
            <v>0</v>
          </cell>
          <cell r="AQ119">
            <v>0</v>
          </cell>
          <cell r="AR119">
            <v>0</v>
          </cell>
          <cell r="AS119">
            <v>0</v>
          </cell>
          <cell r="AT119">
            <v>0</v>
          </cell>
          <cell r="AU119">
            <v>0</v>
          </cell>
          <cell r="AW119" t="str">
            <v xml:space="preserve">       a.  Adult Foster Care</v>
          </cell>
          <cell r="AX119">
            <v>1</v>
          </cell>
          <cell r="AY119">
            <v>4</v>
          </cell>
          <cell r="AZ119">
            <v>0</v>
          </cell>
          <cell r="BA119">
            <v>0</v>
          </cell>
          <cell r="BB119">
            <v>1</v>
          </cell>
          <cell r="BC119">
            <v>4</v>
          </cell>
        </row>
        <row r="120">
          <cell r="A120" t="str">
            <v xml:space="preserve">       b.  Assisted Living Home (Adult Care Home)</v>
          </cell>
          <cell r="B120">
            <v>12.42</v>
          </cell>
          <cell r="C120">
            <v>44.36</v>
          </cell>
          <cell r="D120">
            <v>0.84</v>
          </cell>
          <cell r="E120">
            <v>1.66</v>
          </cell>
          <cell r="F120">
            <v>13.26</v>
          </cell>
          <cell r="G120">
            <v>46.019999999999996</v>
          </cell>
          <cell r="I120" t="str">
            <v xml:space="preserve">       b.  Assisted Living Home (Adult Care Home)</v>
          </cell>
          <cell r="J120">
            <v>6</v>
          </cell>
          <cell r="K120">
            <v>19.060000000000002</v>
          </cell>
          <cell r="L120">
            <v>2</v>
          </cell>
          <cell r="M120">
            <v>4.7</v>
          </cell>
          <cell r="N120">
            <v>8</v>
          </cell>
          <cell r="O120">
            <v>23.76</v>
          </cell>
          <cell r="Q120" t="str">
            <v xml:space="preserve">       b.  Assisted Living Home (Adult Care Home)</v>
          </cell>
          <cell r="R120">
            <v>0</v>
          </cell>
          <cell r="S120">
            <v>0</v>
          </cell>
          <cell r="T120">
            <v>0</v>
          </cell>
          <cell r="U120">
            <v>0</v>
          </cell>
          <cell r="V120">
            <v>0</v>
          </cell>
          <cell r="W120">
            <v>0</v>
          </cell>
          <cell r="Y120" t="str">
            <v xml:space="preserve">       b.  Assisted Living Home (Adult Care Home)</v>
          </cell>
          <cell r="Z120">
            <v>550.29999999999995</v>
          </cell>
          <cell r="AA120">
            <v>1894.61</v>
          </cell>
          <cell r="AB120">
            <v>39.06</v>
          </cell>
          <cell r="AC120">
            <v>120.88</v>
          </cell>
          <cell r="AD120">
            <v>589.3599999999999</v>
          </cell>
          <cell r="AE120">
            <v>2015.4899999999998</v>
          </cell>
          <cell r="AG120" t="str">
            <v xml:space="preserve">       b.  Assisted Living Home (Adult Care Home)</v>
          </cell>
          <cell r="AH120">
            <v>10.39</v>
          </cell>
          <cell r="AI120">
            <v>30.16</v>
          </cell>
          <cell r="AJ120">
            <v>3</v>
          </cell>
          <cell r="AK120">
            <v>10.3</v>
          </cell>
          <cell r="AL120">
            <v>13.39</v>
          </cell>
          <cell r="AM120">
            <v>40.46</v>
          </cell>
          <cell r="AO120" t="str">
            <v xml:space="preserve">       b.  Assisted Living Home (Adult Care Home)</v>
          </cell>
          <cell r="AP120">
            <v>25.29</v>
          </cell>
          <cell r="AQ120">
            <v>84.77</v>
          </cell>
          <cell r="AR120">
            <v>4</v>
          </cell>
          <cell r="AS120">
            <v>12</v>
          </cell>
          <cell r="AT120">
            <v>29.29</v>
          </cell>
          <cell r="AU120">
            <v>96.77</v>
          </cell>
          <cell r="AW120" t="str">
            <v xml:space="preserve">       b.  Assisted Living Home (Adult Care Home)</v>
          </cell>
          <cell r="AX120">
            <v>31.36</v>
          </cell>
          <cell r="AY120">
            <v>114.64999999999999</v>
          </cell>
          <cell r="AZ120">
            <v>3</v>
          </cell>
          <cell r="BA120">
            <v>10.27</v>
          </cell>
          <cell r="BB120">
            <v>34.36</v>
          </cell>
          <cell r="BC120">
            <v>124.91999999999999</v>
          </cell>
        </row>
        <row r="121">
          <cell r="A121" t="str">
            <v xml:space="preserve">       c.  Group Home (DD)</v>
          </cell>
          <cell r="B121">
            <v>0</v>
          </cell>
          <cell r="C121">
            <v>0</v>
          </cell>
          <cell r="D121">
            <v>0</v>
          </cell>
          <cell r="E121">
            <v>0</v>
          </cell>
          <cell r="F121">
            <v>0</v>
          </cell>
          <cell r="G121">
            <v>0</v>
          </cell>
          <cell r="I121" t="str">
            <v xml:space="preserve">       c.  Group Home (DD)</v>
          </cell>
          <cell r="J121">
            <v>0</v>
          </cell>
          <cell r="K121">
            <v>0</v>
          </cell>
          <cell r="L121">
            <v>0</v>
          </cell>
          <cell r="M121">
            <v>0</v>
          </cell>
          <cell r="N121">
            <v>0</v>
          </cell>
          <cell r="O121">
            <v>0</v>
          </cell>
          <cell r="Q121" t="str">
            <v xml:space="preserve">       c.  Group Home (DD)</v>
          </cell>
          <cell r="R121">
            <v>0</v>
          </cell>
          <cell r="S121">
            <v>0</v>
          </cell>
          <cell r="T121">
            <v>0</v>
          </cell>
          <cell r="U121">
            <v>0</v>
          </cell>
          <cell r="V121">
            <v>0</v>
          </cell>
          <cell r="W121">
            <v>0</v>
          </cell>
          <cell r="Y121" t="str">
            <v xml:space="preserve">       c.  Group Home (DD)</v>
          </cell>
          <cell r="Z121">
            <v>1</v>
          </cell>
          <cell r="AA121">
            <v>4.0299999999999994</v>
          </cell>
          <cell r="AB121">
            <v>0</v>
          </cell>
          <cell r="AC121">
            <v>0</v>
          </cell>
          <cell r="AD121">
            <v>1</v>
          </cell>
          <cell r="AE121">
            <v>4.0299999999999994</v>
          </cell>
          <cell r="AG121" t="str">
            <v xml:space="preserve">       c.  Group Home (DD)</v>
          </cell>
          <cell r="AH121">
            <v>0</v>
          </cell>
          <cell r="AI121">
            <v>0</v>
          </cell>
          <cell r="AJ121">
            <v>0</v>
          </cell>
          <cell r="AK121">
            <v>0</v>
          </cell>
          <cell r="AL121">
            <v>0</v>
          </cell>
          <cell r="AM121">
            <v>0</v>
          </cell>
          <cell r="AO121" t="str">
            <v xml:space="preserve">       c.  Group Home (DD)</v>
          </cell>
          <cell r="AP121">
            <v>0</v>
          </cell>
          <cell r="AQ121">
            <v>0</v>
          </cell>
          <cell r="AR121">
            <v>0</v>
          </cell>
          <cell r="AS121">
            <v>0</v>
          </cell>
          <cell r="AT121">
            <v>0</v>
          </cell>
          <cell r="AU121">
            <v>0</v>
          </cell>
          <cell r="AW121" t="str">
            <v xml:space="preserve">       c.  Group Home (DD)</v>
          </cell>
          <cell r="AX121">
            <v>0</v>
          </cell>
          <cell r="AY121">
            <v>0</v>
          </cell>
          <cell r="AZ121">
            <v>0</v>
          </cell>
          <cell r="BA121">
            <v>0</v>
          </cell>
          <cell r="BB121">
            <v>0</v>
          </cell>
          <cell r="BC121">
            <v>0</v>
          </cell>
        </row>
        <row r="122">
          <cell r="A122" t="str">
            <v xml:space="preserve">       d.  Individual Home</v>
          </cell>
          <cell r="B122">
            <v>26.9</v>
          </cell>
          <cell r="C122">
            <v>79.72999999999999</v>
          </cell>
          <cell r="D122">
            <v>11</v>
          </cell>
          <cell r="E122">
            <v>36.950000000000003</v>
          </cell>
          <cell r="F122">
            <v>37.9</v>
          </cell>
          <cell r="G122">
            <v>116.67999999999999</v>
          </cell>
          <cell r="I122" t="str">
            <v xml:space="preserve">       d.  Individual Home</v>
          </cell>
          <cell r="J122">
            <v>30.83</v>
          </cell>
          <cell r="K122">
            <v>104.99</v>
          </cell>
          <cell r="L122">
            <v>14.16</v>
          </cell>
          <cell r="M122">
            <v>45.69</v>
          </cell>
          <cell r="N122">
            <v>44.989999999999995</v>
          </cell>
          <cell r="O122">
            <v>150.68</v>
          </cell>
          <cell r="Q122" t="str">
            <v xml:space="preserve">       d.  Individual Home</v>
          </cell>
          <cell r="R122">
            <v>21.61</v>
          </cell>
          <cell r="S122">
            <v>69.900000000000006</v>
          </cell>
          <cell r="T122">
            <v>1</v>
          </cell>
          <cell r="U122">
            <v>3</v>
          </cell>
          <cell r="V122">
            <v>22.61</v>
          </cell>
          <cell r="W122">
            <v>72.900000000000006</v>
          </cell>
          <cell r="Y122" t="str">
            <v xml:space="preserve">       d.  Individual Home</v>
          </cell>
          <cell r="Z122">
            <v>1297.1200000000003</v>
          </cell>
          <cell r="AA122">
            <v>1965.87</v>
          </cell>
          <cell r="AB122">
            <v>220.58</v>
          </cell>
          <cell r="AC122">
            <v>726.05</v>
          </cell>
          <cell r="AD122">
            <v>1517.7000000000003</v>
          </cell>
          <cell r="AE122">
            <v>2691.92</v>
          </cell>
          <cell r="AG122" t="str">
            <v xml:space="preserve">       d.  Individual Home</v>
          </cell>
          <cell r="AH122">
            <v>155.16</v>
          </cell>
          <cell r="AI122">
            <v>534.37</v>
          </cell>
          <cell r="AJ122">
            <v>38.39</v>
          </cell>
          <cell r="AK122">
            <v>126.09</v>
          </cell>
          <cell r="AL122">
            <v>193.55</v>
          </cell>
          <cell r="AM122">
            <v>660.46</v>
          </cell>
          <cell r="AO122" t="str">
            <v xml:space="preserve">       d.  Individual Home</v>
          </cell>
          <cell r="AP122">
            <v>59.77</v>
          </cell>
          <cell r="AQ122">
            <v>196.08</v>
          </cell>
          <cell r="AR122">
            <v>24.32</v>
          </cell>
          <cell r="AS122">
            <v>78.42</v>
          </cell>
          <cell r="AT122">
            <v>84.09</v>
          </cell>
          <cell r="AU122">
            <v>274.5</v>
          </cell>
          <cell r="AW122" t="str">
            <v xml:space="preserve">       d.  Individual Home</v>
          </cell>
          <cell r="AX122">
            <v>100.87</v>
          </cell>
          <cell r="AY122">
            <v>336.13</v>
          </cell>
          <cell r="AZ122">
            <v>39.36</v>
          </cell>
          <cell r="BA122">
            <v>124.83999999999999</v>
          </cell>
          <cell r="BB122">
            <v>140.23000000000002</v>
          </cell>
          <cell r="BC122">
            <v>460.96999999999997</v>
          </cell>
        </row>
        <row r="123">
          <cell r="A123" t="str">
            <v xml:space="preserve">       e.  Assisted Living Centers (SRL)</v>
          </cell>
          <cell r="B123">
            <v>1.32</v>
          </cell>
          <cell r="C123">
            <v>3.3200000000000003</v>
          </cell>
          <cell r="D123">
            <v>1</v>
          </cell>
          <cell r="E123">
            <v>3</v>
          </cell>
          <cell r="F123">
            <v>2.3200000000000003</v>
          </cell>
          <cell r="G123">
            <v>6.32</v>
          </cell>
          <cell r="I123" t="str">
            <v xml:space="preserve">       e.  Assisted Living Centers (SRL)</v>
          </cell>
          <cell r="J123">
            <v>39.909999999999997</v>
          </cell>
          <cell r="K123">
            <v>144.38999999999999</v>
          </cell>
          <cell r="L123">
            <v>3</v>
          </cell>
          <cell r="M123">
            <v>8.17</v>
          </cell>
          <cell r="N123">
            <v>42.91</v>
          </cell>
          <cell r="O123">
            <v>152.55999999999997</v>
          </cell>
          <cell r="Q123" t="str">
            <v xml:space="preserve">       e.  Assisted Living Centers (SRL)</v>
          </cell>
          <cell r="R123">
            <v>2</v>
          </cell>
          <cell r="S123">
            <v>8.65</v>
          </cell>
          <cell r="T123">
            <v>0</v>
          </cell>
          <cell r="U123">
            <v>0</v>
          </cell>
          <cell r="V123">
            <v>2</v>
          </cell>
          <cell r="W123">
            <v>8.65</v>
          </cell>
          <cell r="Y123" t="str">
            <v xml:space="preserve">       e.  Assisted Living Centers (SRL)</v>
          </cell>
          <cell r="Z123">
            <v>627.57000000000005</v>
          </cell>
          <cell r="AA123">
            <v>2157.25</v>
          </cell>
          <cell r="AB123">
            <v>42.02</v>
          </cell>
          <cell r="AC123">
            <v>134.42000000000002</v>
          </cell>
          <cell r="AD123">
            <v>669.59</v>
          </cell>
          <cell r="AE123">
            <v>2291.67</v>
          </cell>
          <cell r="AG123" t="str">
            <v xml:space="preserve">       e.  Assisted Living Centers (SRL)</v>
          </cell>
          <cell r="AH123">
            <v>107.74</v>
          </cell>
          <cell r="AI123">
            <v>365.73</v>
          </cell>
          <cell r="AJ123">
            <v>15</v>
          </cell>
          <cell r="AK123">
            <v>51.73</v>
          </cell>
          <cell r="AL123">
            <v>122.74</v>
          </cell>
          <cell r="AM123">
            <v>417.46000000000004</v>
          </cell>
          <cell r="AO123" t="str">
            <v xml:space="preserve">       e.  Assisted Living Centers (SRL)</v>
          </cell>
          <cell r="AP123">
            <v>18.239999999999998</v>
          </cell>
          <cell r="AQ123">
            <v>57.95</v>
          </cell>
          <cell r="AR123">
            <v>3</v>
          </cell>
          <cell r="AS123">
            <v>9.8000000000000007</v>
          </cell>
          <cell r="AT123">
            <v>21.24</v>
          </cell>
          <cell r="AU123">
            <v>67.75</v>
          </cell>
          <cell r="AW123" t="str">
            <v xml:space="preserve">       e.  Assisted Living Centers (SRL)</v>
          </cell>
          <cell r="AX123">
            <v>39.53</v>
          </cell>
          <cell r="AY123">
            <v>144.34</v>
          </cell>
          <cell r="AZ123">
            <v>5</v>
          </cell>
          <cell r="BA123">
            <v>16.86</v>
          </cell>
          <cell r="BB123">
            <v>44.53</v>
          </cell>
          <cell r="BC123">
            <v>161.19999999999999</v>
          </cell>
        </row>
        <row r="124">
          <cell r="A124" t="str">
            <v xml:space="preserve">       f.  Other (Hospice)</v>
          </cell>
          <cell r="B124">
            <v>4</v>
          </cell>
          <cell r="C124">
            <v>17.420000000000002</v>
          </cell>
          <cell r="D124">
            <v>0</v>
          </cell>
          <cell r="E124">
            <v>0</v>
          </cell>
          <cell r="F124">
            <v>4</v>
          </cell>
          <cell r="G124">
            <v>17.420000000000002</v>
          </cell>
          <cell r="I124" t="str">
            <v xml:space="preserve">       f.  Other (Hospice)</v>
          </cell>
          <cell r="J124">
            <v>0.9</v>
          </cell>
          <cell r="K124">
            <v>1.9100000000000001</v>
          </cell>
          <cell r="L124">
            <v>0</v>
          </cell>
          <cell r="M124">
            <v>0</v>
          </cell>
          <cell r="N124">
            <v>0.9</v>
          </cell>
          <cell r="O124">
            <v>1.9100000000000001</v>
          </cell>
          <cell r="Q124" t="str">
            <v xml:space="preserve">       f.  Other (Hospice)</v>
          </cell>
          <cell r="R124">
            <v>0</v>
          </cell>
          <cell r="S124">
            <v>0</v>
          </cell>
          <cell r="T124">
            <v>1</v>
          </cell>
          <cell r="U124">
            <v>3</v>
          </cell>
          <cell r="V124">
            <v>1</v>
          </cell>
          <cell r="W124">
            <v>3</v>
          </cell>
          <cell r="Y124" t="str">
            <v xml:space="preserve">       f.  Other (Hospice)</v>
          </cell>
          <cell r="Z124">
            <v>83.99</v>
          </cell>
          <cell r="AA124">
            <v>287.98</v>
          </cell>
          <cell r="AB124">
            <v>2.74</v>
          </cell>
          <cell r="AC124">
            <v>6.83</v>
          </cell>
          <cell r="AD124">
            <v>86.72999999999999</v>
          </cell>
          <cell r="AE124">
            <v>294.81</v>
          </cell>
          <cell r="AG124" t="str">
            <v xml:space="preserve">       f.  Other (Hospice)</v>
          </cell>
          <cell r="AH124">
            <v>1.06</v>
          </cell>
          <cell r="AI124">
            <v>4.0600000000000005</v>
          </cell>
          <cell r="AJ124">
            <v>0</v>
          </cell>
          <cell r="AK124">
            <v>0</v>
          </cell>
          <cell r="AL124">
            <v>1.06</v>
          </cell>
          <cell r="AM124">
            <v>4.0600000000000005</v>
          </cell>
          <cell r="AO124" t="str">
            <v xml:space="preserve">       f.  Other (Hospice)</v>
          </cell>
          <cell r="AP124">
            <v>5.03</v>
          </cell>
          <cell r="AQ124">
            <v>16.420000000000002</v>
          </cell>
          <cell r="AR124">
            <v>1.74</v>
          </cell>
          <cell r="AS124">
            <v>6.49</v>
          </cell>
          <cell r="AT124">
            <v>6.7700000000000005</v>
          </cell>
          <cell r="AU124">
            <v>22.910000000000004</v>
          </cell>
          <cell r="AW124" t="str">
            <v xml:space="preserve">       f.  Other (Hospice)</v>
          </cell>
          <cell r="AX124">
            <v>7.42</v>
          </cell>
          <cell r="AY124">
            <v>25.36</v>
          </cell>
          <cell r="AZ124">
            <v>0</v>
          </cell>
          <cell r="BA124">
            <v>1.9</v>
          </cell>
          <cell r="BB124">
            <v>7.42</v>
          </cell>
          <cell r="BC124">
            <v>27.259999999999998</v>
          </cell>
        </row>
        <row r="125">
          <cell r="A125" t="str">
            <v xml:space="preserve">       g.  Attendant Care</v>
          </cell>
          <cell r="B125">
            <v>12.51</v>
          </cell>
          <cell r="C125">
            <v>48.48</v>
          </cell>
          <cell r="D125">
            <v>3</v>
          </cell>
          <cell r="E125">
            <v>9</v>
          </cell>
          <cell r="F125">
            <v>15.51</v>
          </cell>
          <cell r="G125">
            <v>57.48</v>
          </cell>
          <cell r="I125" t="str">
            <v xml:space="preserve">       g.  Attendant Care</v>
          </cell>
          <cell r="J125">
            <v>20.420000000000002</v>
          </cell>
          <cell r="K125">
            <v>68.13</v>
          </cell>
          <cell r="L125">
            <v>9.6199999999999992</v>
          </cell>
          <cell r="M125">
            <v>28.619999999999997</v>
          </cell>
          <cell r="N125">
            <v>30.04</v>
          </cell>
          <cell r="O125">
            <v>96.75</v>
          </cell>
          <cell r="Q125" t="str">
            <v xml:space="preserve">       g.  Attendant Care</v>
          </cell>
          <cell r="R125">
            <v>4.3899999999999997</v>
          </cell>
          <cell r="S125">
            <v>17</v>
          </cell>
          <cell r="T125">
            <v>3</v>
          </cell>
          <cell r="U125">
            <v>8.07</v>
          </cell>
          <cell r="V125">
            <v>7.39</v>
          </cell>
          <cell r="W125">
            <v>25.07</v>
          </cell>
          <cell r="Y125" t="str">
            <v xml:space="preserve">       g.  Attendant Care</v>
          </cell>
          <cell r="Z125">
            <v>654.39</v>
          </cell>
          <cell r="AA125">
            <v>2083.3200000000002</v>
          </cell>
          <cell r="AB125">
            <v>152.15</v>
          </cell>
          <cell r="AC125">
            <v>496.35</v>
          </cell>
          <cell r="AD125">
            <v>806.54</v>
          </cell>
          <cell r="AE125">
            <v>2579.67</v>
          </cell>
          <cell r="AG125" t="str">
            <v xml:space="preserve">       g.  Attendant Care</v>
          </cell>
          <cell r="AH125">
            <v>107.88</v>
          </cell>
          <cell r="AI125">
            <v>378.56</v>
          </cell>
          <cell r="AJ125">
            <v>16.7</v>
          </cell>
          <cell r="AK125">
            <v>57.490000000000009</v>
          </cell>
          <cell r="AL125">
            <v>124.58</v>
          </cell>
          <cell r="AM125">
            <v>436.05</v>
          </cell>
          <cell r="AO125" t="str">
            <v xml:space="preserve">       g.  Attendant Care</v>
          </cell>
          <cell r="AP125">
            <v>35.520000000000003</v>
          </cell>
          <cell r="AQ125">
            <v>124.47</v>
          </cell>
          <cell r="AR125">
            <v>9</v>
          </cell>
          <cell r="AS125">
            <v>29</v>
          </cell>
          <cell r="AT125">
            <v>44.52</v>
          </cell>
          <cell r="AU125">
            <v>153.47</v>
          </cell>
          <cell r="AW125" t="str">
            <v xml:space="preserve">       g.  Attendant Care</v>
          </cell>
          <cell r="AX125">
            <v>118.78</v>
          </cell>
          <cell r="AY125">
            <v>397.32000000000005</v>
          </cell>
          <cell r="AZ125">
            <v>28.62</v>
          </cell>
          <cell r="BA125">
            <v>105.08000000000001</v>
          </cell>
          <cell r="BB125">
            <v>147.4</v>
          </cell>
          <cell r="BC125">
            <v>502.40000000000009</v>
          </cell>
        </row>
        <row r="126">
          <cell r="A126" t="str">
            <v xml:space="preserve">   8.  Acute Care</v>
          </cell>
          <cell r="B126">
            <v>1</v>
          </cell>
          <cell r="C126">
            <v>3.2</v>
          </cell>
          <cell r="D126">
            <v>0</v>
          </cell>
          <cell r="E126">
            <v>0</v>
          </cell>
          <cell r="F126">
            <v>1</v>
          </cell>
          <cell r="G126">
            <v>3.2</v>
          </cell>
          <cell r="I126" t="str">
            <v xml:space="preserve">   8.  Acute Care</v>
          </cell>
          <cell r="J126">
            <v>3</v>
          </cell>
          <cell r="K126">
            <v>11</v>
          </cell>
          <cell r="L126">
            <v>2</v>
          </cell>
          <cell r="M126">
            <v>6.0299999999999994</v>
          </cell>
          <cell r="N126">
            <v>5</v>
          </cell>
          <cell r="O126">
            <v>17.03</v>
          </cell>
          <cell r="Q126" t="str">
            <v xml:space="preserve">   8.  Acute Care</v>
          </cell>
          <cell r="R126">
            <v>2</v>
          </cell>
          <cell r="S126">
            <v>7.5299999999999994</v>
          </cell>
          <cell r="T126">
            <v>0</v>
          </cell>
          <cell r="U126">
            <v>0</v>
          </cell>
          <cell r="V126">
            <v>2</v>
          </cell>
          <cell r="W126">
            <v>7.5299999999999994</v>
          </cell>
          <cell r="Y126" t="str">
            <v xml:space="preserve">   8.  Acute Care</v>
          </cell>
          <cell r="Z126">
            <v>32.24</v>
          </cell>
          <cell r="AA126">
            <v>114.88</v>
          </cell>
          <cell r="AB126">
            <v>25.15</v>
          </cell>
          <cell r="AC126">
            <v>85.009999999999991</v>
          </cell>
          <cell r="AD126">
            <v>57.39</v>
          </cell>
          <cell r="AE126">
            <v>199.89</v>
          </cell>
          <cell r="AG126" t="str">
            <v xml:space="preserve">   8.  Acute Care</v>
          </cell>
          <cell r="AH126">
            <v>2</v>
          </cell>
          <cell r="AI126">
            <v>6.9</v>
          </cell>
          <cell r="AJ126">
            <v>0</v>
          </cell>
          <cell r="AK126">
            <v>0</v>
          </cell>
          <cell r="AL126">
            <v>2</v>
          </cell>
          <cell r="AM126">
            <v>6.9</v>
          </cell>
          <cell r="AO126" t="str">
            <v xml:space="preserve">   8.  Acute Care</v>
          </cell>
          <cell r="AP126">
            <v>1</v>
          </cell>
          <cell r="AQ126">
            <v>4.57</v>
          </cell>
          <cell r="AR126">
            <v>0</v>
          </cell>
          <cell r="AS126">
            <v>0</v>
          </cell>
          <cell r="AT126">
            <v>1</v>
          </cell>
          <cell r="AU126">
            <v>4.57</v>
          </cell>
          <cell r="AW126" t="str">
            <v xml:space="preserve">   8.  Acute Care</v>
          </cell>
          <cell r="AX126">
            <v>2</v>
          </cell>
          <cell r="AY126">
            <v>5</v>
          </cell>
          <cell r="AZ126">
            <v>1</v>
          </cell>
          <cell r="BA126">
            <v>5</v>
          </cell>
          <cell r="BB126">
            <v>3</v>
          </cell>
          <cell r="BC126">
            <v>10</v>
          </cell>
        </row>
        <row r="127">
          <cell r="A127" t="str">
            <v xml:space="preserve">   9.  Ventilator</v>
          </cell>
          <cell r="B127">
            <v>0</v>
          </cell>
          <cell r="C127">
            <v>0</v>
          </cell>
          <cell r="D127">
            <v>0</v>
          </cell>
          <cell r="E127">
            <v>0</v>
          </cell>
          <cell r="F127">
            <v>0</v>
          </cell>
          <cell r="G127">
            <v>0</v>
          </cell>
          <cell r="I127" t="str">
            <v xml:space="preserve">   9.  Ventilator</v>
          </cell>
          <cell r="J127">
            <v>0</v>
          </cell>
          <cell r="K127">
            <v>0</v>
          </cell>
          <cell r="L127">
            <v>1</v>
          </cell>
          <cell r="M127">
            <v>3</v>
          </cell>
          <cell r="N127">
            <v>1</v>
          </cell>
          <cell r="O127">
            <v>3</v>
          </cell>
          <cell r="Q127" t="str">
            <v xml:space="preserve">   9.  Ventilator</v>
          </cell>
          <cell r="R127">
            <v>0</v>
          </cell>
          <cell r="S127">
            <v>0</v>
          </cell>
          <cell r="T127">
            <v>0</v>
          </cell>
          <cell r="U127">
            <v>0</v>
          </cell>
          <cell r="V127">
            <v>0</v>
          </cell>
          <cell r="W127">
            <v>0</v>
          </cell>
          <cell r="Y127" t="str">
            <v xml:space="preserve">   9.  Ventilator</v>
          </cell>
          <cell r="Z127">
            <v>19.190000000000001</v>
          </cell>
          <cell r="AA127">
            <v>64.25</v>
          </cell>
          <cell r="AB127">
            <v>16</v>
          </cell>
          <cell r="AC127">
            <v>56.510000000000005</v>
          </cell>
          <cell r="AD127">
            <v>35.19</v>
          </cell>
          <cell r="AE127">
            <v>120.76</v>
          </cell>
          <cell r="AG127" t="str">
            <v xml:space="preserve">   9.  Ventilator</v>
          </cell>
          <cell r="AH127">
            <v>1</v>
          </cell>
          <cell r="AI127">
            <v>4</v>
          </cell>
          <cell r="AJ127">
            <v>0</v>
          </cell>
          <cell r="AK127">
            <v>0</v>
          </cell>
          <cell r="AL127">
            <v>1</v>
          </cell>
          <cell r="AM127">
            <v>4</v>
          </cell>
          <cell r="AO127" t="str">
            <v xml:space="preserve">   9.  Ventilator</v>
          </cell>
          <cell r="AP127">
            <v>1</v>
          </cell>
          <cell r="AQ127">
            <v>4</v>
          </cell>
          <cell r="AR127">
            <v>1</v>
          </cell>
          <cell r="AS127">
            <v>3</v>
          </cell>
          <cell r="AT127">
            <v>2</v>
          </cell>
          <cell r="AU127">
            <v>7</v>
          </cell>
          <cell r="AW127" t="str">
            <v xml:space="preserve">   9.  Ventilator</v>
          </cell>
          <cell r="AX127">
            <v>0</v>
          </cell>
          <cell r="AY127">
            <v>0</v>
          </cell>
          <cell r="AZ127">
            <v>1</v>
          </cell>
          <cell r="BA127">
            <v>3</v>
          </cell>
          <cell r="BB127">
            <v>1</v>
          </cell>
          <cell r="BC127">
            <v>3</v>
          </cell>
        </row>
        <row r="128">
          <cell r="A128" t="str">
            <v xml:space="preserve">  10.  Prior Period</v>
          </cell>
          <cell r="B128">
            <v>0</v>
          </cell>
          <cell r="C128">
            <v>1.9666999999999999</v>
          </cell>
          <cell r="D128">
            <v>0</v>
          </cell>
          <cell r="E128">
            <v>0</v>
          </cell>
          <cell r="F128">
            <v>0</v>
          </cell>
          <cell r="G128">
            <v>1.9666999999999999</v>
          </cell>
          <cell r="I128" t="str">
            <v xml:space="preserve">  10.  Prior Period</v>
          </cell>
          <cell r="J128">
            <v>9.2581000000000007</v>
          </cell>
          <cell r="K128">
            <v>16.677399999999999</v>
          </cell>
          <cell r="L128">
            <v>1.9333</v>
          </cell>
          <cell r="M128">
            <v>4.9333</v>
          </cell>
          <cell r="N128">
            <v>11.191400000000002</v>
          </cell>
          <cell r="O128">
            <v>21.610699999999998</v>
          </cell>
          <cell r="Q128" t="str">
            <v xml:space="preserve">  10.  Prior Period</v>
          </cell>
          <cell r="R128">
            <v>4.4839000000000002</v>
          </cell>
          <cell r="S128">
            <v>19.161200000000001</v>
          </cell>
          <cell r="T128">
            <v>0</v>
          </cell>
          <cell r="U128">
            <v>0</v>
          </cell>
          <cell r="V128">
            <v>4.4839000000000002</v>
          </cell>
          <cell r="W128">
            <v>19.161200000000001</v>
          </cell>
          <cell r="Y128" t="str">
            <v xml:space="preserve">  10.  Prior Period</v>
          </cell>
          <cell r="Z128">
            <v>163.82270000000003</v>
          </cell>
          <cell r="AA128">
            <v>506.45180000000005</v>
          </cell>
          <cell r="AB128">
            <v>14.320399999999999</v>
          </cell>
          <cell r="AC128">
            <v>36.459099999999999</v>
          </cell>
          <cell r="AD128">
            <v>178.14310000000003</v>
          </cell>
          <cell r="AE128">
            <v>542.91090000000008</v>
          </cell>
          <cell r="AG128" t="str">
            <v xml:space="preserve">  10.  Prior Period</v>
          </cell>
          <cell r="AH128">
            <v>29.0947</v>
          </cell>
          <cell r="AI128">
            <v>80.073099999999997</v>
          </cell>
          <cell r="AJ128">
            <v>0</v>
          </cell>
          <cell r="AK128">
            <v>9.0333000000000006</v>
          </cell>
          <cell r="AL128">
            <v>29.0947</v>
          </cell>
          <cell r="AM128">
            <v>89.106399999999994</v>
          </cell>
          <cell r="AO128" t="str">
            <v xml:space="preserve">  10.  Prior Period</v>
          </cell>
          <cell r="AP128">
            <v>5.6452</v>
          </cell>
          <cell r="AQ128">
            <v>21.099999999999998</v>
          </cell>
          <cell r="AR128">
            <v>0</v>
          </cell>
          <cell r="AS128">
            <v>3.2300000000000002E-2</v>
          </cell>
          <cell r="AT128">
            <v>5.6452</v>
          </cell>
          <cell r="AU128">
            <v>21.132299999999997</v>
          </cell>
          <cell r="AW128" t="str">
            <v xml:space="preserve">  10.  Prior Period</v>
          </cell>
          <cell r="AX128">
            <v>15.4817</v>
          </cell>
          <cell r="AY128">
            <v>39.611800000000002</v>
          </cell>
          <cell r="AZ128">
            <v>0</v>
          </cell>
          <cell r="BA128">
            <v>0</v>
          </cell>
          <cell r="BB128">
            <v>15.4817</v>
          </cell>
          <cell r="BC128">
            <v>39.611800000000002</v>
          </cell>
        </row>
        <row r="129">
          <cell r="A129" t="str">
            <v xml:space="preserve">  11.  Other - Not Placed</v>
          </cell>
          <cell r="B129">
            <v>-6.9</v>
          </cell>
          <cell r="C129">
            <v>-23.29</v>
          </cell>
          <cell r="D129">
            <v>-2</v>
          </cell>
          <cell r="E129">
            <v>-7</v>
          </cell>
          <cell r="F129">
            <v>-8.9</v>
          </cell>
          <cell r="G129">
            <v>-30.29</v>
          </cell>
          <cell r="I129" t="str">
            <v xml:space="preserve">  11.  Other - Not Placed</v>
          </cell>
          <cell r="J129">
            <v>-13.16</v>
          </cell>
          <cell r="K129">
            <v>-42.91</v>
          </cell>
          <cell r="L129">
            <v>-1.84</v>
          </cell>
          <cell r="M129">
            <v>-4.43</v>
          </cell>
          <cell r="N129">
            <v>-15</v>
          </cell>
          <cell r="O129">
            <v>-47.339999999999996</v>
          </cell>
          <cell r="Q129" t="str">
            <v xml:space="preserve">  11.  Other - Not Placed</v>
          </cell>
          <cell r="R129">
            <v>-6</v>
          </cell>
          <cell r="S129">
            <v>-22.83</v>
          </cell>
          <cell r="T129">
            <v>0</v>
          </cell>
          <cell r="U129">
            <v>0</v>
          </cell>
          <cell r="V129">
            <v>-6</v>
          </cell>
          <cell r="W129">
            <v>-22.83</v>
          </cell>
          <cell r="Y129" t="str">
            <v xml:space="preserve">  11.  Other - Not Placed</v>
          </cell>
          <cell r="Z129">
            <v>-365.54</v>
          </cell>
          <cell r="AA129">
            <v>-1251.3499999999979</v>
          </cell>
          <cell r="AB129">
            <v>-58.44</v>
          </cell>
          <cell r="AC129">
            <v>-184.51999999999998</v>
          </cell>
          <cell r="AD129">
            <v>-423.98</v>
          </cell>
          <cell r="AE129">
            <v>-1435.8699999999978</v>
          </cell>
          <cell r="AG129" t="str">
            <v xml:space="preserve">  11.  Other - Not Placed</v>
          </cell>
          <cell r="AH129">
            <v>-86.52</v>
          </cell>
          <cell r="AI129">
            <v>-294.55</v>
          </cell>
          <cell r="AJ129">
            <v>-2.92</v>
          </cell>
          <cell r="AK129">
            <v>-14.290000000000001</v>
          </cell>
          <cell r="AL129">
            <v>-89.44</v>
          </cell>
          <cell r="AM129">
            <v>-308.84000000000003</v>
          </cell>
          <cell r="AO129" t="str">
            <v xml:space="preserve">  11.  Other - Not Placed</v>
          </cell>
          <cell r="AP129">
            <v>-8.65</v>
          </cell>
          <cell r="AQ129">
            <v>-31.769999999999996</v>
          </cell>
          <cell r="AR129">
            <v>-5.74</v>
          </cell>
          <cell r="AS129">
            <v>-18.259999999999998</v>
          </cell>
          <cell r="AT129">
            <v>-14.39</v>
          </cell>
          <cell r="AU129">
            <v>-50.029999999999994</v>
          </cell>
          <cell r="AW129" t="str">
            <v xml:space="preserve">  11.  Other - Not Placed</v>
          </cell>
          <cell r="AX129">
            <v>-79.59</v>
          </cell>
          <cell r="AY129">
            <v>-270.71000000000004</v>
          </cell>
          <cell r="AZ129">
            <v>-13.36</v>
          </cell>
          <cell r="BA129">
            <v>-48.54</v>
          </cell>
          <cell r="BB129">
            <v>-92.95</v>
          </cell>
          <cell r="BC129">
            <v>-319.25000000000006</v>
          </cell>
        </row>
        <row r="131">
          <cell r="A131" t="str">
            <v>C.   Acute Patient Day Information</v>
          </cell>
          <cell r="I131" t="str">
            <v>C.   Acute Patient Day Information</v>
          </cell>
          <cell r="Q131" t="str">
            <v>C.   Acute Patient Day Information</v>
          </cell>
          <cell r="Y131" t="str">
            <v>C.   Acute Patient Day Information</v>
          </cell>
          <cell r="AG131" t="str">
            <v>C.   Acute Patient Day Information</v>
          </cell>
          <cell r="AO131" t="str">
            <v>C.   Acute Patient Day Information</v>
          </cell>
          <cell r="AW131" t="str">
            <v>C.   Acute Patient Day Information</v>
          </cell>
        </row>
        <row r="132">
          <cell r="A132" t="str">
            <v xml:space="preserve">       a.  Admissions</v>
          </cell>
          <cell r="B132">
            <v>3</v>
          </cell>
          <cell r="C132">
            <v>16</v>
          </cell>
          <cell r="D132">
            <v>1</v>
          </cell>
          <cell r="E132">
            <v>2</v>
          </cell>
          <cell r="F132">
            <v>4</v>
          </cell>
          <cell r="G132">
            <v>18</v>
          </cell>
          <cell r="I132" t="str">
            <v xml:space="preserve">       a.  Admissions</v>
          </cell>
          <cell r="J132">
            <v>11</v>
          </cell>
          <cell r="K132">
            <v>28</v>
          </cell>
          <cell r="L132">
            <v>2</v>
          </cell>
          <cell r="M132">
            <v>10</v>
          </cell>
          <cell r="N132">
            <v>13</v>
          </cell>
          <cell r="O132">
            <v>38</v>
          </cell>
          <cell r="Q132" t="str">
            <v xml:space="preserve">       a.  Admissions</v>
          </cell>
          <cell r="R132">
            <v>10</v>
          </cell>
          <cell r="S132">
            <v>17</v>
          </cell>
          <cell r="T132">
            <v>2</v>
          </cell>
          <cell r="U132">
            <v>2</v>
          </cell>
          <cell r="V132">
            <v>12</v>
          </cell>
          <cell r="W132">
            <v>19</v>
          </cell>
          <cell r="Y132" t="str">
            <v xml:space="preserve">       a.  Admissions</v>
          </cell>
          <cell r="Z132">
            <v>303</v>
          </cell>
          <cell r="AA132">
            <v>789</v>
          </cell>
          <cell r="AB132">
            <v>43</v>
          </cell>
          <cell r="AC132">
            <v>142</v>
          </cell>
          <cell r="AD132">
            <v>346</v>
          </cell>
          <cell r="AE132">
            <v>931</v>
          </cell>
          <cell r="AG132" t="str">
            <v xml:space="preserve">       a.  Admissions</v>
          </cell>
          <cell r="AH132">
            <v>46</v>
          </cell>
          <cell r="AI132">
            <v>125</v>
          </cell>
          <cell r="AJ132">
            <v>8</v>
          </cell>
          <cell r="AK132">
            <v>34</v>
          </cell>
          <cell r="AL132">
            <v>54</v>
          </cell>
          <cell r="AM132">
            <v>159</v>
          </cell>
          <cell r="AO132" t="str">
            <v xml:space="preserve">       a.  Admissions</v>
          </cell>
          <cell r="AP132">
            <v>12</v>
          </cell>
          <cell r="AQ132">
            <v>34</v>
          </cell>
          <cell r="AR132">
            <v>3</v>
          </cell>
          <cell r="AS132">
            <v>7</v>
          </cell>
          <cell r="AT132">
            <v>15</v>
          </cell>
          <cell r="AU132">
            <v>41</v>
          </cell>
          <cell r="AW132" t="str">
            <v xml:space="preserve">       a.  Admissions</v>
          </cell>
          <cell r="AX132">
            <v>33</v>
          </cell>
          <cell r="AY132">
            <v>112</v>
          </cell>
          <cell r="AZ132">
            <v>5</v>
          </cell>
          <cell r="BA132">
            <v>14</v>
          </cell>
          <cell r="BB132">
            <v>38</v>
          </cell>
          <cell r="BC132">
            <v>126</v>
          </cell>
        </row>
        <row r="133">
          <cell r="A133" t="str">
            <v xml:space="preserve">       b.  Patient Days</v>
          </cell>
          <cell r="B133">
            <v>6</v>
          </cell>
          <cell r="C133">
            <v>76</v>
          </cell>
          <cell r="D133">
            <v>4</v>
          </cell>
          <cell r="E133">
            <v>11</v>
          </cell>
          <cell r="F133">
            <v>10</v>
          </cell>
          <cell r="G133">
            <v>87</v>
          </cell>
          <cell r="I133" t="str">
            <v xml:space="preserve">       b.  Patient Days</v>
          </cell>
          <cell r="J133">
            <v>54</v>
          </cell>
          <cell r="K133">
            <v>170</v>
          </cell>
          <cell r="L133">
            <v>26</v>
          </cell>
          <cell r="M133">
            <v>63</v>
          </cell>
          <cell r="N133">
            <v>80</v>
          </cell>
          <cell r="O133">
            <v>233</v>
          </cell>
          <cell r="Q133" t="str">
            <v xml:space="preserve">       b.  Patient Days</v>
          </cell>
          <cell r="R133">
            <v>31</v>
          </cell>
          <cell r="S133">
            <v>95</v>
          </cell>
          <cell r="T133">
            <v>6</v>
          </cell>
          <cell r="U133">
            <v>6</v>
          </cell>
          <cell r="V133">
            <v>37</v>
          </cell>
          <cell r="W133">
            <v>101</v>
          </cell>
          <cell r="Y133" t="str">
            <v xml:space="preserve">       b.  Patient Days</v>
          </cell>
          <cell r="Z133">
            <v>1595</v>
          </cell>
          <cell r="AA133">
            <v>4179</v>
          </cell>
          <cell r="AB133">
            <v>268</v>
          </cell>
          <cell r="AC133">
            <v>826</v>
          </cell>
          <cell r="AD133">
            <v>1863</v>
          </cell>
          <cell r="AE133">
            <v>5005</v>
          </cell>
          <cell r="AG133" t="str">
            <v xml:space="preserve">       b.  Patient Days</v>
          </cell>
          <cell r="AH133">
            <v>260</v>
          </cell>
          <cell r="AI133">
            <v>727</v>
          </cell>
          <cell r="AJ133">
            <v>80</v>
          </cell>
          <cell r="AK133">
            <v>221</v>
          </cell>
          <cell r="AL133">
            <v>340</v>
          </cell>
          <cell r="AM133">
            <v>948</v>
          </cell>
          <cell r="AO133" t="str">
            <v xml:space="preserve">       b.  Patient Days</v>
          </cell>
          <cell r="AP133">
            <v>60</v>
          </cell>
          <cell r="AQ133">
            <v>165</v>
          </cell>
          <cell r="AR133">
            <v>21</v>
          </cell>
          <cell r="AS133">
            <v>52</v>
          </cell>
          <cell r="AT133">
            <v>81</v>
          </cell>
          <cell r="AU133">
            <v>217</v>
          </cell>
          <cell r="AW133" t="str">
            <v xml:space="preserve">       b.  Patient Days</v>
          </cell>
          <cell r="AX133">
            <v>174</v>
          </cell>
          <cell r="AY133">
            <v>682</v>
          </cell>
          <cell r="AZ133">
            <v>18</v>
          </cell>
          <cell r="BA133">
            <v>52</v>
          </cell>
          <cell r="BB133">
            <v>192</v>
          </cell>
          <cell r="BC133">
            <v>734</v>
          </cell>
        </row>
        <row r="134">
          <cell r="A134" t="str">
            <v xml:space="preserve">       c.  Discharges</v>
          </cell>
          <cell r="B134">
            <v>3</v>
          </cell>
          <cell r="C134">
            <v>18</v>
          </cell>
          <cell r="D134">
            <v>1</v>
          </cell>
          <cell r="E134">
            <v>2</v>
          </cell>
          <cell r="F134">
            <v>4</v>
          </cell>
          <cell r="G134">
            <v>20</v>
          </cell>
          <cell r="I134" t="str">
            <v xml:space="preserve">       c.  Discharges</v>
          </cell>
          <cell r="J134">
            <v>9</v>
          </cell>
          <cell r="K134">
            <v>26</v>
          </cell>
          <cell r="L134">
            <v>3</v>
          </cell>
          <cell r="M134">
            <v>10</v>
          </cell>
          <cell r="N134">
            <v>12</v>
          </cell>
          <cell r="O134">
            <v>36</v>
          </cell>
          <cell r="Q134" t="str">
            <v xml:space="preserve">       c.  Discharges</v>
          </cell>
          <cell r="R134">
            <v>7</v>
          </cell>
          <cell r="S134">
            <v>13</v>
          </cell>
          <cell r="T134">
            <v>2</v>
          </cell>
          <cell r="U134">
            <v>2</v>
          </cell>
          <cell r="V134">
            <v>9</v>
          </cell>
          <cell r="W134">
            <v>15</v>
          </cell>
          <cell r="Y134" t="str">
            <v xml:space="preserve">       c.  Discharges</v>
          </cell>
          <cell r="Z134">
            <v>279</v>
          </cell>
          <cell r="AA134">
            <v>749</v>
          </cell>
          <cell r="AB134">
            <v>47</v>
          </cell>
          <cell r="AC134">
            <v>136</v>
          </cell>
          <cell r="AD134">
            <v>326</v>
          </cell>
          <cell r="AE134">
            <v>885</v>
          </cell>
          <cell r="AG134" t="str">
            <v xml:space="preserve">       c.  Discharges</v>
          </cell>
          <cell r="AH134">
            <v>43</v>
          </cell>
          <cell r="AI134">
            <v>119</v>
          </cell>
          <cell r="AJ134">
            <v>4</v>
          </cell>
          <cell r="AK134">
            <v>28</v>
          </cell>
          <cell r="AL134">
            <v>47</v>
          </cell>
          <cell r="AM134">
            <v>147</v>
          </cell>
          <cell r="AO134" t="str">
            <v xml:space="preserve">       c.  Discharges</v>
          </cell>
          <cell r="AP134">
            <v>10</v>
          </cell>
          <cell r="AQ134">
            <v>31</v>
          </cell>
          <cell r="AR134">
            <v>3</v>
          </cell>
          <cell r="AS134">
            <v>7</v>
          </cell>
          <cell r="AT134">
            <v>13</v>
          </cell>
          <cell r="AU134">
            <v>38</v>
          </cell>
          <cell r="AW134" t="str">
            <v xml:space="preserve">       c.  Discharges</v>
          </cell>
          <cell r="AX134">
            <v>34</v>
          </cell>
          <cell r="AY134">
            <v>113</v>
          </cell>
          <cell r="AZ134">
            <v>5</v>
          </cell>
          <cell r="BA134">
            <v>13</v>
          </cell>
          <cell r="BB134">
            <v>39</v>
          </cell>
          <cell r="BC134">
            <v>126</v>
          </cell>
        </row>
        <row r="135">
          <cell r="A135" t="str">
            <v xml:space="preserve">       d.  Discharge Days</v>
          </cell>
          <cell r="B135">
            <v>6</v>
          </cell>
          <cell r="C135">
            <v>76</v>
          </cell>
          <cell r="D135">
            <v>4</v>
          </cell>
          <cell r="E135">
            <v>11</v>
          </cell>
          <cell r="F135">
            <v>10</v>
          </cell>
          <cell r="G135">
            <v>87</v>
          </cell>
          <cell r="I135" t="str">
            <v xml:space="preserve">       d.  Discharge Days</v>
          </cell>
          <cell r="J135">
            <v>37</v>
          </cell>
          <cell r="K135">
            <v>131</v>
          </cell>
          <cell r="L135">
            <v>26</v>
          </cell>
          <cell r="M135">
            <v>58</v>
          </cell>
          <cell r="N135">
            <v>63</v>
          </cell>
          <cell r="O135">
            <v>189</v>
          </cell>
          <cell r="Q135" t="str">
            <v xml:space="preserve">       d.  Discharge Days</v>
          </cell>
          <cell r="R135">
            <v>18</v>
          </cell>
          <cell r="S135">
            <v>65</v>
          </cell>
          <cell r="T135">
            <v>6</v>
          </cell>
          <cell r="U135">
            <v>6</v>
          </cell>
          <cell r="V135">
            <v>24</v>
          </cell>
          <cell r="W135">
            <v>71</v>
          </cell>
          <cell r="Y135" t="str">
            <v xml:space="preserve">       d.  Discharge Days</v>
          </cell>
          <cell r="Z135">
            <v>1264</v>
          </cell>
          <cell r="AA135">
            <v>3294</v>
          </cell>
          <cell r="AB135">
            <v>241</v>
          </cell>
          <cell r="AC135">
            <v>668</v>
          </cell>
          <cell r="AD135">
            <v>1505</v>
          </cell>
          <cell r="AE135">
            <v>3962</v>
          </cell>
          <cell r="AG135" t="str">
            <v xml:space="preserve">       d.  Discharge Days</v>
          </cell>
          <cell r="AH135">
            <v>208</v>
          </cell>
          <cell r="AI135">
            <v>586</v>
          </cell>
          <cell r="AJ135">
            <v>29</v>
          </cell>
          <cell r="AK135">
            <v>142</v>
          </cell>
          <cell r="AL135">
            <v>237</v>
          </cell>
          <cell r="AM135">
            <v>728</v>
          </cell>
          <cell r="AO135" t="str">
            <v xml:space="preserve">       d.  Discharge Days</v>
          </cell>
          <cell r="AP135">
            <v>37</v>
          </cell>
          <cell r="AQ135">
            <v>128</v>
          </cell>
          <cell r="AR135">
            <v>21</v>
          </cell>
          <cell r="AS135">
            <v>33</v>
          </cell>
          <cell r="AT135">
            <v>58</v>
          </cell>
          <cell r="AU135">
            <v>161</v>
          </cell>
          <cell r="AW135" t="str">
            <v xml:space="preserve">       d.  Discharge Days</v>
          </cell>
          <cell r="AX135">
            <v>157</v>
          </cell>
          <cell r="AY135">
            <v>519</v>
          </cell>
          <cell r="AZ135">
            <v>17</v>
          </cell>
          <cell r="BA135">
            <v>48</v>
          </cell>
          <cell r="BB135">
            <v>174</v>
          </cell>
          <cell r="BC135">
            <v>567</v>
          </cell>
        </row>
        <row r="136">
          <cell r="A136" t="str">
            <v xml:space="preserve">       e.  Average Length of Stay</v>
          </cell>
          <cell r="B136">
            <v>2</v>
          </cell>
          <cell r="C136">
            <v>4.2222222222222223</v>
          </cell>
          <cell r="D136">
            <v>4</v>
          </cell>
          <cell r="E136">
            <v>5.5</v>
          </cell>
          <cell r="F136">
            <v>2.5</v>
          </cell>
          <cell r="G136">
            <v>4.3499999999999996</v>
          </cell>
          <cell r="I136" t="str">
            <v xml:space="preserve">       e.  Average Length of Stay</v>
          </cell>
          <cell r="J136">
            <v>4.1111111111111107</v>
          </cell>
          <cell r="K136">
            <v>5.0384615384615383</v>
          </cell>
          <cell r="L136">
            <v>8.6666666666666661</v>
          </cell>
          <cell r="M136">
            <v>5.8</v>
          </cell>
          <cell r="N136">
            <v>5.25</v>
          </cell>
          <cell r="O136">
            <v>5.25</v>
          </cell>
          <cell r="Q136" t="str">
            <v xml:space="preserve">       e.  Average Length of Stay</v>
          </cell>
          <cell r="R136">
            <v>2.5714285714285716</v>
          </cell>
          <cell r="S136">
            <v>5</v>
          </cell>
          <cell r="T136">
            <v>3</v>
          </cell>
          <cell r="U136">
            <v>3</v>
          </cell>
          <cell r="V136">
            <v>2.6666666666666665</v>
          </cell>
          <cell r="W136">
            <v>4.7333333333333334</v>
          </cell>
          <cell r="Y136" t="str">
            <v xml:space="preserve">       e.  Average Length of Stay</v>
          </cell>
          <cell r="Z136">
            <v>4.5304659498207887</v>
          </cell>
          <cell r="AA136">
            <v>4.3978638184245664</v>
          </cell>
          <cell r="AB136">
            <v>5.1276595744680851</v>
          </cell>
          <cell r="AC136">
            <v>4.9117647058823533</v>
          </cell>
          <cell r="AD136">
            <v>4.6165644171779139</v>
          </cell>
          <cell r="AE136">
            <v>4.4768361581920901</v>
          </cell>
          <cell r="AG136" t="str">
            <v xml:space="preserve">       e.  Average Length of Stay</v>
          </cell>
          <cell r="AH136">
            <v>4.8372093023255811</v>
          </cell>
          <cell r="AI136">
            <v>4.9243697478991599</v>
          </cell>
          <cell r="AJ136">
            <v>7.25</v>
          </cell>
          <cell r="AK136">
            <v>5.0714285714285712</v>
          </cell>
          <cell r="AL136">
            <v>5.042553191489362</v>
          </cell>
          <cell r="AM136">
            <v>4.9523809523809526</v>
          </cell>
          <cell r="AO136" t="str">
            <v xml:space="preserve">       e.  Average Length of Stay</v>
          </cell>
          <cell r="AP136">
            <v>3.7</v>
          </cell>
          <cell r="AQ136">
            <v>4.129032258064516</v>
          </cell>
          <cell r="AR136">
            <v>7</v>
          </cell>
          <cell r="AS136">
            <v>4.7142857142857144</v>
          </cell>
          <cell r="AT136">
            <v>4.4615384615384617</v>
          </cell>
          <cell r="AU136">
            <v>4.2368421052631575</v>
          </cell>
          <cell r="AW136" t="str">
            <v xml:space="preserve">       e.  Average Length of Stay</v>
          </cell>
          <cell r="AX136">
            <v>4.617647058823529</v>
          </cell>
          <cell r="AY136">
            <v>4.5929203539823007</v>
          </cell>
          <cell r="AZ136">
            <v>3.4</v>
          </cell>
          <cell r="BA136">
            <v>3.6923076923076925</v>
          </cell>
          <cell r="BB136">
            <v>4.4615384615384617</v>
          </cell>
          <cell r="BC136">
            <v>4.5</v>
          </cell>
        </row>
        <row r="138">
          <cell r="A138" t="str">
            <v>D.   Emergency Room Visits</v>
          </cell>
          <cell r="B138">
            <v>2</v>
          </cell>
          <cell r="C138">
            <v>8</v>
          </cell>
          <cell r="D138">
            <v>0</v>
          </cell>
          <cell r="E138">
            <v>3</v>
          </cell>
          <cell r="F138">
            <v>2</v>
          </cell>
          <cell r="G138">
            <v>11</v>
          </cell>
          <cell r="I138" t="str">
            <v>D.   Emergency Room Visits</v>
          </cell>
          <cell r="J138">
            <v>6</v>
          </cell>
          <cell r="K138">
            <v>18</v>
          </cell>
          <cell r="L138">
            <v>3</v>
          </cell>
          <cell r="M138">
            <v>10</v>
          </cell>
          <cell r="N138">
            <v>9</v>
          </cell>
          <cell r="O138">
            <v>28</v>
          </cell>
          <cell r="Q138" t="str">
            <v>D.   Emergency Room Visits</v>
          </cell>
          <cell r="R138">
            <v>4</v>
          </cell>
          <cell r="S138">
            <v>9</v>
          </cell>
          <cell r="T138">
            <v>0</v>
          </cell>
          <cell r="U138">
            <v>1</v>
          </cell>
          <cell r="V138">
            <v>4</v>
          </cell>
          <cell r="W138">
            <v>10</v>
          </cell>
          <cell r="Y138" t="str">
            <v>D.   Emergency Room Visits</v>
          </cell>
          <cell r="Z138">
            <v>79</v>
          </cell>
          <cell r="AA138">
            <v>247</v>
          </cell>
          <cell r="AB138">
            <v>41</v>
          </cell>
          <cell r="AC138">
            <v>131</v>
          </cell>
          <cell r="AD138">
            <v>120</v>
          </cell>
          <cell r="AE138">
            <v>378</v>
          </cell>
          <cell r="AG138" t="str">
            <v>D.   Emergency Room Visits</v>
          </cell>
          <cell r="AH138">
            <v>28</v>
          </cell>
          <cell r="AI138">
            <v>102</v>
          </cell>
          <cell r="AJ138">
            <v>12</v>
          </cell>
          <cell r="AK138">
            <v>32</v>
          </cell>
          <cell r="AL138">
            <v>40</v>
          </cell>
          <cell r="AM138">
            <v>134</v>
          </cell>
          <cell r="AO138" t="str">
            <v>D.   Emergency Room Visits</v>
          </cell>
          <cell r="AP138">
            <v>11</v>
          </cell>
          <cell r="AQ138">
            <v>27</v>
          </cell>
          <cell r="AR138">
            <v>4</v>
          </cell>
          <cell r="AS138">
            <v>12</v>
          </cell>
          <cell r="AT138">
            <v>15</v>
          </cell>
          <cell r="AU138">
            <v>39</v>
          </cell>
          <cell r="AW138" t="str">
            <v>D.   Emergency Room Visits</v>
          </cell>
          <cell r="AX138">
            <v>13</v>
          </cell>
          <cell r="AY138">
            <v>43</v>
          </cell>
          <cell r="AZ138">
            <v>1</v>
          </cell>
          <cell r="BA138">
            <v>10</v>
          </cell>
          <cell r="BB138">
            <v>14</v>
          </cell>
          <cell r="BC138">
            <v>53</v>
          </cell>
        </row>
        <row r="142">
          <cell r="A142" t="str">
            <v>Program Contractor Financial Reporting Systems - Report #11A Utilization Data Report by County</v>
          </cell>
          <cell r="I142" t="str">
            <v>Program Contractor Financial Reporting Systems - Report #11A Utilization Data Report by County</v>
          </cell>
          <cell r="Q142" t="str">
            <v>Program Contractor Financial Reporting Systems - Report #11A Utilization Data Report by County</v>
          </cell>
          <cell r="Y142" t="str">
            <v>Program Contractor Financial Reporting Systems - Report #11A Utilization Data Report by County</v>
          </cell>
          <cell r="AG142" t="str">
            <v>Program Contractor Financial Reporting Systems - Report #11A Utilization Data Report by County</v>
          </cell>
          <cell r="AO142" t="str">
            <v>Program Contractor Financial Reporting Systems - Report #11A Utilization Data Report by County</v>
          </cell>
          <cell r="AW142" t="str">
            <v>Program Contractor Financial Reporting Systems - Report #11A Utilization Data Report by County</v>
          </cell>
        </row>
        <row r="144">
          <cell r="A144" t="str">
            <v>Statement for Program Contractor 110049 - Evercare of Arizona, Inc.</v>
          </cell>
          <cell r="F144" t="str">
            <v>County:</v>
          </cell>
          <cell r="G144" t="str">
            <v>Apache</v>
          </cell>
          <cell r="I144" t="str">
            <v>Statement for Program Contractor 110049 - Evercare of Arizona, Inc.</v>
          </cell>
          <cell r="N144" t="str">
            <v>County:</v>
          </cell>
          <cell r="O144" t="str">
            <v>Coconino</v>
          </cell>
          <cell r="Q144" t="str">
            <v>Statement for Program Contractor 110049 - Evercare of Arizona, Inc.</v>
          </cell>
          <cell r="V144" t="str">
            <v>County:</v>
          </cell>
          <cell r="W144" t="str">
            <v>La Paz</v>
          </cell>
          <cell r="Y144" t="str">
            <v>Statement for Program Contractor 110049 - Evercare of Arizona, Inc.</v>
          </cell>
          <cell r="AD144" t="str">
            <v>County:</v>
          </cell>
          <cell r="AE144" t="str">
            <v>Maricopa</v>
          </cell>
          <cell r="AG144" t="str">
            <v>Statement for Program Contractor 110049 - Evercare of Arizona, Inc.</v>
          </cell>
          <cell r="AL144" t="str">
            <v>County:</v>
          </cell>
          <cell r="AM144" t="str">
            <v>Mohave</v>
          </cell>
          <cell r="AO144" t="str">
            <v>Statement for Program Contractor 110049 - Evercare of Arizona, Inc.</v>
          </cell>
          <cell r="AT144" t="str">
            <v>County:</v>
          </cell>
          <cell r="AU144" t="str">
            <v>Navajo</v>
          </cell>
          <cell r="AW144" t="str">
            <v>Statement for Program Contractor 110049 - Evercare of Arizona, Inc.</v>
          </cell>
          <cell r="BB144" t="str">
            <v>County:</v>
          </cell>
          <cell r="BC144" t="str">
            <v>Yuma</v>
          </cell>
        </row>
        <row r="146">
          <cell r="A146" t="str">
            <v>For the Month ending 1/31/2006 in the Fiscal Year ending 9/30/2006</v>
          </cell>
          <cell r="F146" t="str">
            <v>Page 1 of 21</v>
          </cell>
          <cell r="I146" t="str">
            <v>For the Month ending 1/31/2006 in the Fiscal Year ending 9/30/2006</v>
          </cell>
          <cell r="N146" t="str">
            <v>Page 4 of 21</v>
          </cell>
          <cell r="Q146" t="str">
            <v>For the Month ending 1/31/2006 in the Fiscal Year ending 9/30/2006</v>
          </cell>
          <cell r="V146" t="str">
            <v>Page 7 of 21</v>
          </cell>
          <cell r="Y146" t="str">
            <v>For the Month ending 1/31/2006 in the Fiscal Year ending 9/30/2006</v>
          </cell>
          <cell r="AD146" t="str">
            <v>Page 10 of 21</v>
          </cell>
          <cell r="AG146" t="str">
            <v>For the Month ending 1/31/2006 in the Fiscal Year ending 9/30/2006</v>
          </cell>
          <cell r="AL146" t="str">
            <v>Page 13 of 21</v>
          </cell>
          <cell r="AO146" t="str">
            <v>For the Month ending 1/31/2006 in the Fiscal Year ending 9/30/2006</v>
          </cell>
          <cell r="AT146" t="str">
            <v>Page 16 of 21</v>
          </cell>
          <cell r="AW146" t="str">
            <v>For the Month ending 1/31/2006 in the Fiscal Year ending 9/30/2006</v>
          </cell>
          <cell r="BB146" t="str">
            <v>Page 19 of 21</v>
          </cell>
        </row>
        <row r="149">
          <cell r="A149" t="str">
            <v>Utilization Data Report by County</v>
          </cell>
          <cell r="I149" t="str">
            <v>Utilization Data Report by County</v>
          </cell>
          <cell r="Q149" t="str">
            <v>Utilization Data Report by County</v>
          </cell>
          <cell r="Y149" t="str">
            <v>Utilization Data Report by County</v>
          </cell>
          <cell r="AG149" t="str">
            <v>Utilization Data Report by County</v>
          </cell>
          <cell r="AO149" t="str">
            <v>Utilization Data Report by County</v>
          </cell>
          <cell r="AW149" t="str">
            <v>Utilization Data Report by County</v>
          </cell>
        </row>
        <row r="151">
          <cell r="B151" t="str">
            <v>MEDICARE</v>
          </cell>
          <cell r="D151" t="str">
            <v>NON-MEDICARE</v>
          </cell>
          <cell r="F151" t="str">
            <v>TOTAL</v>
          </cell>
          <cell r="J151" t="str">
            <v>MEDICARE</v>
          </cell>
          <cell r="L151" t="str">
            <v>NON-MEDICARE</v>
          </cell>
          <cell r="N151" t="str">
            <v>TOTAL</v>
          </cell>
          <cell r="R151" t="str">
            <v>MEDICARE</v>
          </cell>
          <cell r="T151" t="str">
            <v>NON-MEDICARE</v>
          </cell>
          <cell r="V151" t="str">
            <v>TOTAL</v>
          </cell>
          <cell r="Z151" t="str">
            <v>MEDICARE</v>
          </cell>
          <cell r="AB151" t="str">
            <v>NON-MEDICARE</v>
          </cell>
          <cell r="AD151" t="str">
            <v>TOTAL</v>
          </cell>
          <cell r="AH151" t="str">
            <v>MEDICARE</v>
          </cell>
          <cell r="AJ151" t="str">
            <v>NON-MEDICARE</v>
          </cell>
          <cell r="AL151" t="str">
            <v>TOTAL</v>
          </cell>
          <cell r="AP151" t="str">
            <v>MEDICARE</v>
          </cell>
          <cell r="AR151" t="str">
            <v>NON-MEDICARE</v>
          </cell>
          <cell r="AT151" t="str">
            <v>TOTAL</v>
          </cell>
          <cell r="AX151" t="str">
            <v>MEDICARE</v>
          </cell>
          <cell r="AZ151" t="str">
            <v>NON-MEDICARE</v>
          </cell>
          <cell r="BB151" t="str">
            <v>TOTAL</v>
          </cell>
        </row>
        <row r="152">
          <cell r="A152" t="str">
            <v>ITEM DESCRIPTION</v>
          </cell>
          <cell r="B152" t="str">
            <v>Current</v>
          </cell>
          <cell r="D152" t="str">
            <v>Current</v>
          </cell>
          <cell r="F152" t="str">
            <v>Current</v>
          </cell>
          <cell r="I152" t="str">
            <v>ITEM DESCRIPTION</v>
          </cell>
          <cell r="J152" t="str">
            <v>Current</v>
          </cell>
          <cell r="L152" t="str">
            <v>Current</v>
          </cell>
          <cell r="N152" t="str">
            <v>Current</v>
          </cell>
          <cell r="Q152" t="str">
            <v>ITEM DESCRIPTION</v>
          </cell>
          <cell r="R152" t="str">
            <v>Current</v>
          </cell>
          <cell r="T152" t="str">
            <v>Current</v>
          </cell>
          <cell r="V152" t="str">
            <v>Current</v>
          </cell>
          <cell r="Y152" t="str">
            <v>ITEM DESCRIPTION</v>
          </cell>
          <cell r="Z152" t="str">
            <v>Current</v>
          </cell>
          <cell r="AB152" t="str">
            <v>Current</v>
          </cell>
          <cell r="AD152" t="str">
            <v>Current</v>
          </cell>
          <cell r="AG152" t="str">
            <v>ITEM DESCRIPTION</v>
          </cell>
          <cell r="AH152" t="str">
            <v>Current</v>
          </cell>
          <cell r="AJ152" t="str">
            <v>Current</v>
          </cell>
          <cell r="AL152" t="str">
            <v>Current</v>
          </cell>
          <cell r="AO152" t="str">
            <v>ITEM DESCRIPTION</v>
          </cell>
          <cell r="AP152" t="str">
            <v>Current</v>
          </cell>
          <cell r="AR152" t="str">
            <v>Current</v>
          </cell>
          <cell r="AT152" t="str">
            <v>Current</v>
          </cell>
          <cell r="AW152" t="str">
            <v>ITEM DESCRIPTION</v>
          </cell>
          <cell r="AX152" t="str">
            <v>Current</v>
          </cell>
          <cell r="AZ152" t="str">
            <v>Current</v>
          </cell>
          <cell r="BB152" t="str">
            <v>Current</v>
          </cell>
        </row>
        <row r="153">
          <cell r="B153" t="str">
            <v>Period</v>
          </cell>
          <cell r="C153" t="str">
            <v>YTD</v>
          </cell>
          <cell r="D153" t="str">
            <v>Period</v>
          </cell>
          <cell r="E153" t="str">
            <v>YTD</v>
          </cell>
          <cell r="F153" t="str">
            <v>Period</v>
          </cell>
          <cell r="G153" t="str">
            <v>YTD</v>
          </cell>
          <cell r="J153" t="str">
            <v>Period</v>
          </cell>
          <cell r="K153" t="str">
            <v>YTD</v>
          </cell>
          <cell r="L153" t="str">
            <v>Period</v>
          </cell>
          <cell r="M153" t="str">
            <v>YTD</v>
          </cell>
          <cell r="N153" t="str">
            <v>Period</v>
          </cell>
          <cell r="O153" t="str">
            <v>YTD</v>
          </cell>
          <cell r="R153" t="str">
            <v>Period</v>
          </cell>
          <cell r="S153" t="str">
            <v>YTD</v>
          </cell>
          <cell r="T153" t="str">
            <v>Period</v>
          </cell>
          <cell r="U153" t="str">
            <v>YTD</v>
          </cell>
          <cell r="V153" t="str">
            <v>Period</v>
          </cell>
          <cell r="W153" t="str">
            <v>YTD</v>
          </cell>
          <cell r="Z153" t="str">
            <v>Period</v>
          </cell>
          <cell r="AA153" t="str">
            <v>YTD</v>
          </cell>
          <cell r="AB153" t="str">
            <v>Period</v>
          </cell>
          <cell r="AC153" t="str">
            <v>YTD</v>
          </cell>
          <cell r="AD153" t="str">
            <v>Period</v>
          </cell>
          <cell r="AE153" t="str">
            <v>YTD</v>
          </cell>
          <cell r="AH153" t="str">
            <v>Period</v>
          </cell>
          <cell r="AI153" t="str">
            <v>YTD</v>
          </cell>
          <cell r="AJ153" t="str">
            <v>Period</v>
          </cell>
          <cell r="AK153" t="str">
            <v>YTD</v>
          </cell>
          <cell r="AL153" t="str">
            <v>Period</v>
          </cell>
          <cell r="AM153" t="str">
            <v>YTD</v>
          </cell>
          <cell r="AP153" t="str">
            <v>Period</v>
          </cell>
          <cell r="AQ153" t="str">
            <v>YTD</v>
          </cell>
          <cell r="AR153" t="str">
            <v>Period</v>
          </cell>
          <cell r="AS153" t="str">
            <v>YTD</v>
          </cell>
          <cell r="AT153" t="str">
            <v>Period</v>
          </cell>
          <cell r="AU153" t="str">
            <v>YTD</v>
          </cell>
          <cell r="AX153" t="str">
            <v>Period</v>
          </cell>
          <cell r="AY153" t="str">
            <v>YTD</v>
          </cell>
          <cell r="AZ153" t="str">
            <v>Period</v>
          </cell>
          <cell r="BA153" t="str">
            <v>YTD</v>
          </cell>
          <cell r="BB153" t="str">
            <v>Period</v>
          </cell>
          <cell r="BC153" t="str">
            <v>YTD</v>
          </cell>
        </row>
        <row r="154">
          <cell r="A154" t="str">
            <v>A.   Enrollees (At End of Period)</v>
          </cell>
          <cell r="B154">
            <v>0</v>
          </cell>
          <cell r="D154">
            <v>0</v>
          </cell>
          <cell r="F154">
            <v>0</v>
          </cell>
          <cell r="I154" t="str">
            <v>A.   Enrollees (At End of Period)</v>
          </cell>
          <cell r="J154">
            <v>0</v>
          </cell>
          <cell r="L154">
            <v>0</v>
          </cell>
          <cell r="N154">
            <v>0</v>
          </cell>
          <cell r="Q154" t="str">
            <v>A.   Enrollees (At End of Period)</v>
          </cell>
          <cell r="R154">
            <v>0</v>
          </cell>
          <cell r="T154">
            <v>0</v>
          </cell>
          <cell r="V154">
            <v>0</v>
          </cell>
          <cell r="Y154" t="str">
            <v>A.   Enrollees (At End of Period)</v>
          </cell>
          <cell r="Z154">
            <v>0</v>
          </cell>
          <cell r="AB154">
            <v>0</v>
          </cell>
          <cell r="AD154">
            <v>0</v>
          </cell>
          <cell r="AG154" t="str">
            <v>A.   Enrollees (At End of Period)</v>
          </cell>
          <cell r="AH154">
            <v>0</v>
          </cell>
          <cell r="AJ154">
            <v>0</v>
          </cell>
          <cell r="AL154">
            <v>0</v>
          </cell>
          <cell r="AO154" t="str">
            <v>A.   Enrollees (At End of Period)</v>
          </cell>
          <cell r="AP154">
            <v>0</v>
          </cell>
          <cell r="AR154">
            <v>0</v>
          </cell>
          <cell r="AT154">
            <v>0</v>
          </cell>
          <cell r="AW154" t="str">
            <v>A.   Enrollees (At End of Period)</v>
          </cell>
          <cell r="AX154">
            <v>0</v>
          </cell>
          <cell r="AZ154">
            <v>0</v>
          </cell>
          <cell r="BB154">
            <v>0</v>
          </cell>
        </row>
        <row r="156">
          <cell r="A156" t="str">
            <v>B.   Member Months (Unduplicated)</v>
          </cell>
          <cell r="B156">
            <v>0</v>
          </cell>
          <cell r="C156">
            <v>190.88669999999996</v>
          </cell>
          <cell r="D156">
            <v>0</v>
          </cell>
          <cell r="E156">
            <v>54.75</v>
          </cell>
          <cell r="F156">
            <v>0</v>
          </cell>
          <cell r="G156">
            <v>245.63669999999996</v>
          </cell>
          <cell r="I156" t="str">
            <v>B.   Member Months (Unduplicated)</v>
          </cell>
          <cell r="J156">
            <v>0</v>
          </cell>
          <cell r="K156">
            <v>513.7274000000001</v>
          </cell>
          <cell r="L156">
            <v>0</v>
          </cell>
          <cell r="M156">
            <v>110.61330000000001</v>
          </cell>
          <cell r="N156">
            <v>0</v>
          </cell>
          <cell r="O156">
            <v>624.34070000000008</v>
          </cell>
          <cell r="Q156" t="str">
            <v>B.   Member Months (Unduplicated)</v>
          </cell>
          <cell r="R156">
            <v>0</v>
          </cell>
          <cell r="S156">
            <v>222.08120000000002</v>
          </cell>
          <cell r="T156">
            <v>0</v>
          </cell>
          <cell r="U156">
            <v>17.07</v>
          </cell>
          <cell r="V156">
            <v>0</v>
          </cell>
          <cell r="W156">
            <v>239.15120000000002</v>
          </cell>
          <cell r="Y156" t="str">
            <v>B.   Member Months (Unduplicated)</v>
          </cell>
          <cell r="Z156">
            <v>0</v>
          </cell>
          <cell r="AA156">
            <v>13367.081800000002</v>
          </cell>
          <cell r="AB156">
            <v>0</v>
          </cell>
          <cell r="AC156">
            <v>1964.4491000000003</v>
          </cell>
          <cell r="AD156">
            <v>0</v>
          </cell>
          <cell r="AE156">
            <v>15331.530900000002</v>
          </cell>
          <cell r="AG156" t="str">
            <v>B.   Member Months (Unduplicated)</v>
          </cell>
          <cell r="AH156">
            <v>0</v>
          </cell>
          <cell r="AI156">
            <v>2465.0030999999999</v>
          </cell>
          <cell r="AJ156">
            <v>0</v>
          </cell>
          <cell r="AK156">
            <v>338.37329999999997</v>
          </cell>
          <cell r="AL156">
            <v>0</v>
          </cell>
          <cell r="AM156">
            <v>2803.3764000000001</v>
          </cell>
          <cell r="AO156" t="str">
            <v>B.   Member Months (Unduplicated)</v>
          </cell>
          <cell r="AP156">
            <v>0</v>
          </cell>
          <cell r="AQ156">
            <v>588.85000000000014</v>
          </cell>
          <cell r="AR156">
            <v>0</v>
          </cell>
          <cell r="AS156">
            <v>145.74229999999997</v>
          </cell>
          <cell r="AT156">
            <v>0</v>
          </cell>
          <cell r="AU156">
            <v>734.59230000000014</v>
          </cell>
          <cell r="AW156" t="str">
            <v>B.   Member Months (Unduplicated)</v>
          </cell>
          <cell r="AX156">
            <v>0</v>
          </cell>
          <cell r="AY156">
            <v>1674.2218</v>
          </cell>
          <cell r="AZ156">
            <v>0</v>
          </cell>
          <cell r="BA156">
            <v>331.96999999999997</v>
          </cell>
          <cell r="BB156">
            <v>0</v>
          </cell>
          <cell r="BC156">
            <v>2006.1918000000001</v>
          </cell>
        </row>
        <row r="157">
          <cell r="A157" t="str">
            <v xml:space="preserve">   Institutional Member Months Total</v>
          </cell>
          <cell r="B157">
            <v>0</v>
          </cell>
          <cell r="C157">
            <v>15.7</v>
          </cell>
          <cell r="D157">
            <v>0</v>
          </cell>
          <cell r="E157">
            <v>11.14</v>
          </cell>
          <cell r="F157">
            <v>0</v>
          </cell>
          <cell r="G157">
            <v>26.84</v>
          </cell>
          <cell r="I157" t="str">
            <v xml:space="preserve">   Institutional Member Months Total</v>
          </cell>
          <cell r="J157">
            <v>0</v>
          </cell>
          <cell r="K157">
            <v>190.48</v>
          </cell>
          <cell r="L157">
            <v>0</v>
          </cell>
          <cell r="M157">
            <v>12.73</v>
          </cell>
          <cell r="N157">
            <v>0</v>
          </cell>
          <cell r="O157">
            <v>203.20999999999998</v>
          </cell>
          <cell r="Q157" t="str">
            <v xml:space="preserve">   Institutional Member Months Total</v>
          </cell>
          <cell r="R157">
            <v>0</v>
          </cell>
          <cell r="S157">
            <v>122.66999999999999</v>
          </cell>
          <cell r="T157">
            <v>0</v>
          </cell>
          <cell r="U157">
            <v>3</v>
          </cell>
          <cell r="V157">
            <v>0</v>
          </cell>
          <cell r="W157">
            <v>125.66999999999999</v>
          </cell>
          <cell r="Y157" t="str">
            <v xml:space="preserve">   Institutional Member Months Total</v>
          </cell>
          <cell r="Z157">
            <v>0</v>
          </cell>
          <cell r="AA157">
            <v>5378.2800000000007</v>
          </cell>
          <cell r="AB157">
            <v>0</v>
          </cell>
          <cell r="AC157">
            <v>460.42000000000007</v>
          </cell>
          <cell r="AD157">
            <v>0</v>
          </cell>
          <cell r="AE157">
            <v>5838.7000000000007</v>
          </cell>
          <cell r="AG157" t="str">
            <v xml:space="preserve">   Institutional Member Months Total</v>
          </cell>
          <cell r="AH157">
            <v>0</v>
          </cell>
          <cell r="AI157">
            <v>1342.8</v>
          </cell>
          <cell r="AJ157">
            <v>0</v>
          </cell>
          <cell r="AK157">
            <v>92.289999999999992</v>
          </cell>
          <cell r="AL157">
            <v>0</v>
          </cell>
          <cell r="AM157">
            <v>1435.09</v>
          </cell>
          <cell r="AO157" t="str">
            <v xml:space="preserve">   Institutional Member Months Total</v>
          </cell>
          <cell r="AP157">
            <v>0</v>
          </cell>
          <cell r="AQ157">
            <v>111.26</v>
          </cell>
          <cell r="AR157">
            <v>0</v>
          </cell>
          <cell r="AS157">
            <v>25.259999999999998</v>
          </cell>
          <cell r="AT157">
            <v>0</v>
          </cell>
          <cell r="AU157">
            <v>136.52000000000001</v>
          </cell>
          <cell r="AW157" t="str">
            <v xml:space="preserve">   Institutional Member Months Total</v>
          </cell>
          <cell r="AX157">
            <v>0</v>
          </cell>
          <cell r="AY157">
            <v>878.52</v>
          </cell>
          <cell r="AZ157">
            <v>0</v>
          </cell>
          <cell r="BA157">
            <v>113.56</v>
          </cell>
          <cell r="BB157">
            <v>0</v>
          </cell>
          <cell r="BC157">
            <v>992.07999999999993</v>
          </cell>
        </row>
        <row r="158">
          <cell r="A158" t="str">
            <v xml:space="preserve">   1.  Level I</v>
          </cell>
          <cell r="B158">
            <v>0</v>
          </cell>
          <cell r="C158">
            <v>6.81</v>
          </cell>
          <cell r="D158">
            <v>0</v>
          </cell>
          <cell r="E158">
            <v>8.14</v>
          </cell>
          <cell r="F158">
            <v>0</v>
          </cell>
          <cell r="G158">
            <v>14.95</v>
          </cell>
          <cell r="I158" t="str">
            <v xml:space="preserve">   1.  Level I</v>
          </cell>
          <cell r="J158">
            <v>0</v>
          </cell>
          <cell r="K158">
            <v>86.49</v>
          </cell>
          <cell r="L158">
            <v>0</v>
          </cell>
          <cell r="M158">
            <v>8.23</v>
          </cell>
          <cell r="N158">
            <v>0</v>
          </cell>
          <cell r="O158">
            <v>94.72</v>
          </cell>
          <cell r="Q158" t="str">
            <v xml:space="preserve">   1.  Level I</v>
          </cell>
          <cell r="R158">
            <v>0</v>
          </cell>
          <cell r="S158">
            <v>78.349999999999994</v>
          </cell>
          <cell r="T158">
            <v>0</v>
          </cell>
          <cell r="U158">
            <v>0</v>
          </cell>
          <cell r="V158">
            <v>0</v>
          </cell>
          <cell r="W158">
            <v>78.349999999999994</v>
          </cell>
          <cell r="Y158" t="str">
            <v xml:space="preserve">   1.  Level I</v>
          </cell>
          <cell r="Z158">
            <v>0</v>
          </cell>
          <cell r="AA158">
            <v>3650.05</v>
          </cell>
          <cell r="AB158">
            <v>0</v>
          </cell>
          <cell r="AC158">
            <v>288.17</v>
          </cell>
          <cell r="AD158">
            <v>0</v>
          </cell>
          <cell r="AE158">
            <v>3938.2200000000003</v>
          </cell>
          <cell r="AG158" t="str">
            <v xml:space="preserve">   1.  Level I</v>
          </cell>
          <cell r="AH158">
            <v>0</v>
          </cell>
          <cell r="AI158">
            <v>607.04999999999995</v>
          </cell>
          <cell r="AJ158">
            <v>0</v>
          </cell>
          <cell r="AK158">
            <v>46.1</v>
          </cell>
          <cell r="AL158">
            <v>0</v>
          </cell>
          <cell r="AM158">
            <v>653.15</v>
          </cell>
          <cell r="AO158" t="str">
            <v xml:space="preserve">   1.  Level I</v>
          </cell>
          <cell r="AP158">
            <v>0</v>
          </cell>
          <cell r="AQ158">
            <v>64.41</v>
          </cell>
          <cell r="AR158">
            <v>0</v>
          </cell>
          <cell r="AS158">
            <v>22.259999999999998</v>
          </cell>
          <cell r="AT158">
            <v>0</v>
          </cell>
          <cell r="AU158">
            <v>86.669999999999987</v>
          </cell>
          <cell r="AW158" t="str">
            <v xml:space="preserve">   1.  Level I</v>
          </cell>
          <cell r="AX158">
            <v>0</v>
          </cell>
          <cell r="AY158">
            <v>471.98</v>
          </cell>
          <cell r="AZ158">
            <v>0</v>
          </cell>
          <cell r="BA158">
            <v>69.94</v>
          </cell>
          <cell r="BB158">
            <v>0</v>
          </cell>
          <cell r="BC158">
            <v>541.92000000000007</v>
          </cell>
        </row>
        <row r="159">
          <cell r="A159" t="str">
            <v xml:space="preserve">   2.  Level II</v>
          </cell>
          <cell r="B159">
            <v>0</v>
          </cell>
          <cell r="C159">
            <v>6.73</v>
          </cell>
          <cell r="D159">
            <v>0</v>
          </cell>
          <cell r="E159">
            <v>3</v>
          </cell>
          <cell r="F159">
            <v>0</v>
          </cell>
          <cell r="G159">
            <v>9.73</v>
          </cell>
          <cell r="I159" t="str">
            <v xml:space="preserve">   2.  Level II</v>
          </cell>
          <cell r="J159">
            <v>0</v>
          </cell>
          <cell r="K159">
            <v>87.8</v>
          </cell>
          <cell r="L159">
            <v>0</v>
          </cell>
          <cell r="M159">
            <v>3</v>
          </cell>
          <cell r="N159">
            <v>0</v>
          </cell>
          <cell r="O159">
            <v>90.8</v>
          </cell>
          <cell r="Q159" t="str">
            <v xml:space="preserve">   2.  Level II</v>
          </cell>
          <cell r="R159">
            <v>0</v>
          </cell>
          <cell r="S159">
            <v>37.57</v>
          </cell>
          <cell r="T159">
            <v>0</v>
          </cell>
          <cell r="U159">
            <v>3</v>
          </cell>
          <cell r="V159">
            <v>0</v>
          </cell>
          <cell r="W159">
            <v>40.57</v>
          </cell>
          <cell r="Y159" t="str">
            <v xml:space="preserve">   2.  Level II</v>
          </cell>
          <cell r="Z159">
            <v>0</v>
          </cell>
          <cell r="AA159">
            <v>1526.49</v>
          </cell>
          <cell r="AB159">
            <v>0</v>
          </cell>
          <cell r="AC159">
            <v>127.19</v>
          </cell>
          <cell r="AD159">
            <v>0</v>
          </cell>
          <cell r="AE159">
            <v>1653.68</v>
          </cell>
          <cell r="AG159" t="str">
            <v xml:space="preserve">   2.  Level II</v>
          </cell>
          <cell r="AH159">
            <v>0</v>
          </cell>
          <cell r="AI159">
            <v>602.55999999999995</v>
          </cell>
          <cell r="AJ159">
            <v>0</v>
          </cell>
          <cell r="AK159">
            <v>28.279999999999998</v>
          </cell>
          <cell r="AL159">
            <v>0</v>
          </cell>
          <cell r="AM159">
            <v>630.83999999999992</v>
          </cell>
          <cell r="AO159" t="str">
            <v xml:space="preserve">   2.  Level II</v>
          </cell>
          <cell r="AP159">
            <v>0</v>
          </cell>
          <cell r="AQ159">
            <v>39.450000000000003</v>
          </cell>
          <cell r="AR159">
            <v>0</v>
          </cell>
          <cell r="AS159">
            <v>3</v>
          </cell>
          <cell r="AT159">
            <v>0</v>
          </cell>
          <cell r="AU159">
            <v>42.45</v>
          </cell>
          <cell r="AW159" t="str">
            <v xml:space="preserve">   2.  Level II</v>
          </cell>
          <cell r="AX159">
            <v>0</v>
          </cell>
          <cell r="AY159">
            <v>357.26</v>
          </cell>
          <cell r="AZ159">
            <v>0</v>
          </cell>
          <cell r="BA159">
            <v>27.619999999999997</v>
          </cell>
          <cell r="BB159">
            <v>0</v>
          </cell>
          <cell r="BC159">
            <v>384.88</v>
          </cell>
        </row>
        <row r="160">
          <cell r="A160" t="str">
            <v xml:space="preserve">   3.  Level III</v>
          </cell>
          <cell r="B160">
            <v>0</v>
          </cell>
          <cell r="C160">
            <v>2.16</v>
          </cell>
          <cell r="D160">
            <v>0</v>
          </cell>
          <cell r="E160">
            <v>0</v>
          </cell>
          <cell r="F160">
            <v>0</v>
          </cell>
          <cell r="G160">
            <v>2.16</v>
          </cell>
          <cell r="I160" t="str">
            <v xml:space="preserve">   3.  Level III</v>
          </cell>
          <cell r="J160">
            <v>0</v>
          </cell>
          <cell r="K160">
            <v>16.190000000000001</v>
          </cell>
          <cell r="L160">
            <v>0</v>
          </cell>
          <cell r="M160">
            <v>1.5</v>
          </cell>
          <cell r="N160">
            <v>0</v>
          </cell>
          <cell r="O160">
            <v>17.690000000000001</v>
          </cell>
          <cell r="Q160" t="str">
            <v xml:space="preserve">   3.  Level III</v>
          </cell>
          <cell r="R160">
            <v>0</v>
          </cell>
          <cell r="S160">
            <v>6.75</v>
          </cell>
          <cell r="T160">
            <v>0</v>
          </cell>
          <cell r="U160">
            <v>0</v>
          </cell>
          <cell r="V160">
            <v>0</v>
          </cell>
          <cell r="W160">
            <v>6.75</v>
          </cell>
          <cell r="Y160" t="str">
            <v xml:space="preserve">   3.  Level III</v>
          </cell>
          <cell r="Z160">
            <v>0</v>
          </cell>
          <cell r="AA160">
            <v>200.77</v>
          </cell>
          <cell r="AB160">
            <v>0</v>
          </cell>
          <cell r="AC160">
            <v>31.090000000000003</v>
          </cell>
          <cell r="AD160">
            <v>0</v>
          </cell>
          <cell r="AE160">
            <v>231.86</v>
          </cell>
          <cell r="AG160" t="str">
            <v xml:space="preserve">   3.  Level III</v>
          </cell>
          <cell r="AH160">
            <v>0</v>
          </cell>
          <cell r="AI160">
            <v>133.19</v>
          </cell>
          <cell r="AJ160">
            <v>0</v>
          </cell>
          <cell r="AK160">
            <v>17.91</v>
          </cell>
          <cell r="AL160">
            <v>0</v>
          </cell>
          <cell r="AM160">
            <v>151.1</v>
          </cell>
          <cell r="AO160" t="str">
            <v xml:space="preserve">   3.  Level III</v>
          </cell>
          <cell r="AP160">
            <v>0</v>
          </cell>
          <cell r="AQ160">
            <v>0.4</v>
          </cell>
          <cell r="AR160">
            <v>0</v>
          </cell>
          <cell r="AS160">
            <v>0</v>
          </cell>
          <cell r="AT160">
            <v>0</v>
          </cell>
          <cell r="AU160">
            <v>0.4</v>
          </cell>
          <cell r="AW160" t="str">
            <v xml:space="preserve">   3.  Level III</v>
          </cell>
          <cell r="AX160">
            <v>0</v>
          </cell>
          <cell r="AY160">
            <v>49.28</v>
          </cell>
          <cell r="AZ160">
            <v>0</v>
          </cell>
          <cell r="BA160">
            <v>16</v>
          </cell>
          <cell r="BB160">
            <v>0</v>
          </cell>
          <cell r="BC160">
            <v>65.28</v>
          </cell>
        </row>
        <row r="161">
          <cell r="A161" t="str">
            <v xml:space="preserve">   4.  Level IV</v>
          </cell>
          <cell r="B161">
            <v>0</v>
          </cell>
          <cell r="C161">
            <v>0</v>
          </cell>
          <cell r="D161">
            <v>0</v>
          </cell>
          <cell r="E161">
            <v>0</v>
          </cell>
          <cell r="F161">
            <v>0</v>
          </cell>
          <cell r="G161">
            <v>0</v>
          </cell>
          <cell r="I161" t="str">
            <v xml:space="preserve">   4.  Level IV</v>
          </cell>
          <cell r="J161">
            <v>0</v>
          </cell>
          <cell r="K161">
            <v>0</v>
          </cell>
          <cell r="L161">
            <v>0</v>
          </cell>
          <cell r="M161">
            <v>0</v>
          </cell>
          <cell r="N161">
            <v>0</v>
          </cell>
          <cell r="O161">
            <v>0</v>
          </cell>
          <cell r="Q161" t="str">
            <v xml:space="preserve">   4.  Level IV</v>
          </cell>
          <cell r="R161">
            <v>0</v>
          </cell>
          <cell r="S161">
            <v>0</v>
          </cell>
          <cell r="T161">
            <v>0</v>
          </cell>
          <cell r="U161">
            <v>0</v>
          </cell>
          <cell r="V161">
            <v>0</v>
          </cell>
          <cell r="W161">
            <v>0</v>
          </cell>
          <cell r="Y161" t="str">
            <v xml:space="preserve">   4.  Level IV</v>
          </cell>
          <cell r="Z161">
            <v>0</v>
          </cell>
          <cell r="AA161">
            <v>0.97</v>
          </cell>
          <cell r="AB161">
            <v>0</v>
          </cell>
          <cell r="AC161">
            <v>13.969999999999999</v>
          </cell>
          <cell r="AD161">
            <v>0</v>
          </cell>
          <cell r="AE161">
            <v>14.94</v>
          </cell>
          <cell r="AG161" t="str">
            <v xml:space="preserve">   4.  Level IV</v>
          </cell>
          <cell r="AH161">
            <v>0</v>
          </cell>
          <cell r="AI161">
            <v>0</v>
          </cell>
          <cell r="AJ161">
            <v>0</v>
          </cell>
          <cell r="AK161">
            <v>0</v>
          </cell>
          <cell r="AL161">
            <v>0</v>
          </cell>
          <cell r="AM161">
            <v>0</v>
          </cell>
          <cell r="AO161" t="str">
            <v xml:space="preserve">   4.  Level IV</v>
          </cell>
          <cell r="AP161">
            <v>0</v>
          </cell>
          <cell r="AQ161">
            <v>7</v>
          </cell>
          <cell r="AR161">
            <v>0</v>
          </cell>
          <cell r="AS161">
            <v>0</v>
          </cell>
          <cell r="AT161">
            <v>0</v>
          </cell>
          <cell r="AU161">
            <v>7</v>
          </cell>
          <cell r="AW161" t="str">
            <v xml:space="preserve">   4.  Level IV</v>
          </cell>
          <cell r="AX161">
            <v>0</v>
          </cell>
          <cell r="AY161">
            <v>0</v>
          </cell>
          <cell r="AZ161">
            <v>0</v>
          </cell>
          <cell r="BA161">
            <v>0</v>
          </cell>
          <cell r="BB161">
            <v>0</v>
          </cell>
          <cell r="BC161">
            <v>0</v>
          </cell>
        </row>
        <row r="162">
          <cell r="A162" t="str">
            <v xml:space="preserve">   5.</v>
          </cell>
          <cell r="I162" t="str">
            <v xml:space="preserve">   5.</v>
          </cell>
          <cell r="Q162" t="str">
            <v xml:space="preserve">   5.</v>
          </cell>
          <cell r="Y162" t="str">
            <v xml:space="preserve">   5.</v>
          </cell>
          <cell r="AG162" t="str">
            <v xml:space="preserve">   5.</v>
          </cell>
          <cell r="AO162" t="str">
            <v xml:space="preserve">   5.</v>
          </cell>
          <cell r="AW162" t="str">
            <v xml:space="preserve">   5.</v>
          </cell>
        </row>
        <row r="163">
          <cell r="A163" t="str">
            <v xml:space="preserve">   6.</v>
          </cell>
          <cell r="I163" t="str">
            <v xml:space="preserve">   6.</v>
          </cell>
          <cell r="Q163" t="str">
            <v xml:space="preserve">   6.</v>
          </cell>
          <cell r="Y163" t="str">
            <v xml:space="preserve">   6.</v>
          </cell>
          <cell r="AG163" t="str">
            <v xml:space="preserve">   6.</v>
          </cell>
          <cell r="AO163" t="str">
            <v xml:space="preserve">   6.</v>
          </cell>
          <cell r="AW163" t="str">
            <v xml:space="preserve">   6.</v>
          </cell>
        </row>
        <row r="164">
          <cell r="A164" t="str">
            <v xml:space="preserve">   7.  Home and Community Based Services (HCBS) Total</v>
          </cell>
          <cell r="B164">
            <v>0</v>
          </cell>
          <cell r="C164">
            <v>193.30999999999997</v>
          </cell>
          <cell r="D164">
            <v>0</v>
          </cell>
          <cell r="E164">
            <v>50.61</v>
          </cell>
          <cell r="F164">
            <v>0</v>
          </cell>
          <cell r="G164">
            <v>243.91999999999996</v>
          </cell>
          <cell r="I164" t="str">
            <v xml:space="preserve">   7.  Home and Community Based Services (HCBS) Total</v>
          </cell>
          <cell r="J164">
            <v>0</v>
          </cell>
          <cell r="K164">
            <v>338.48</v>
          </cell>
          <cell r="L164">
            <v>0</v>
          </cell>
          <cell r="M164">
            <v>88.35</v>
          </cell>
          <cell r="N164">
            <v>0</v>
          </cell>
          <cell r="O164">
            <v>426.83000000000004</v>
          </cell>
          <cell r="Q164" t="str">
            <v xml:space="preserve">   7.  Home and Community Based Services (HCBS) Total</v>
          </cell>
          <cell r="R164">
            <v>0</v>
          </cell>
          <cell r="S164">
            <v>95.550000000000011</v>
          </cell>
          <cell r="T164">
            <v>0</v>
          </cell>
          <cell r="U164">
            <v>14.07</v>
          </cell>
          <cell r="V164">
            <v>0</v>
          </cell>
          <cell r="W164">
            <v>109.62</v>
          </cell>
          <cell r="Y164" t="str">
            <v xml:space="preserve">   7.  Home and Community Based Services (HCBS) Total</v>
          </cell>
          <cell r="Z164">
            <v>0</v>
          </cell>
          <cell r="AA164">
            <v>8554.57</v>
          </cell>
          <cell r="AB164">
            <v>0</v>
          </cell>
          <cell r="AC164">
            <v>1510.57</v>
          </cell>
          <cell r="AD164">
            <v>0</v>
          </cell>
          <cell r="AE164">
            <v>10065.14</v>
          </cell>
          <cell r="AG164" t="str">
            <v xml:space="preserve">   7.  Home and Community Based Services (HCBS) Total</v>
          </cell>
          <cell r="AH164">
            <v>0</v>
          </cell>
          <cell r="AI164">
            <v>1325.78</v>
          </cell>
          <cell r="AJ164">
            <v>0</v>
          </cell>
          <cell r="AK164">
            <v>251.34</v>
          </cell>
          <cell r="AL164">
            <v>0</v>
          </cell>
          <cell r="AM164">
            <v>1577.12</v>
          </cell>
          <cell r="AO164" t="str">
            <v xml:space="preserve">   7.  Home and Community Based Services (HCBS) Total</v>
          </cell>
          <cell r="AP164">
            <v>0</v>
          </cell>
          <cell r="AQ164">
            <v>479.69000000000005</v>
          </cell>
          <cell r="AR164">
            <v>0</v>
          </cell>
          <cell r="AS164">
            <v>135.70999999999998</v>
          </cell>
          <cell r="AT164">
            <v>0</v>
          </cell>
          <cell r="AU164">
            <v>615.40000000000009</v>
          </cell>
          <cell r="AW164" t="str">
            <v xml:space="preserve">   7.  Home and Community Based Services (HCBS) Total</v>
          </cell>
          <cell r="AX164">
            <v>0</v>
          </cell>
          <cell r="AY164">
            <v>1021.8000000000001</v>
          </cell>
          <cell r="AZ164">
            <v>0</v>
          </cell>
          <cell r="BA164">
            <v>258.95</v>
          </cell>
          <cell r="BB164">
            <v>0</v>
          </cell>
          <cell r="BC164">
            <v>1280.75</v>
          </cell>
        </row>
        <row r="165">
          <cell r="A165" t="str">
            <v xml:space="preserve">       a.  Adult Foster Care</v>
          </cell>
          <cell r="B165">
            <v>0</v>
          </cell>
          <cell r="C165">
            <v>0</v>
          </cell>
          <cell r="D165">
            <v>0</v>
          </cell>
          <cell r="E165">
            <v>0</v>
          </cell>
          <cell r="F165">
            <v>0</v>
          </cell>
          <cell r="G165">
            <v>0</v>
          </cell>
          <cell r="I165" t="str">
            <v xml:space="preserve">       a.  Adult Foster Care</v>
          </cell>
          <cell r="J165">
            <v>0</v>
          </cell>
          <cell r="K165">
            <v>0</v>
          </cell>
          <cell r="L165">
            <v>0</v>
          </cell>
          <cell r="M165">
            <v>1.17</v>
          </cell>
          <cell r="N165">
            <v>0</v>
          </cell>
          <cell r="O165">
            <v>1.17</v>
          </cell>
          <cell r="Q165" t="str">
            <v xml:space="preserve">       a.  Adult Foster Care</v>
          </cell>
          <cell r="R165">
            <v>0</v>
          </cell>
          <cell r="S165">
            <v>0</v>
          </cell>
          <cell r="T165">
            <v>0</v>
          </cell>
          <cell r="U165">
            <v>0</v>
          </cell>
          <cell r="V165">
            <v>0</v>
          </cell>
          <cell r="W165">
            <v>0</v>
          </cell>
          <cell r="Y165" t="str">
            <v xml:space="preserve">       a.  Adult Foster Care</v>
          </cell>
          <cell r="Z165">
            <v>0</v>
          </cell>
          <cell r="AA165">
            <v>161.51</v>
          </cell>
          <cell r="AB165">
            <v>0</v>
          </cell>
          <cell r="AC165">
            <v>26.04</v>
          </cell>
          <cell r="AD165">
            <v>0</v>
          </cell>
          <cell r="AE165">
            <v>187.54999999999998</v>
          </cell>
          <cell r="AG165" t="str">
            <v xml:space="preserve">       a.  Adult Foster Care</v>
          </cell>
          <cell r="AH165">
            <v>0</v>
          </cell>
          <cell r="AI165">
            <v>12.9</v>
          </cell>
          <cell r="AJ165">
            <v>0</v>
          </cell>
          <cell r="AK165">
            <v>5.73</v>
          </cell>
          <cell r="AL165">
            <v>0</v>
          </cell>
          <cell r="AM165">
            <v>18.630000000000003</v>
          </cell>
          <cell r="AO165" t="str">
            <v xml:space="preserve">       a.  Adult Foster Care</v>
          </cell>
          <cell r="AP165">
            <v>0</v>
          </cell>
          <cell r="AQ165">
            <v>0</v>
          </cell>
          <cell r="AR165">
            <v>0</v>
          </cell>
          <cell r="AS165">
            <v>0</v>
          </cell>
          <cell r="AT165">
            <v>0</v>
          </cell>
          <cell r="AU165">
            <v>0</v>
          </cell>
          <cell r="AW165" t="str">
            <v xml:space="preserve">       a.  Adult Foster Care</v>
          </cell>
          <cell r="AX165">
            <v>0</v>
          </cell>
          <cell r="AY165">
            <v>4</v>
          </cell>
          <cell r="AZ165">
            <v>0</v>
          </cell>
          <cell r="BA165">
            <v>0</v>
          </cell>
          <cell r="BB165">
            <v>0</v>
          </cell>
          <cell r="BC165">
            <v>4</v>
          </cell>
        </row>
        <row r="166">
          <cell r="A166" t="str">
            <v xml:space="preserve">       b.  Assisted Living Home (Adult Care Home)</v>
          </cell>
          <cell r="B166">
            <v>0</v>
          </cell>
          <cell r="C166">
            <v>44.36</v>
          </cell>
          <cell r="D166">
            <v>0</v>
          </cell>
          <cell r="E166">
            <v>1.66</v>
          </cell>
          <cell r="F166">
            <v>0</v>
          </cell>
          <cell r="G166">
            <v>46.019999999999996</v>
          </cell>
          <cell r="I166" t="str">
            <v xml:space="preserve">       b.  Assisted Living Home (Adult Care Home)</v>
          </cell>
          <cell r="J166">
            <v>0</v>
          </cell>
          <cell r="K166">
            <v>19.060000000000002</v>
          </cell>
          <cell r="L166">
            <v>0</v>
          </cell>
          <cell r="M166">
            <v>4.7</v>
          </cell>
          <cell r="N166">
            <v>0</v>
          </cell>
          <cell r="O166">
            <v>23.76</v>
          </cell>
          <cell r="Q166" t="str">
            <v xml:space="preserve">       b.  Assisted Living Home (Adult Care Home)</v>
          </cell>
          <cell r="R166">
            <v>0</v>
          </cell>
          <cell r="S166">
            <v>0</v>
          </cell>
          <cell r="T166">
            <v>0</v>
          </cell>
          <cell r="U166">
            <v>0</v>
          </cell>
          <cell r="V166">
            <v>0</v>
          </cell>
          <cell r="W166">
            <v>0</v>
          </cell>
          <cell r="Y166" t="str">
            <v xml:space="preserve">       b.  Assisted Living Home (Adult Care Home)</v>
          </cell>
          <cell r="Z166">
            <v>0</v>
          </cell>
          <cell r="AA166">
            <v>1894.61</v>
          </cell>
          <cell r="AB166">
            <v>0</v>
          </cell>
          <cell r="AC166">
            <v>120.88</v>
          </cell>
          <cell r="AD166">
            <v>0</v>
          </cell>
          <cell r="AE166">
            <v>2015.4899999999998</v>
          </cell>
          <cell r="AG166" t="str">
            <v xml:space="preserve">       b.  Assisted Living Home (Adult Care Home)</v>
          </cell>
          <cell r="AH166">
            <v>0</v>
          </cell>
          <cell r="AI166">
            <v>30.16</v>
          </cell>
          <cell r="AJ166">
            <v>0</v>
          </cell>
          <cell r="AK166">
            <v>10.3</v>
          </cell>
          <cell r="AL166">
            <v>0</v>
          </cell>
          <cell r="AM166">
            <v>40.46</v>
          </cell>
          <cell r="AO166" t="str">
            <v xml:space="preserve">       b.  Assisted Living Home (Adult Care Home)</v>
          </cell>
          <cell r="AP166">
            <v>0</v>
          </cell>
          <cell r="AQ166">
            <v>84.77</v>
          </cell>
          <cell r="AR166">
            <v>0</v>
          </cell>
          <cell r="AS166">
            <v>12</v>
          </cell>
          <cell r="AT166">
            <v>0</v>
          </cell>
          <cell r="AU166">
            <v>96.77</v>
          </cell>
          <cell r="AW166" t="str">
            <v xml:space="preserve">       b.  Assisted Living Home (Adult Care Home)</v>
          </cell>
          <cell r="AX166">
            <v>0</v>
          </cell>
          <cell r="AY166">
            <v>114.64999999999999</v>
          </cell>
          <cell r="AZ166">
            <v>0</v>
          </cell>
          <cell r="BA166">
            <v>10.27</v>
          </cell>
          <cell r="BB166">
            <v>0</v>
          </cell>
          <cell r="BC166">
            <v>124.91999999999999</v>
          </cell>
        </row>
        <row r="167">
          <cell r="A167" t="str">
            <v xml:space="preserve">       c.  Group Home (DD)</v>
          </cell>
          <cell r="B167">
            <v>0</v>
          </cell>
          <cell r="C167">
            <v>0</v>
          </cell>
          <cell r="D167">
            <v>0</v>
          </cell>
          <cell r="E167">
            <v>0</v>
          </cell>
          <cell r="F167">
            <v>0</v>
          </cell>
          <cell r="G167">
            <v>0</v>
          </cell>
          <cell r="I167" t="str">
            <v xml:space="preserve">       c.  Group Home (DD)</v>
          </cell>
          <cell r="J167">
            <v>0</v>
          </cell>
          <cell r="K167">
            <v>0</v>
          </cell>
          <cell r="L167">
            <v>0</v>
          </cell>
          <cell r="M167">
            <v>0</v>
          </cell>
          <cell r="N167">
            <v>0</v>
          </cell>
          <cell r="O167">
            <v>0</v>
          </cell>
          <cell r="Q167" t="str">
            <v xml:space="preserve">       c.  Group Home (DD)</v>
          </cell>
          <cell r="R167">
            <v>0</v>
          </cell>
          <cell r="S167">
            <v>0</v>
          </cell>
          <cell r="T167">
            <v>0</v>
          </cell>
          <cell r="U167">
            <v>0</v>
          </cell>
          <cell r="V167">
            <v>0</v>
          </cell>
          <cell r="W167">
            <v>0</v>
          </cell>
          <cell r="Y167" t="str">
            <v xml:space="preserve">       c.  Group Home (DD)</v>
          </cell>
          <cell r="Z167">
            <v>0</v>
          </cell>
          <cell r="AA167">
            <v>4.0299999999999994</v>
          </cell>
          <cell r="AB167">
            <v>0</v>
          </cell>
          <cell r="AC167">
            <v>0</v>
          </cell>
          <cell r="AD167">
            <v>0</v>
          </cell>
          <cell r="AE167">
            <v>4.0299999999999994</v>
          </cell>
          <cell r="AG167" t="str">
            <v xml:space="preserve">       c.  Group Home (DD)</v>
          </cell>
          <cell r="AH167">
            <v>0</v>
          </cell>
          <cell r="AI167">
            <v>0</v>
          </cell>
          <cell r="AJ167">
            <v>0</v>
          </cell>
          <cell r="AK167">
            <v>0</v>
          </cell>
          <cell r="AL167">
            <v>0</v>
          </cell>
          <cell r="AM167">
            <v>0</v>
          </cell>
          <cell r="AO167" t="str">
            <v xml:space="preserve">       c.  Group Home (DD)</v>
          </cell>
          <cell r="AP167">
            <v>0</v>
          </cell>
          <cell r="AQ167">
            <v>0</v>
          </cell>
          <cell r="AR167">
            <v>0</v>
          </cell>
          <cell r="AS167">
            <v>0</v>
          </cell>
          <cell r="AT167">
            <v>0</v>
          </cell>
          <cell r="AU167">
            <v>0</v>
          </cell>
          <cell r="AW167" t="str">
            <v xml:space="preserve">       c.  Group Home (DD)</v>
          </cell>
          <cell r="AX167">
            <v>0</v>
          </cell>
          <cell r="AY167">
            <v>0</v>
          </cell>
          <cell r="AZ167">
            <v>0</v>
          </cell>
          <cell r="BA167">
            <v>0</v>
          </cell>
          <cell r="BB167">
            <v>0</v>
          </cell>
          <cell r="BC167">
            <v>0</v>
          </cell>
        </row>
        <row r="168">
          <cell r="A168" t="str">
            <v xml:space="preserve">       d.  Individual Home</v>
          </cell>
          <cell r="B168">
            <v>0</v>
          </cell>
          <cell r="C168">
            <v>79.72999999999999</v>
          </cell>
          <cell r="D168">
            <v>0</v>
          </cell>
          <cell r="E168">
            <v>36.950000000000003</v>
          </cell>
          <cell r="F168">
            <v>0</v>
          </cell>
          <cell r="G168">
            <v>116.67999999999999</v>
          </cell>
          <cell r="I168" t="str">
            <v xml:space="preserve">       d.  Individual Home</v>
          </cell>
          <cell r="J168">
            <v>0</v>
          </cell>
          <cell r="K168">
            <v>104.99</v>
          </cell>
          <cell r="L168">
            <v>0</v>
          </cell>
          <cell r="M168">
            <v>45.69</v>
          </cell>
          <cell r="N168">
            <v>0</v>
          </cell>
          <cell r="O168">
            <v>150.68</v>
          </cell>
          <cell r="Q168" t="str">
            <v xml:space="preserve">       d.  Individual Home</v>
          </cell>
          <cell r="R168">
            <v>0</v>
          </cell>
          <cell r="S168">
            <v>69.900000000000006</v>
          </cell>
          <cell r="T168">
            <v>0</v>
          </cell>
          <cell r="U168">
            <v>3</v>
          </cell>
          <cell r="V168">
            <v>0</v>
          </cell>
          <cell r="W168">
            <v>72.900000000000006</v>
          </cell>
          <cell r="Y168" t="str">
            <v xml:space="preserve">       d.  Individual Home</v>
          </cell>
          <cell r="Z168">
            <v>0</v>
          </cell>
          <cell r="AA168">
            <v>1965.87</v>
          </cell>
          <cell r="AB168">
            <v>0</v>
          </cell>
          <cell r="AC168">
            <v>726.05</v>
          </cell>
          <cell r="AD168">
            <v>0</v>
          </cell>
          <cell r="AE168">
            <v>2691.92</v>
          </cell>
          <cell r="AG168" t="str">
            <v xml:space="preserve">       d.  Individual Home</v>
          </cell>
          <cell r="AH168">
            <v>0</v>
          </cell>
          <cell r="AI168">
            <v>534.37</v>
          </cell>
          <cell r="AJ168">
            <v>0</v>
          </cell>
          <cell r="AK168">
            <v>126.09</v>
          </cell>
          <cell r="AL168">
            <v>0</v>
          </cell>
          <cell r="AM168">
            <v>660.46</v>
          </cell>
          <cell r="AO168" t="str">
            <v xml:space="preserve">       d.  Individual Home</v>
          </cell>
          <cell r="AP168">
            <v>0</v>
          </cell>
          <cell r="AQ168">
            <v>196.08</v>
          </cell>
          <cell r="AR168">
            <v>0</v>
          </cell>
          <cell r="AS168">
            <v>78.42</v>
          </cell>
          <cell r="AT168">
            <v>0</v>
          </cell>
          <cell r="AU168">
            <v>274.5</v>
          </cell>
          <cell r="AW168" t="str">
            <v xml:space="preserve">       d.  Individual Home</v>
          </cell>
          <cell r="AX168">
            <v>0</v>
          </cell>
          <cell r="AY168">
            <v>336.13</v>
          </cell>
          <cell r="AZ168">
            <v>0</v>
          </cell>
          <cell r="BA168">
            <v>124.83999999999999</v>
          </cell>
          <cell r="BB168">
            <v>0</v>
          </cell>
          <cell r="BC168">
            <v>460.96999999999997</v>
          </cell>
        </row>
        <row r="169">
          <cell r="A169" t="str">
            <v xml:space="preserve">       e.  Assisted Living Centers (SRL)</v>
          </cell>
          <cell r="B169">
            <v>0</v>
          </cell>
          <cell r="C169">
            <v>3.3200000000000003</v>
          </cell>
          <cell r="D169">
            <v>0</v>
          </cell>
          <cell r="E169">
            <v>3</v>
          </cell>
          <cell r="F169">
            <v>0</v>
          </cell>
          <cell r="G169">
            <v>6.32</v>
          </cell>
          <cell r="I169" t="str">
            <v xml:space="preserve">       e.  Assisted Living Centers (SRL)</v>
          </cell>
          <cell r="J169">
            <v>0</v>
          </cell>
          <cell r="K169">
            <v>144.38999999999999</v>
          </cell>
          <cell r="L169">
            <v>0</v>
          </cell>
          <cell r="M169">
            <v>8.17</v>
          </cell>
          <cell r="N169">
            <v>0</v>
          </cell>
          <cell r="O169">
            <v>152.55999999999997</v>
          </cell>
          <cell r="Q169" t="str">
            <v xml:space="preserve">       e.  Assisted Living Centers (SRL)</v>
          </cell>
          <cell r="R169">
            <v>0</v>
          </cell>
          <cell r="S169">
            <v>8.65</v>
          </cell>
          <cell r="T169">
            <v>0</v>
          </cell>
          <cell r="U169">
            <v>0</v>
          </cell>
          <cell r="V169">
            <v>0</v>
          </cell>
          <cell r="W169">
            <v>8.65</v>
          </cell>
          <cell r="Y169" t="str">
            <v xml:space="preserve">       e.  Assisted Living Centers (SRL)</v>
          </cell>
          <cell r="Z169">
            <v>0</v>
          </cell>
          <cell r="AA169">
            <v>2157.25</v>
          </cell>
          <cell r="AB169">
            <v>0</v>
          </cell>
          <cell r="AC169">
            <v>134.42000000000002</v>
          </cell>
          <cell r="AD169">
            <v>0</v>
          </cell>
          <cell r="AE169">
            <v>2291.67</v>
          </cell>
          <cell r="AG169" t="str">
            <v xml:space="preserve">       e.  Assisted Living Centers (SRL)</v>
          </cell>
          <cell r="AH169">
            <v>0</v>
          </cell>
          <cell r="AI169">
            <v>365.73</v>
          </cell>
          <cell r="AJ169">
            <v>0</v>
          </cell>
          <cell r="AK169">
            <v>51.73</v>
          </cell>
          <cell r="AL169">
            <v>0</v>
          </cell>
          <cell r="AM169">
            <v>417.46000000000004</v>
          </cell>
          <cell r="AO169" t="str">
            <v xml:space="preserve">       e.  Assisted Living Centers (SRL)</v>
          </cell>
          <cell r="AP169">
            <v>0</v>
          </cell>
          <cell r="AQ169">
            <v>57.95</v>
          </cell>
          <cell r="AR169">
            <v>0</v>
          </cell>
          <cell r="AS169">
            <v>9.8000000000000007</v>
          </cell>
          <cell r="AT169">
            <v>0</v>
          </cell>
          <cell r="AU169">
            <v>67.75</v>
          </cell>
          <cell r="AW169" t="str">
            <v xml:space="preserve">       e.  Assisted Living Centers (SRL)</v>
          </cell>
          <cell r="AX169">
            <v>0</v>
          </cell>
          <cell r="AY169">
            <v>144.34</v>
          </cell>
          <cell r="AZ169">
            <v>0</v>
          </cell>
          <cell r="BA169">
            <v>16.86</v>
          </cell>
          <cell r="BB169">
            <v>0</v>
          </cell>
          <cell r="BC169">
            <v>161.19999999999999</v>
          </cell>
        </row>
        <row r="170">
          <cell r="A170" t="str">
            <v xml:space="preserve">       f.  Other (Hospice)</v>
          </cell>
          <cell r="B170">
            <v>0</v>
          </cell>
          <cell r="C170">
            <v>17.420000000000002</v>
          </cell>
          <cell r="D170">
            <v>0</v>
          </cell>
          <cell r="E170">
            <v>0</v>
          </cell>
          <cell r="F170">
            <v>0</v>
          </cell>
          <cell r="G170">
            <v>17.420000000000002</v>
          </cell>
          <cell r="I170" t="str">
            <v xml:space="preserve">       f.  Other (Hospice)</v>
          </cell>
          <cell r="J170">
            <v>0</v>
          </cell>
          <cell r="K170">
            <v>1.9100000000000001</v>
          </cell>
          <cell r="L170">
            <v>0</v>
          </cell>
          <cell r="M170">
            <v>0</v>
          </cell>
          <cell r="N170">
            <v>0</v>
          </cell>
          <cell r="O170">
            <v>1.9100000000000001</v>
          </cell>
          <cell r="Q170" t="str">
            <v xml:space="preserve">       f.  Other (Hospice)</v>
          </cell>
          <cell r="R170">
            <v>0</v>
          </cell>
          <cell r="S170">
            <v>0</v>
          </cell>
          <cell r="T170">
            <v>0</v>
          </cell>
          <cell r="U170">
            <v>3</v>
          </cell>
          <cell r="V170">
            <v>0</v>
          </cell>
          <cell r="W170">
            <v>3</v>
          </cell>
          <cell r="Y170" t="str">
            <v xml:space="preserve">       f.  Other (Hospice)</v>
          </cell>
          <cell r="Z170">
            <v>0</v>
          </cell>
          <cell r="AA170">
            <v>287.98</v>
          </cell>
          <cell r="AB170">
            <v>0</v>
          </cell>
          <cell r="AC170">
            <v>6.83</v>
          </cell>
          <cell r="AD170">
            <v>0</v>
          </cell>
          <cell r="AE170">
            <v>294.81</v>
          </cell>
          <cell r="AG170" t="str">
            <v xml:space="preserve">       f.  Other (Hospice)</v>
          </cell>
          <cell r="AH170">
            <v>0</v>
          </cell>
          <cell r="AI170">
            <v>4.0600000000000005</v>
          </cell>
          <cell r="AJ170">
            <v>0</v>
          </cell>
          <cell r="AK170">
            <v>0</v>
          </cell>
          <cell r="AL170">
            <v>0</v>
          </cell>
          <cell r="AM170">
            <v>4.0600000000000005</v>
          </cell>
          <cell r="AO170" t="str">
            <v xml:space="preserve">       f.  Other (Hospice)</v>
          </cell>
          <cell r="AP170">
            <v>0</v>
          </cell>
          <cell r="AQ170">
            <v>16.420000000000002</v>
          </cell>
          <cell r="AR170">
            <v>0</v>
          </cell>
          <cell r="AS170">
            <v>6.49</v>
          </cell>
          <cell r="AT170">
            <v>0</v>
          </cell>
          <cell r="AU170">
            <v>22.910000000000004</v>
          </cell>
          <cell r="AW170" t="str">
            <v xml:space="preserve">       f.  Other (Hospice)</v>
          </cell>
          <cell r="AX170">
            <v>0</v>
          </cell>
          <cell r="AY170">
            <v>25.36</v>
          </cell>
          <cell r="AZ170">
            <v>0</v>
          </cell>
          <cell r="BA170">
            <v>1.9</v>
          </cell>
          <cell r="BB170">
            <v>0</v>
          </cell>
          <cell r="BC170">
            <v>27.259999999999998</v>
          </cell>
        </row>
        <row r="171">
          <cell r="A171" t="str">
            <v xml:space="preserve">       g.  Attendant Care</v>
          </cell>
          <cell r="B171">
            <v>0</v>
          </cell>
          <cell r="C171">
            <v>48.48</v>
          </cell>
          <cell r="D171">
            <v>0</v>
          </cell>
          <cell r="E171">
            <v>9</v>
          </cell>
          <cell r="F171">
            <v>0</v>
          </cell>
          <cell r="G171">
            <v>57.48</v>
          </cell>
          <cell r="I171" t="str">
            <v xml:space="preserve">       g.  Attendant Care</v>
          </cell>
          <cell r="J171">
            <v>0</v>
          </cell>
          <cell r="K171">
            <v>68.13</v>
          </cell>
          <cell r="L171">
            <v>0</v>
          </cell>
          <cell r="M171">
            <v>28.619999999999997</v>
          </cell>
          <cell r="N171">
            <v>0</v>
          </cell>
          <cell r="O171">
            <v>96.75</v>
          </cell>
          <cell r="Q171" t="str">
            <v xml:space="preserve">       g.  Attendant Care</v>
          </cell>
          <cell r="R171">
            <v>0</v>
          </cell>
          <cell r="S171">
            <v>17</v>
          </cell>
          <cell r="T171">
            <v>0</v>
          </cell>
          <cell r="U171">
            <v>8.07</v>
          </cell>
          <cell r="V171">
            <v>0</v>
          </cell>
          <cell r="W171">
            <v>25.07</v>
          </cell>
          <cell r="Y171" t="str">
            <v xml:space="preserve">       g.  Attendant Care</v>
          </cell>
          <cell r="Z171">
            <v>0</v>
          </cell>
          <cell r="AA171">
            <v>2083.3200000000002</v>
          </cell>
          <cell r="AB171">
            <v>0</v>
          </cell>
          <cell r="AC171">
            <v>496.35</v>
          </cell>
          <cell r="AD171">
            <v>0</v>
          </cell>
          <cell r="AE171">
            <v>2579.67</v>
          </cell>
          <cell r="AG171" t="str">
            <v xml:space="preserve">       g.  Attendant Care</v>
          </cell>
          <cell r="AH171">
            <v>0</v>
          </cell>
          <cell r="AI171">
            <v>378.56</v>
          </cell>
          <cell r="AJ171">
            <v>0</v>
          </cell>
          <cell r="AK171">
            <v>57.490000000000009</v>
          </cell>
          <cell r="AL171">
            <v>0</v>
          </cell>
          <cell r="AM171">
            <v>436.05</v>
          </cell>
          <cell r="AO171" t="str">
            <v xml:space="preserve">       g.  Attendant Care</v>
          </cell>
          <cell r="AP171">
            <v>0</v>
          </cell>
          <cell r="AQ171">
            <v>124.47</v>
          </cell>
          <cell r="AR171">
            <v>0</v>
          </cell>
          <cell r="AS171">
            <v>29</v>
          </cell>
          <cell r="AT171">
            <v>0</v>
          </cell>
          <cell r="AU171">
            <v>153.47</v>
          </cell>
          <cell r="AW171" t="str">
            <v xml:space="preserve">       g.  Attendant Care</v>
          </cell>
          <cell r="AX171">
            <v>0</v>
          </cell>
          <cell r="AY171">
            <v>397.32000000000005</v>
          </cell>
          <cell r="AZ171">
            <v>0</v>
          </cell>
          <cell r="BA171">
            <v>105.08000000000001</v>
          </cell>
          <cell r="BB171">
            <v>0</v>
          </cell>
          <cell r="BC171">
            <v>502.40000000000009</v>
          </cell>
        </row>
        <row r="172">
          <cell r="A172" t="str">
            <v xml:space="preserve">   8.  Acute Care</v>
          </cell>
          <cell r="B172">
            <v>0</v>
          </cell>
          <cell r="C172">
            <v>3.2</v>
          </cell>
          <cell r="D172">
            <v>0</v>
          </cell>
          <cell r="E172">
            <v>0</v>
          </cell>
          <cell r="F172">
            <v>0</v>
          </cell>
          <cell r="G172">
            <v>3.2</v>
          </cell>
          <cell r="I172" t="str">
            <v xml:space="preserve">   8.  Acute Care</v>
          </cell>
          <cell r="J172">
            <v>0</v>
          </cell>
          <cell r="K172">
            <v>11</v>
          </cell>
          <cell r="L172">
            <v>0</v>
          </cell>
          <cell r="M172">
            <v>6.0299999999999994</v>
          </cell>
          <cell r="N172">
            <v>0</v>
          </cell>
          <cell r="O172">
            <v>17.03</v>
          </cell>
          <cell r="Q172" t="str">
            <v xml:space="preserve">   8.  Acute Care</v>
          </cell>
          <cell r="R172">
            <v>0</v>
          </cell>
          <cell r="S172">
            <v>7.5299999999999994</v>
          </cell>
          <cell r="T172">
            <v>0</v>
          </cell>
          <cell r="U172">
            <v>0</v>
          </cell>
          <cell r="V172">
            <v>0</v>
          </cell>
          <cell r="W172">
            <v>7.5299999999999994</v>
          </cell>
          <cell r="Y172" t="str">
            <v xml:space="preserve">   8.  Acute Care</v>
          </cell>
          <cell r="Z172">
            <v>0</v>
          </cell>
          <cell r="AA172">
            <v>114.88</v>
          </cell>
          <cell r="AB172">
            <v>0</v>
          </cell>
          <cell r="AC172">
            <v>85.009999999999991</v>
          </cell>
          <cell r="AD172">
            <v>0</v>
          </cell>
          <cell r="AE172">
            <v>199.89</v>
          </cell>
          <cell r="AG172" t="str">
            <v xml:space="preserve">   8.  Acute Care</v>
          </cell>
          <cell r="AH172">
            <v>0</v>
          </cell>
          <cell r="AI172">
            <v>6.9</v>
          </cell>
          <cell r="AJ172">
            <v>0</v>
          </cell>
          <cell r="AK172">
            <v>0</v>
          </cell>
          <cell r="AL172">
            <v>0</v>
          </cell>
          <cell r="AM172">
            <v>6.9</v>
          </cell>
          <cell r="AO172" t="str">
            <v xml:space="preserve">   8.  Acute Care</v>
          </cell>
          <cell r="AP172">
            <v>0</v>
          </cell>
          <cell r="AQ172">
            <v>4.57</v>
          </cell>
          <cell r="AR172">
            <v>0</v>
          </cell>
          <cell r="AS172">
            <v>0</v>
          </cell>
          <cell r="AT172">
            <v>0</v>
          </cell>
          <cell r="AU172">
            <v>4.57</v>
          </cell>
          <cell r="AW172" t="str">
            <v xml:space="preserve">   8.  Acute Care</v>
          </cell>
          <cell r="AX172">
            <v>0</v>
          </cell>
          <cell r="AY172">
            <v>5</v>
          </cell>
          <cell r="AZ172">
            <v>0</v>
          </cell>
          <cell r="BA172">
            <v>5</v>
          </cell>
          <cell r="BB172">
            <v>0</v>
          </cell>
          <cell r="BC172">
            <v>10</v>
          </cell>
        </row>
        <row r="173">
          <cell r="A173" t="str">
            <v xml:space="preserve">   9.  Ventilator</v>
          </cell>
          <cell r="B173">
            <v>0</v>
          </cell>
          <cell r="C173">
            <v>0</v>
          </cell>
          <cell r="D173">
            <v>0</v>
          </cell>
          <cell r="E173">
            <v>0</v>
          </cell>
          <cell r="F173">
            <v>0</v>
          </cell>
          <cell r="G173">
            <v>0</v>
          </cell>
          <cell r="I173" t="str">
            <v xml:space="preserve">   9.  Ventilator</v>
          </cell>
          <cell r="J173">
            <v>0</v>
          </cell>
          <cell r="K173">
            <v>0</v>
          </cell>
          <cell r="L173">
            <v>0</v>
          </cell>
          <cell r="M173">
            <v>3</v>
          </cell>
          <cell r="N173">
            <v>0</v>
          </cell>
          <cell r="O173">
            <v>3</v>
          </cell>
          <cell r="Q173" t="str">
            <v xml:space="preserve">   9.  Ventilator</v>
          </cell>
          <cell r="R173">
            <v>0</v>
          </cell>
          <cell r="S173">
            <v>0</v>
          </cell>
          <cell r="T173">
            <v>0</v>
          </cell>
          <cell r="U173">
            <v>0</v>
          </cell>
          <cell r="V173">
            <v>0</v>
          </cell>
          <cell r="W173">
            <v>0</v>
          </cell>
          <cell r="Y173" t="str">
            <v xml:space="preserve">   9.  Ventilator</v>
          </cell>
          <cell r="Z173">
            <v>0</v>
          </cell>
          <cell r="AA173">
            <v>64.25</v>
          </cell>
          <cell r="AB173">
            <v>0</v>
          </cell>
          <cell r="AC173">
            <v>56.510000000000005</v>
          </cell>
          <cell r="AD173">
            <v>0</v>
          </cell>
          <cell r="AE173">
            <v>120.76</v>
          </cell>
          <cell r="AG173" t="str">
            <v xml:space="preserve">   9.  Ventilator</v>
          </cell>
          <cell r="AH173">
            <v>0</v>
          </cell>
          <cell r="AI173">
            <v>4</v>
          </cell>
          <cell r="AJ173">
            <v>0</v>
          </cell>
          <cell r="AK173">
            <v>0</v>
          </cell>
          <cell r="AL173">
            <v>0</v>
          </cell>
          <cell r="AM173">
            <v>4</v>
          </cell>
          <cell r="AO173" t="str">
            <v xml:space="preserve">   9.  Ventilator</v>
          </cell>
          <cell r="AP173">
            <v>0</v>
          </cell>
          <cell r="AQ173">
            <v>4</v>
          </cell>
          <cell r="AR173">
            <v>0</v>
          </cell>
          <cell r="AS173">
            <v>3</v>
          </cell>
          <cell r="AT173">
            <v>0</v>
          </cell>
          <cell r="AU173">
            <v>7</v>
          </cell>
          <cell r="AW173" t="str">
            <v xml:space="preserve">   9.  Ventilator</v>
          </cell>
          <cell r="AX173">
            <v>0</v>
          </cell>
          <cell r="AY173">
            <v>0</v>
          </cell>
          <cell r="AZ173">
            <v>0</v>
          </cell>
          <cell r="BA173">
            <v>3</v>
          </cell>
          <cell r="BB173">
            <v>0</v>
          </cell>
          <cell r="BC173">
            <v>3</v>
          </cell>
        </row>
        <row r="174">
          <cell r="A174" t="str">
            <v xml:space="preserve">  10.  Prior Period</v>
          </cell>
          <cell r="B174">
            <v>0</v>
          </cell>
          <cell r="C174">
            <v>1.9666999999999999</v>
          </cell>
          <cell r="D174">
            <v>0</v>
          </cell>
          <cell r="E174">
            <v>0</v>
          </cell>
          <cell r="F174">
            <v>0</v>
          </cell>
          <cell r="G174">
            <v>1.9666999999999999</v>
          </cell>
          <cell r="I174" t="str">
            <v xml:space="preserve">  10.  Prior Period</v>
          </cell>
          <cell r="J174">
            <v>0</v>
          </cell>
          <cell r="K174">
            <v>16.677399999999999</v>
          </cell>
          <cell r="L174">
            <v>0</v>
          </cell>
          <cell r="M174">
            <v>4.9333</v>
          </cell>
          <cell r="N174">
            <v>0</v>
          </cell>
          <cell r="O174">
            <v>21.610699999999998</v>
          </cell>
          <cell r="Q174" t="str">
            <v xml:space="preserve">  10.  Prior Period</v>
          </cell>
          <cell r="R174">
            <v>0</v>
          </cell>
          <cell r="S174">
            <v>19.161200000000001</v>
          </cell>
          <cell r="T174">
            <v>0</v>
          </cell>
          <cell r="U174">
            <v>0</v>
          </cell>
          <cell r="V174">
            <v>0</v>
          </cell>
          <cell r="W174">
            <v>19.161200000000001</v>
          </cell>
          <cell r="Y174" t="str">
            <v xml:space="preserve">  10.  Prior Period</v>
          </cell>
          <cell r="Z174">
            <v>0</v>
          </cell>
          <cell r="AA174">
            <v>506.45180000000005</v>
          </cell>
          <cell r="AB174">
            <v>0</v>
          </cell>
          <cell r="AC174">
            <v>36.459099999999999</v>
          </cell>
          <cell r="AD174">
            <v>0</v>
          </cell>
          <cell r="AE174">
            <v>542.91090000000008</v>
          </cell>
          <cell r="AG174" t="str">
            <v xml:space="preserve">  10.  Prior Period</v>
          </cell>
          <cell r="AH174">
            <v>0</v>
          </cell>
          <cell r="AI174">
            <v>80.073099999999997</v>
          </cell>
          <cell r="AJ174">
            <v>0</v>
          </cell>
          <cell r="AK174">
            <v>9.0333000000000006</v>
          </cell>
          <cell r="AL174">
            <v>0</v>
          </cell>
          <cell r="AM174">
            <v>89.106399999999994</v>
          </cell>
          <cell r="AO174" t="str">
            <v xml:space="preserve">  10.  Prior Period</v>
          </cell>
          <cell r="AP174">
            <v>0</v>
          </cell>
          <cell r="AQ174">
            <v>21.099999999999998</v>
          </cell>
          <cell r="AR174">
            <v>0</v>
          </cell>
          <cell r="AS174">
            <v>3.2300000000000002E-2</v>
          </cell>
          <cell r="AT174">
            <v>0</v>
          </cell>
          <cell r="AU174">
            <v>21.132299999999997</v>
          </cell>
          <cell r="AW174" t="str">
            <v xml:space="preserve">  10.  Prior Period</v>
          </cell>
          <cell r="AX174">
            <v>0</v>
          </cell>
          <cell r="AY174">
            <v>39.611800000000002</v>
          </cell>
          <cell r="AZ174">
            <v>0</v>
          </cell>
          <cell r="BA174">
            <v>0</v>
          </cell>
          <cell r="BB174">
            <v>0</v>
          </cell>
          <cell r="BC174">
            <v>39.611800000000002</v>
          </cell>
        </row>
        <row r="175">
          <cell r="A175" t="str">
            <v xml:space="preserve">  11.  Other - Not Placed</v>
          </cell>
          <cell r="B175">
            <v>0</v>
          </cell>
          <cell r="C175">
            <v>-23.29</v>
          </cell>
          <cell r="D175">
            <v>0</v>
          </cell>
          <cell r="E175">
            <v>-7</v>
          </cell>
          <cell r="F175">
            <v>0</v>
          </cell>
          <cell r="G175">
            <v>-30.29</v>
          </cell>
          <cell r="I175" t="str">
            <v xml:space="preserve">  11.  Other - Not Placed</v>
          </cell>
          <cell r="J175">
            <v>0</v>
          </cell>
          <cell r="K175">
            <v>-42.91</v>
          </cell>
          <cell r="L175">
            <v>0</v>
          </cell>
          <cell r="M175">
            <v>-4.43</v>
          </cell>
          <cell r="N175">
            <v>0</v>
          </cell>
          <cell r="O175">
            <v>-47.339999999999996</v>
          </cell>
          <cell r="Q175" t="str">
            <v xml:space="preserve">  11.  Other - Not Placed</v>
          </cell>
          <cell r="R175">
            <v>0</v>
          </cell>
          <cell r="S175">
            <v>-22.83</v>
          </cell>
          <cell r="T175">
            <v>0</v>
          </cell>
          <cell r="U175">
            <v>0</v>
          </cell>
          <cell r="V175">
            <v>0</v>
          </cell>
          <cell r="W175">
            <v>-22.83</v>
          </cell>
          <cell r="Y175" t="str">
            <v xml:space="preserve">  11.  Other - Not Placed</v>
          </cell>
          <cell r="Z175">
            <v>0</v>
          </cell>
          <cell r="AA175">
            <v>-1251.3499999999979</v>
          </cell>
          <cell r="AB175">
            <v>0</v>
          </cell>
          <cell r="AC175">
            <v>-184.51999999999998</v>
          </cell>
          <cell r="AD175">
            <v>0</v>
          </cell>
          <cell r="AE175">
            <v>-1435.8699999999978</v>
          </cell>
          <cell r="AG175" t="str">
            <v xml:space="preserve">  11.  Other - Not Placed</v>
          </cell>
          <cell r="AH175">
            <v>0</v>
          </cell>
          <cell r="AI175">
            <v>-294.55</v>
          </cell>
          <cell r="AJ175">
            <v>0</v>
          </cell>
          <cell r="AK175">
            <v>-14.290000000000001</v>
          </cell>
          <cell r="AL175">
            <v>0</v>
          </cell>
          <cell r="AM175">
            <v>-308.84000000000003</v>
          </cell>
          <cell r="AO175" t="str">
            <v xml:space="preserve">  11.  Other - Not Placed</v>
          </cell>
          <cell r="AP175">
            <v>0</v>
          </cell>
          <cell r="AQ175">
            <v>-31.769999999999996</v>
          </cell>
          <cell r="AR175">
            <v>0</v>
          </cell>
          <cell r="AS175">
            <v>-18.259999999999998</v>
          </cell>
          <cell r="AT175">
            <v>0</v>
          </cell>
          <cell r="AU175">
            <v>-50.029999999999994</v>
          </cell>
          <cell r="AW175" t="str">
            <v xml:space="preserve">  11.  Other - Not Placed</v>
          </cell>
          <cell r="AX175">
            <v>0</v>
          </cell>
          <cell r="AY175">
            <v>-270.71000000000004</v>
          </cell>
          <cell r="AZ175">
            <v>0</v>
          </cell>
          <cell r="BA175">
            <v>-48.54</v>
          </cell>
          <cell r="BB175">
            <v>0</v>
          </cell>
          <cell r="BC175">
            <v>-319.25000000000006</v>
          </cell>
        </row>
        <row r="177">
          <cell r="A177" t="str">
            <v>C.   Acute Patient Day Information</v>
          </cell>
          <cell r="I177" t="str">
            <v>C.   Acute Patient Day Information</v>
          </cell>
          <cell r="Q177" t="str">
            <v>C.   Acute Patient Day Information</v>
          </cell>
          <cell r="Y177" t="str">
            <v>C.   Acute Patient Day Information</v>
          </cell>
          <cell r="AG177" t="str">
            <v>C.   Acute Patient Day Information</v>
          </cell>
          <cell r="AO177" t="str">
            <v>C.   Acute Patient Day Information</v>
          </cell>
          <cell r="AW177" t="str">
            <v>C.   Acute Patient Day Information</v>
          </cell>
        </row>
        <row r="178">
          <cell r="A178" t="str">
            <v xml:space="preserve">       a.  Admissions</v>
          </cell>
          <cell r="B178">
            <v>0</v>
          </cell>
          <cell r="C178">
            <v>16</v>
          </cell>
          <cell r="D178">
            <v>0</v>
          </cell>
          <cell r="E178">
            <v>2</v>
          </cell>
          <cell r="F178">
            <v>0</v>
          </cell>
          <cell r="G178">
            <v>18</v>
          </cell>
          <cell r="I178" t="str">
            <v xml:space="preserve">       a.  Admissions</v>
          </cell>
          <cell r="J178">
            <v>0</v>
          </cell>
          <cell r="K178">
            <v>28</v>
          </cell>
          <cell r="L178">
            <v>0</v>
          </cell>
          <cell r="M178">
            <v>10</v>
          </cell>
          <cell r="N178">
            <v>0</v>
          </cell>
          <cell r="O178">
            <v>38</v>
          </cell>
          <cell r="Q178" t="str">
            <v xml:space="preserve">       a.  Admissions</v>
          </cell>
          <cell r="R178">
            <v>0</v>
          </cell>
          <cell r="S178">
            <v>17</v>
          </cell>
          <cell r="T178">
            <v>0</v>
          </cell>
          <cell r="U178">
            <v>2</v>
          </cell>
          <cell r="V178">
            <v>0</v>
          </cell>
          <cell r="W178">
            <v>19</v>
          </cell>
          <cell r="Y178" t="str">
            <v xml:space="preserve">       a.  Admissions</v>
          </cell>
          <cell r="Z178">
            <v>0</v>
          </cell>
          <cell r="AA178">
            <v>789</v>
          </cell>
          <cell r="AB178">
            <v>0</v>
          </cell>
          <cell r="AC178">
            <v>142</v>
          </cell>
          <cell r="AD178">
            <v>0</v>
          </cell>
          <cell r="AE178">
            <v>931</v>
          </cell>
          <cell r="AG178" t="str">
            <v xml:space="preserve">       a.  Admissions</v>
          </cell>
          <cell r="AH178">
            <v>0</v>
          </cell>
          <cell r="AI178">
            <v>125</v>
          </cell>
          <cell r="AJ178">
            <v>0</v>
          </cell>
          <cell r="AK178">
            <v>34</v>
          </cell>
          <cell r="AL178">
            <v>0</v>
          </cell>
          <cell r="AM178">
            <v>159</v>
          </cell>
          <cell r="AO178" t="str">
            <v xml:space="preserve">       a.  Admissions</v>
          </cell>
          <cell r="AP178">
            <v>0</v>
          </cell>
          <cell r="AQ178">
            <v>34</v>
          </cell>
          <cell r="AR178">
            <v>0</v>
          </cell>
          <cell r="AS178">
            <v>7</v>
          </cell>
          <cell r="AT178">
            <v>0</v>
          </cell>
          <cell r="AU178">
            <v>41</v>
          </cell>
          <cell r="AW178" t="str">
            <v xml:space="preserve">       a.  Admissions</v>
          </cell>
          <cell r="AX178">
            <v>0</v>
          </cell>
          <cell r="AY178">
            <v>112</v>
          </cell>
          <cell r="AZ178">
            <v>0</v>
          </cell>
          <cell r="BA178">
            <v>14</v>
          </cell>
          <cell r="BB178">
            <v>0</v>
          </cell>
          <cell r="BC178">
            <v>126</v>
          </cell>
        </row>
        <row r="179">
          <cell r="A179" t="str">
            <v xml:space="preserve">       b.  Patient Days</v>
          </cell>
          <cell r="B179">
            <v>0</v>
          </cell>
          <cell r="C179">
            <v>76</v>
          </cell>
          <cell r="D179">
            <v>0</v>
          </cell>
          <cell r="E179">
            <v>11</v>
          </cell>
          <cell r="F179">
            <v>0</v>
          </cell>
          <cell r="G179">
            <v>87</v>
          </cell>
          <cell r="I179" t="str">
            <v xml:space="preserve">       b.  Patient Days</v>
          </cell>
          <cell r="J179">
            <v>0</v>
          </cell>
          <cell r="K179">
            <v>170</v>
          </cell>
          <cell r="L179">
            <v>0</v>
          </cell>
          <cell r="M179">
            <v>63</v>
          </cell>
          <cell r="N179">
            <v>0</v>
          </cell>
          <cell r="O179">
            <v>233</v>
          </cell>
          <cell r="Q179" t="str">
            <v xml:space="preserve">       b.  Patient Days</v>
          </cell>
          <cell r="R179">
            <v>0</v>
          </cell>
          <cell r="S179">
            <v>95</v>
          </cell>
          <cell r="T179">
            <v>0</v>
          </cell>
          <cell r="U179">
            <v>6</v>
          </cell>
          <cell r="V179">
            <v>0</v>
          </cell>
          <cell r="W179">
            <v>101</v>
          </cell>
          <cell r="Y179" t="str">
            <v xml:space="preserve">       b.  Patient Days</v>
          </cell>
          <cell r="Z179">
            <v>0</v>
          </cell>
          <cell r="AA179">
            <v>4179</v>
          </cell>
          <cell r="AB179">
            <v>0</v>
          </cell>
          <cell r="AC179">
            <v>826</v>
          </cell>
          <cell r="AD179">
            <v>0</v>
          </cell>
          <cell r="AE179">
            <v>5005</v>
          </cell>
          <cell r="AG179" t="str">
            <v xml:space="preserve">       b.  Patient Days</v>
          </cell>
          <cell r="AH179">
            <v>0</v>
          </cell>
          <cell r="AI179">
            <v>727</v>
          </cell>
          <cell r="AJ179">
            <v>0</v>
          </cell>
          <cell r="AK179">
            <v>221</v>
          </cell>
          <cell r="AL179">
            <v>0</v>
          </cell>
          <cell r="AM179">
            <v>948</v>
          </cell>
          <cell r="AO179" t="str">
            <v xml:space="preserve">       b.  Patient Days</v>
          </cell>
          <cell r="AP179">
            <v>0</v>
          </cell>
          <cell r="AQ179">
            <v>165</v>
          </cell>
          <cell r="AR179">
            <v>0</v>
          </cell>
          <cell r="AS179">
            <v>52</v>
          </cell>
          <cell r="AT179">
            <v>0</v>
          </cell>
          <cell r="AU179">
            <v>217</v>
          </cell>
          <cell r="AW179" t="str">
            <v xml:space="preserve">       b.  Patient Days</v>
          </cell>
          <cell r="AX179">
            <v>0</v>
          </cell>
          <cell r="AY179">
            <v>682</v>
          </cell>
          <cell r="AZ179">
            <v>0</v>
          </cell>
          <cell r="BA179">
            <v>52</v>
          </cell>
          <cell r="BB179">
            <v>0</v>
          </cell>
          <cell r="BC179">
            <v>734</v>
          </cell>
        </row>
        <row r="180">
          <cell r="A180" t="str">
            <v xml:space="preserve">       c.  Discharges</v>
          </cell>
          <cell r="B180">
            <v>0</v>
          </cell>
          <cell r="C180">
            <v>18</v>
          </cell>
          <cell r="D180">
            <v>0</v>
          </cell>
          <cell r="E180">
            <v>2</v>
          </cell>
          <cell r="F180">
            <v>0</v>
          </cell>
          <cell r="G180">
            <v>20</v>
          </cell>
          <cell r="I180" t="str">
            <v xml:space="preserve">       c.  Discharges</v>
          </cell>
          <cell r="J180">
            <v>0</v>
          </cell>
          <cell r="K180">
            <v>26</v>
          </cell>
          <cell r="L180">
            <v>0</v>
          </cell>
          <cell r="M180">
            <v>10</v>
          </cell>
          <cell r="N180">
            <v>0</v>
          </cell>
          <cell r="O180">
            <v>36</v>
          </cell>
          <cell r="Q180" t="str">
            <v xml:space="preserve">       c.  Discharges</v>
          </cell>
          <cell r="R180">
            <v>0</v>
          </cell>
          <cell r="S180">
            <v>13</v>
          </cell>
          <cell r="T180">
            <v>0</v>
          </cell>
          <cell r="U180">
            <v>2</v>
          </cell>
          <cell r="V180">
            <v>0</v>
          </cell>
          <cell r="W180">
            <v>15</v>
          </cell>
          <cell r="Y180" t="str">
            <v xml:space="preserve">       c.  Discharges</v>
          </cell>
          <cell r="Z180">
            <v>0</v>
          </cell>
          <cell r="AA180">
            <v>749</v>
          </cell>
          <cell r="AB180">
            <v>0</v>
          </cell>
          <cell r="AC180">
            <v>136</v>
          </cell>
          <cell r="AD180">
            <v>0</v>
          </cell>
          <cell r="AE180">
            <v>885</v>
          </cell>
          <cell r="AG180" t="str">
            <v xml:space="preserve">       c.  Discharges</v>
          </cell>
          <cell r="AH180">
            <v>0</v>
          </cell>
          <cell r="AI180">
            <v>119</v>
          </cell>
          <cell r="AJ180">
            <v>0</v>
          </cell>
          <cell r="AK180">
            <v>28</v>
          </cell>
          <cell r="AL180">
            <v>0</v>
          </cell>
          <cell r="AM180">
            <v>147</v>
          </cell>
          <cell r="AO180" t="str">
            <v xml:space="preserve">       c.  Discharges</v>
          </cell>
          <cell r="AP180">
            <v>0</v>
          </cell>
          <cell r="AQ180">
            <v>31</v>
          </cell>
          <cell r="AR180">
            <v>0</v>
          </cell>
          <cell r="AS180">
            <v>7</v>
          </cell>
          <cell r="AT180">
            <v>0</v>
          </cell>
          <cell r="AU180">
            <v>38</v>
          </cell>
          <cell r="AW180" t="str">
            <v xml:space="preserve">       c.  Discharges</v>
          </cell>
          <cell r="AX180">
            <v>0</v>
          </cell>
          <cell r="AY180">
            <v>113</v>
          </cell>
          <cell r="AZ180">
            <v>0</v>
          </cell>
          <cell r="BA180">
            <v>13</v>
          </cell>
          <cell r="BB180">
            <v>0</v>
          </cell>
          <cell r="BC180">
            <v>126</v>
          </cell>
        </row>
        <row r="181">
          <cell r="A181" t="str">
            <v xml:space="preserve">       d.  Discharge Days</v>
          </cell>
          <cell r="B181">
            <v>0</v>
          </cell>
          <cell r="C181">
            <v>76</v>
          </cell>
          <cell r="D181">
            <v>0</v>
          </cell>
          <cell r="E181">
            <v>11</v>
          </cell>
          <cell r="F181">
            <v>0</v>
          </cell>
          <cell r="G181">
            <v>87</v>
          </cell>
          <cell r="I181" t="str">
            <v xml:space="preserve">       d.  Discharge Days</v>
          </cell>
          <cell r="J181">
            <v>0</v>
          </cell>
          <cell r="K181">
            <v>131</v>
          </cell>
          <cell r="L181">
            <v>0</v>
          </cell>
          <cell r="M181">
            <v>58</v>
          </cell>
          <cell r="N181">
            <v>0</v>
          </cell>
          <cell r="O181">
            <v>189</v>
          </cell>
          <cell r="Q181" t="str">
            <v xml:space="preserve">       d.  Discharge Days</v>
          </cell>
          <cell r="R181">
            <v>0</v>
          </cell>
          <cell r="S181">
            <v>65</v>
          </cell>
          <cell r="T181">
            <v>0</v>
          </cell>
          <cell r="U181">
            <v>6</v>
          </cell>
          <cell r="V181">
            <v>0</v>
          </cell>
          <cell r="W181">
            <v>71</v>
          </cell>
          <cell r="Y181" t="str">
            <v xml:space="preserve">       d.  Discharge Days</v>
          </cell>
          <cell r="Z181">
            <v>0</v>
          </cell>
          <cell r="AA181">
            <v>3294</v>
          </cell>
          <cell r="AB181">
            <v>0</v>
          </cell>
          <cell r="AC181">
            <v>668</v>
          </cell>
          <cell r="AD181">
            <v>0</v>
          </cell>
          <cell r="AE181">
            <v>3962</v>
          </cell>
          <cell r="AG181" t="str">
            <v xml:space="preserve">       d.  Discharge Days</v>
          </cell>
          <cell r="AH181">
            <v>0</v>
          </cell>
          <cell r="AI181">
            <v>586</v>
          </cell>
          <cell r="AJ181">
            <v>0</v>
          </cell>
          <cell r="AK181">
            <v>142</v>
          </cell>
          <cell r="AL181">
            <v>0</v>
          </cell>
          <cell r="AM181">
            <v>728</v>
          </cell>
          <cell r="AO181" t="str">
            <v xml:space="preserve">       d.  Discharge Days</v>
          </cell>
          <cell r="AP181">
            <v>0</v>
          </cell>
          <cell r="AQ181">
            <v>128</v>
          </cell>
          <cell r="AR181">
            <v>0</v>
          </cell>
          <cell r="AS181">
            <v>33</v>
          </cell>
          <cell r="AT181">
            <v>0</v>
          </cell>
          <cell r="AU181">
            <v>161</v>
          </cell>
          <cell r="AW181" t="str">
            <v xml:space="preserve">       d.  Discharge Days</v>
          </cell>
          <cell r="AX181">
            <v>0</v>
          </cell>
          <cell r="AY181">
            <v>519</v>
          </cell>
          <cell r="AZ181">
            <v>0</v>
          </cell>
          <cell r="BA181">
            <v>48</v>
          </cell>
          <cell r="BB181">
            <v>0</v>
          </cell>
          <cell r="BC181">
            <v>567</v>
          </cell>
        </row>
        <row r="182">
          <cell r="A182" t="str">
            <v xml:space="preserve">       e.  Average Length of Stay</v>
          </cell>
          <cell r="B182">
            <v>0</v>
          </cell>
          <cell r="C182">
            <v>4.2222222222222223</v>
          </cell>
          <cell r="D182">
            <v>0</v>
          </cell>
          <cell r="E182">
            <v>5.5</v>
          </cell>
          <cell r="F182">
            <v>0</v>
          </cell>
          <cell r="G182">
            <v>4.3499999999999996</v>
          </cell>
          <cell r="I182" t="str">
            <v xml:space="preserve">       e.  Average Length of Stay</v>
          </cell>
          <cell r="J182">
            <v>0</v>
          </cell>
          <cell r="K182">
            <v>5.0384615384615383</v>
          </cell>
          <cell r="L182">
            <v>0</v>
          </cell>
          <cell r="M182">
            <v>5.8</v>
          </cell>
          <cell r="N182">
            <v>0</v>
          </cell>
          <cell r="O182">
            <v>5.25</v>
          </cell>
          <cell r="Q182" t="str">
            <v xml:space="preserve">       e.  Average Length of Stay</v>
          </cell>
          <cell r="R182">
            <v>0</v>
          </cell>
          <cell r="S182">
            <v>5</v>
          </cell>
          <cell r="T182">
            <v>0</v>
          </cell>
          <cell r="U182">
            <v>3</v>
          </cell>
          <cell r="V182">
            <v>0</v>
          </cell>
          <cell r="W182">
            <v>4.7333333333333334</v>
          </cell>
          <cell r="Y182" t="str">
            <v xml:space="preserve">       e.  Average Length of Stay</v>
          </cell>
          <cell r="Z182">
            <v>0</v>
          </cell>
          <cell r="AA182">
            <v>4.3978638184245664</v>
          </cell>
          <cell r="AB182">
            <v>0</v>
          </cell>
          <cell r="AC182">
            <v>4.9117647058823533</v>
          </cell>
          <cell r="AD182">
            <v>0</v>
          </cell>
          <cell r="AE182">
            <v>4.4768361581920901</v>
          </cell>
          <cell r="AG182" t="str">
            <v xml:space="preserve">       e.  Average Length of Stay</v>
          </cell>
          <cell r="AH182">
            <v>0</v>
          </cell>
          <cell r="AI182">
            <v>4.9243697478991599</v>
          </cell>
          <cell r="AJ182">
            <v>0</v>
          </cell>
          <cell r="AK182">
            <v>5.0714285714285712</v>
          </cell>
          <cell r="AL182">
            <v>0</v>
          </cell>
          <cell r="AM182">
            <v>4.9523809523809526</v>
          </cell>
          <cell r="AO182" t="str">
            <v xml:space="preserve">       e.  Average Length of Stay</v>
          </cell>
          <cell r="AP182">
            <v>0</v>
          </cell>
          <cell r="AQ182">
            <v>4.129032258064516</v>
          </cell>
          <cell r="AR182">
            <v>0</v>
          </cell>
          <cell r="AS182">
            <v>4.7142857142857144</v>
          </cell>
          <cell r="AT182">
            <v>0</v>
          </cell>
          <cell r="AU182">
            <v>4.2368421052631575</v>
          </cell>
          <cell r="AW182" t="str">
            <v xml:space="preserve">       e.  Average Length of Stay</v>
          </cell>
          <cell r="AX182">
            <v>0</v>
          </cell>
          <cell r="AY182">
            <v>4.5929203539823007</v>
          </cell>
          <cell r="AZ182">
            <v>0</v>
          </cell>
          <cell r="BA182">
            <v>3.6923076923076925</v>
          </cell>
          <cell r="BB182">
            <v>0</v>
          </cell>
          <cell r="BC182">
            <v>4.5</v>
          </cell>
        </row>
        <row r="184">
          <cell r="A184" t="str">
            <v>D.   Emergency Room Visits</v>
          </cell>
          <cell r="B184">
            <v>0</v>
          </cell>
          <cell r="C184">
            <v>8</v>
          </cell>
          <cell r="D184">
            <v>0</v>
          </cell>
          <cell r="E184">
            <v>3</v>
          </cell>
          <cell r="F184">
            <v>0</v>
          </cell>
          <cell r="G184">
            <v>11</v>
          </cell>
          <cell r="I184" t="str">
            <v>D.   Emergency Room Visits</v>
          </cell>
          <cell r="J184">
            <v>0</v>
          </cell>
          <cell r="K184">
            <v>18</v>
          </cell>
          <cell r="L184">
            <v>0</v>
          </cell>
          <cell r="M184">
            <v>10</v>
          </cell>
          <cell r="N184">
            <v>0</v>
          </cell>
          <cell r="O184">
            <v>28</v>
          </cell>
          <cell r="Q184" t="str">
            <v>D.   Emergency Room Visits</v>
          </cell>
          <cell r="R184">
            <v>0</v>
          </cell>
          <cell r="S184">
            <v>9</v>
          </cell>
          <cell r="T184">
            <v>0</v>
          </cell>
          <cell r="U184">
            <v>1</v>
          </cell>
          <cell r="V184">
            <v>0</v>
          </cell>
          <cell r="W184">
            <v>10</v>
          </cell>
          <cell r="Y184" t="str">
            <v>D.   Emergency Room Visits</v>
          </cell>
          <cell r="Z184">
            <v>0</v>
          </cell>
          <cell r="AA184">
            <v>247</v>
          </cell>
          <cell r="AB184">
            <v>0</v>
          </cell>
          <cell r="AC184">
            <v>131</v>
          </cell>
          <cell r="AD184">
            <v>0</v>
          </cell>
          <cell r="AE184">
            <v>378</v>
          </cell>
          <cell r="AG184" t="str">
            <v>D.   Emergency Room Visits</v>
          </cell>
          <cell r="AH184">
            <v>0</v>
          </cell>
          <cell r="AI184">
            <v>102</v>
          </cell>
          <cell r="AJ184">
            <v>0</v>
          </cell>
          <cell r="AK184">
            <v>32</v>
          </cell>
          <cell r="AL184">
            <v>0</v>
          </cell>
          <cell r="AM184">
            <v>134</v>
          </cell>
          <cell r="AO184" t="str">
            <v>D.   Emergency Room Visits</v>
          </cell>
          <cell r="AP184">
            <v>0</v>
          </cell>
          <cell r="AQ184">
            <v>27</v>
          </cell>
          <cell r="AR184">
            <v>0</v>
          </cell>
          <cell r="AS184">
            <v>12</v>
          </cell>
          <cell r="AT184">
            <v>0</v>
          </cell>
          <cell r="AU184">
            <v>39</v>
          </cell>
          <cell r="AW184" t="str">
            <v>D.   Emergency Room Visits</v>
          </cell>
          <cell r="AX184">
            <v>0</v>
          </cell>
          <cell r="AY184">
            <v>43</v>
          </cell>
          <cell r="AZ184">
            <v>0</v>
          </cell>
          <cell r="BA184">
            <v>10</v>
          </cell>
          <cell r="BB184">
            <v>0</v>
          </cell>
          <cell r="BC184">
            <v>53</v>
          </cell>
        </row>
        <row r="188">
          <cell r="A188" t="str">
            <v>Program Contractor Financial Reporting Systems - Report #11A Utilization Data Report by County</v>
          </cell>
          <cell r="I188" t="str">
            <v>Program Contractor Financial Reporting Systems - Report #11A Utilization Data Report by County</v>
          </cell>
          <cell r="Q188" t="str">
            <v>Program Contractor Financial Reporting Systems - Report #11A Utilization Data Report by County</v>
          </cell>
          <cell r="Y188" t="str">
            <v>Program Contractor Financial Reporting Systems - Report #11A Utilization Data Report by County</v>
          </cell>
          <cell r="AG188" t="str">
            <v>Program Contractor Financial Reporting Systems - Report #11A Utilization Data Report by County</v>
          </cell>
          <cell r="AO188" t="str">
            <v>Program Contractor Financial Reporting Systems - Report #11A Utilization Data Report by County</v>
          </cell>
          <cell r="AW188" t="str">
            <v>Program Contractor Financial Reporting Systems - Report #11A Utilization Data Report by County</v>
          </cell>
        </row>
        <row r="190">
          <cell r="A190" t="str">
            <v>Statement for Program Contractor 110049 - Evercare of Arizona, Inc.</v>
          </cell>
          <cell r="F190" t="str">
            <v>County:</v>
          </cell>
          <cell r="G190" t="str">
            <v>Apache</v>
          </cell>
          <cell r="I190" t="str">
            <v>Statement for Program Contractor 110049 - Evercare of Arizona, Inc.</v>
          </cell>
          <cell r="N190" t="str">
            <v>County:</v>
          </cell>
          <cell r="O190" t="str">
            <v>Coconino</v>
          </cell>
          <cell r="Q190" t="str">
            <v>Statement for Program Contractor 110049 - Evercare of Arizona, Inc.</v>
          </cell>
          <cell r="V190" t="str">
            <v>County:</v>
          </cell>
          <cell r="W190" t="str">
            <v>La Paz</v>
          </cell>
          <cell r="Y190" t="str">
            <v>Statement for Program Contractor 110049 - Evercare of Arizona, Inc.</v>
          </cell>
          <cell r="AD190" t="str">
            <v>County:</v>
          </cell>
          <cell r="AE190" t="str">
            <v>Maricopa</v>
          </cell>
          <cell r="AG190" t="str">
            <v>Statement for Program Contractor 110049 - Evercare of Arizona, Inc.</v>
          </cell>
          <cell r="AL190" t="str">
            <v>County:</v>
          </cell>
          <cell r="AM190" t="str">
            <v>Mohave</v>
          </cell>
          <cell r="AO190" t="str">
            <v>Statement for Program Contractor 110049 - Evercare of Arizona, Inc.</v>
          </cell>
          <cell r="AT190" t="str">
            <v>County:</v>
          </cell>
          <cell r="AU190" t="str">
            <v>Navajo</v>
          </cell>
          <cell r="AW190" t="str">
            <v>Statement for Program Contractor 110049 - Evercare of Arizona, Inc.</v>
          </cell>
          <cell r="BB190" t="str">
            <v>County:</v>
          </cell>
          <cell r="BC190" t="str">
            <v>Yuma</v>
          </cell>
        </row>
        <row r="192">
          <cell r="A192" t="str">
            <v>For the Month ending 2/28/2006 in the Fiscal Year ending 9/30/2006</v>
          </cell>
          <cell r="F192" t="str">
            <v>Page 2 of 21</v>
          </cell>
          <cell r="I192" t="str">
            <v>For the Month ending 2/28/2006 in the Fiscal Year ending 9/30/2006</v>
          </cell>
          <cell r="N192" t="str">
            <v>Page 5 of 21</v>
          </cell>
          <cell r="Q192" t="str">
            <v>For the Month ending 2/28/2006 in the Fiscal Year ending 9/30/2006</v>
          </cell>
          <cell r="V192" t="str">
            <v>Page 8 of 21</v>
          </cell>
          <cell r="Y192" t="str">
            <v>For the Month ending 2/28/2006 in the Fiscal Year ending 9/30/2006</v>
          </cell>
          <cell r="AD192" t="str">
            <v>Page 11 of 21</v>
          </cell>
          <cell r="AG192" t="str">
            <v>For the Month ending 2/28/2006 in the Fiscal Year ending 9/30/2006</v>
          </cell>
          <cell r="AL192" t="str">
            <v>Page 14 of 21</v>
          </cell>
          <cell r="AO192" t="str">
            <v>For the Month ending 2/28/2006 in the Fiscal Year ending 9/30/2006</v>
          </cell>
          <cell r="AT192" t="str">
            <v>Page 17 of 21</v>
          </cell>
          <cell r="AW192" t="str">
            <v>For the Month ending 2/28/2006 in the Fiscal Year ending 9/30/2006</v>
          </cell>
          <cell r="BB192" t="str">
            <v>Page 20 of 21</v>
          </cell>
        </row>
        <row r="195">
          <cell r="A195" t="str">
            <v>Utilization Data Report by County</v>
          </cell>
          <cell r="I195" t="str">
            <v>Utilization Data Report by County</v>
          </cell>
          <cell r="Q195" t="str">
            <v>Utilization Data Report by County</v>
          </cell>
          <cell r="Y195" t="str">
            <v>Utilization Data Report by County</v>
          </cell>
          <cell r="AG195" t="str">
            <v>Utilization Data Report by County</v>
          </cell>
          <cell r="AO195" t="str">
            <v>Utilization Data Report by County</v>
          </cell>
          <cell r="AW195" t="str">
            <v>Utilization Data Report by County</v>
          </cell>
        </row>
        <row r="197">
          <cell r="B197" t="str">
            <v>MEDICARE</v>
          </cell>
          <cell r="D197" t="str">
            <v>NON-MEDICARE</v>
          </cell>
          <cell r="F197" t="str">
            <v>TOTAL</v>
          </cell>
          <cell r="J197" t="str">
            <v>MEDICARE</v>
          </cell>
          <cell r="L197" t="str">
            <v>NON-MEDICARE</v>
          </cell>
          <cell r="N197" t="str">
            <v>TOTAL</v>
          </cell>
          <cell r="R197" t="str">
            <v>MEDICARE</v>
          </cell>
          <cell r="T197" t="str">
            <v>NON-MEDICARE</v>
          </cell>
          <cell r="V197" t="str">
            <v>TOTAL</v>
          </cell>
          <cell r="Z197" t="str">
            <v>MEDICARE</v>
          </cell>
          <cell r="AB197" t="str">
            <v>NON-MEDICARE</v>
          </cell>
          <cell r="AD197" t="str">
            <v>TOTAL</v>
          </cell>
          <cell r="AH197" t="str">
            <v>MEDICARE</v>
          </cell>
          <cell r="AJ197" t="str">
            <v>NON-MEDICARE</v>
          </cell>
          <cell r="AL197" t="str">
            <v>TOTAL</v>
          </cell>
          <cell r="AP197" t="str">
            <v>MEDICARE</v>
          </cell>
          <cell r="AR197" t="str">
            <v>NON-MEDICARE</v>
          </cell>
          <cell r="AT197" t="str">
            <v>TOTAL</v>
          </cell>
          <cell r="AX197" t="str">
            <v>MEDICARE</v>
          </cell>
          <cell r="AZ197" t="str">
            <v>NON-MEDICARE</v>
          </cell>
          <cell r="BB197" t="str">
            <v>TOTAL</v>
          </cell>
        </row>
        <row r="198">
          <cell r="A198" t="str">
            <v>ITEM DESCRIPTION</v>
          </cell>
          <cell r="B198" t="str">
            <v>Current</v>
          </cell>
          <cell r="D198" t="str">
            <v>Current</v>
          </cell>
          <cell r="F198" t="str">
            <v>Current</v>
          </cell>
          <cell r="I198" t="str">
            <v>ITEM DESCRIPTION</v>
          </cell>
          <cell r="J198" t="str">
            <v>Current</v>
          </cell>
          <cell r="L198" t="str">
            <v>Current</v>
          </cell>
          <cell r="N198" t="str">
            <v>Current</v>
          </cell>
          <cell r="Q198" t="str">
            <v>ITEM DESCRIPTION</v>
          </cell>
          <cell r="R198" t="str">
            <v>Current</v>
          </cell>
          <cell r="T198" t="str">
            <v>Current</v>
          </cell>
          <cell r="V198" t="str">
            <v>Current</v>
          </cell>
          <cell r="Y198" t="str">
            <v>ITEM DESCRIPTION</v>
          </cell>
          <cell r="Z198" t="str">
            <v>Current</v>
          </cell>
          <cell r="AB198" t="str">
            <v>Current</v>
          </cell>
          <cell r="AD198" t="str">
            <v>Current</v>
          </cell>
          <cell r="AG198" t="str">
            <v>ITEM DESCRIPTION</v>
          </cell>
          <cell r="AH198" t="str">
            <v>Current</v>
          </cell>
          <cell r="AJ198" t="str">
            <v>Current</v>
          </cell>
          <cell r="AL198" t="str">
            <v>Current</v>
          </cell>
          <cell r="AO198" t="str">
            <v>ITEM DESCRIPTION</v>
          </cell>
          <cell r="AP198" t="str">
            <v>Current</v>
          </cell>
          <cell r="AR198" t="str">
            <v>Current</v>
          </cell>
          <cell r="AT198" t="str">
            <v>Current</v>
          </cell>
          <cell r="AW198" t="str">
            <v>ITEM DESCRIPTION</v>
          </cell>
          <cell r="AX198" t="str">
            <v>Current</v>
          </cell>
          <cell r="AZ198" t="str">
            <v>Current</v>
          </cell>
          <cell r="BB198" t="str">
            <v>Current</v>
          </cell>
        </row>
        <row r="199">
          <cell r="B199" t="str">
            <v>Period</v>
          </cell>
          <cell r="C199" t="str">
            <v>YTD</v>
          </cell>
          <cell r="D199" t="str">
            <v>Period</v>
          </cell>
          <cell r="E199" t="str">
            <v>YTD</v>
          </cell>
          <cell r="F199" t="str">
            <v>Period</v>
          </cell>
          <cell r="G199" t="str">
            <v>YTD</v>
          </cell>
          <cell r="J199" t="str">
            <v>Period</v>
          </cell>
          <cell r="K199" t="str">
            <v>YTD</v>
          </cell>
          <cell r="L199" t="str">
            <v>Period</v>
          </cell>
          <cell r="M199" t="str">
            <v>YTD</v>
          </cell>
          <cell r="N199" t="str">
            <v>Period</v>
          </cell>
          <cell r="O199" t="str">
            <v>YTD</v>
          </cell>
          <cell r="R199" t="str">
            <v>Period</v>
          </cell>
          <cell r="S199" t="str">
            <v>YTD</v>
          </cell>
          <cell r="T199" t="str">
            <v>Period</v>
          </cell>
          <cell r="U199" t="str">
            <v>YTD</v>
          </cell>
          <cell r="V199" t="str">
            <v>Period</v>
          </cell>
          <cell r="W199" t="str">
            <v>YTD</v>
          </cell>
          <cell r="Z199" t="str">
            <v>Period</v>
          </cell>
          <cell r="AA199" t="str">
            <v>YTD</v>
          </cell>
          <cell r="AB199" t="str">
            <v>Period</v>
          </cell>
          <cell r="AC199" t="str">
            <v>YTD</v>
          </cell>
          <cell r="AD199" t="str">
            <v>Period</v>
          </cell>
          <cell r="AE199" t="str">
            <v>YTD</v>
          </cell>
          <cell r="AH199" t="str">
            <v>Period</v>
          </cell>
          <cell r="AI199" t="str">
            <v>YTD</v>
          </cell>
          <cell r="AJ199" t="str">
            <v>Period</v>
          </cell>
          <cell r="AK199" t="str">
            <v>YTD</v>
          </cell>
          <cell r="AL199" t="str">
            <v>Period</v>
          </cell>
          <cell r="AM199" t="str">
            <v>YTD</v>
          </cell>
          <cell r="AP199" t="str">
            <v>Period</v>
          </cell>
          <cell r="AQ199" t="str">
            <v>YTD</v>
          </cell>
          <cell r="AR199" t="str">
            <v>Period</v>
          </cell>
          <cell r="AS199" t="str">
            <v>YTD</v>
          </cell>
          <cell r="AT199" t="str">
            <v>Period</v>
          </cell>
          <cell r="AU199" t="str">
            <v>YTD</v>
          </cell>
          <cell r="AX199" t="str">
            <v>Period</v>
          </cell>
          <cell r="AY199" t="str">
            <v>YTD</v>
          </cell>
          <cell r="AZ199" t="str">
            <v>Period</v>
          </cell>
          <cell r="BA199" t="str">
            <v>YTD</v>
          </cell>
          <cell r="BB199" t="str">
            <v>Period</v>
          </cell>
          <cell r="BC199" t="str">
            <v>YTD</v>
          </cell>
        </row>
        <row r="200">
          <cell r="A200" t="str">
            <v>A.   Enrollees (At End of Period)</v>
          </cell>
          <cell r="B200">
            <v>0</v>
          </cell>
          <cell r="D200">
            <v>0</v>
          </cell>
          <cell r="F200">
            <v>0</v>
          </cell>
          <cell r="I200" t="str">
            <v>A.   Enrollees (At End of Period)</v>
          </cell>
          <cell r="J200">
            <v>0</v>
          </cell>
          <cell r="L200">
            <v>0</v>
          </cell>
          <cell r="N200">
            <v>0</v>
          </cell>
          <cell r="Q200" t="str">
            <v>A.   Enrollees (At End of Period)</v>
          </cell>
          <cell r="R200">
            <v>0</v>
          </cell>
          <cell r="T200">
            <v>0</v>
          </cell>
          <cell r="V200">
            <v>0</v>
          </cell>
          <cell r="Y200" t="str">
            <v>A.   Enrollees (At End of Period)</v>
          </cell>
          <cell r="Z200">
            <v>0</v>
          </cell>
          <cell r="AB200">
            <v>0</v>
          </cell>
          <cell r="AD200">
            <v>0</v>
          </cell>
          <cell r="AG200" t="str">
            <v>A.   Enrollees (At End of Period)</v>
          </cell>
          <cell r="AH200">
            <v>0</v>
          </cell>
          <cell r="AJ200">
            <v>0</v>
          </cell>
          <cell r="AL200">
            <v>0</v>
          </cell>
          <cell r="AO200" t="str">
            <v>A.   Enrollees (At End of Period)</v>
          </cell>
          <cell r="AP200">
            <v>0</v>
          </cell>
          <cell r="AR200">
            <v>0</v>
          </cell>
          <cell r="AT200">
            <v>0</v>
          </cell>
          <cell r="AW200" t="str">
            <v>A.   Enrollees (At End of Period)</v>
          </cell>
          <cell r="AX200">
            <v>0</v>
          </cell>
          <cell r="AZ200">
            <v>0</v>
          </cell>
          <cell r="BB200">
            <v>0</v>
          </cell>
        </row>
        <row r="202">
          <cell r="A202" t="str">
            <v>B.   Member Months (Unduplicated)</v>
          </cell>
          <cell r="B202">
            <v>0</v>
          </cell>
          <cell r="C202">
            <v>190.88669999999996</v>
          </cell>
          <cell r="D202">
            <v>0</v>
          </cell>
          <cell r="E202">
            <v>54.75</v>
          </cell>
          <cell r="F202">
            <v>0</v>
          </cell>
          <cell r="G202">
            <v>245.63669999999996</v>
          </cell>
          <cell r="I202" t="str">
            <v>B.   Member Months (Unduplicated)</v>
          </cell>
          <cell r="J202">
            <v>0</v>
          </cell>
          <cell r="K202">
            <v>513.7274000000001</v>
          </cell>
          <cell r="L202">
            <v>0</v>
          </cell>
          <cell r="M202">
            <v>110.61330000000001</v>
          </cell>
          <cell r="N202">
            <v>0</v>
          </cell>
          <cell r="O202">
            <v>624.34070000000008</v>
          </cell>
          <cell r="Q202" t="str">
            <v>B.   Member Months (Unduplicated)</v>
          </cell>
          <cell r="R202">
            <v>0</v>
          </cell>
          <cell r="S202">
            <v>222.08120000000002</v>
          </cell>
          <cell r="T202">
            <v>0</v>
          </cell>
          <cell r="U202">
            <v>17.07</v>
          </cell>
          <cell r="V202">
            <v>0</v>
          </cell>
          <cell r="W202">
            <v>239.15120000000002</v>
          </cell>
          <cell r="Y202" t="str">
            <v>B.   Member Months (Unduplicated)</v>
          </cell>
          <cell r="Z202">
            <v>0</v>
          </cell>
          <cell r="AA202">
            <v>13367.081800000002</v>
          </cell>
          <cell r="AB202">
            <v>0</v>
          </cell>
          <cell r="AC202">
            <v>1964.4491000000003</v>
          </cell>
          <cell r="AD202">
            <v>0</v>
          </cell>
          <cell r="AE202">
            <v>15331.530900000002</v>
          </cell>
          <cell r="AG202" t="str">
            <v>B.   Member Months (Unduplicated)</v>
          </cell>
          <cell r="AH202">
            <v>0</v>
          </cell>
          <cell r="AI202">
            <v>2465.0030999999999</v>
          </cell>
          <cell r="AJ202">
            <v>0</v>
          </cell>
          <cell r="AK202">
            <v>338.37329999999997</v>
          </cell>
          <cell r="AL202">
            <v>0</v>
          </cell>
          <cell r="AM202">
            <v>2803.3764000000001</v>
          </cell>
          <cell r="AO202" t="str">
            <v>B.   Member Months (Unduplicated)</v>
          </cell>
          <cell r="AP202">
            <v>0</v>
          </cell>
          <cell r="AQ202">
            <v>588.85000000000014</v>
          </cell>
          <cell r="AR202">
            <v>0</v>
          </cell>
          <cell r="AS202">
            <v>145.74229999999997</v>
          </cell>
          <cell r="AT202">
            <v>0</v>
          </cell>
          <cell r="AU202">
            <v>734.59230000000014</v>
          </cell>
          <cell r="AW202" t="str">
            <v>B.   Member Months (Unduplicated)</v>
          </cell>
          <cell r="AX202">
            <v>0</v>
          </cell>
          <cell r="AY202">
            <v>1674.2218</v>
          </cell>
          <cell r="AZ202">
            <v>0</v>
          </cell>
          <cell r="BA202">
            <v>331.96999999999997</v>
          </cell>
          <cell r="BB202">
            <v>0</v>
          </cell>
          <cell r="BC202">
            <v>2006.1918000000001</v>
          </cell>
        </row>
        <row r="203">
          <cell r="A203" t="str">
            <v xml:space="preserve">   Institutional Member Months Total</v>
          </cell>
          <cell r="B203">
            <v>0</v>
          </cell>
          <cell r="C203">
            <v>15.7</v>
          </cell>
          <cell r="D203">
            <v>0</v>
          </cell>
          <cell r="E203">
            <v>11.14</v>
          </cell>
          <cell r="F203">
            <v>0</v>
          </cell>
          <cell r="G203">
            <v>26.84</v>
          </cell>
          <cell r="I203" t="str">
            <v xml:space="preserve">   Institutional Member Months Total</v>
          </cell>
          <cell r="J203">
            <v>0</v>
          </cell>
          <cell r="K203">
            <v>190.48</v>
          </cell>
          <cell r="L203">
            <v>0</v>
          </cell>
          <cell r="M203">
            <v>12.73</v>
          </cell>
          <cell r="N203">
            <v>0</v>
          </cell>
          <cell r="O203">
            <v>203.20999999999998</v>
          </cell>
          <cell r="Q203" t="str">
            <v xml:space="preserve">   Institutional Member Months Total</v>
          </cell>
          <cell r="R203">
            <v>0</v>
          </cell>
          <cell r="S203">
            <v>122.66999999999999</v>
          </cell>
          <cell r="T203">
            <v>0</v>
          </cell>
          <cell r="U203">
            <v>3</v>
          </cell>
          <cell r="V203">
            <v>0</v>
          </cell>
          <cell r="W203">
            <v>125.66999999999999</v>
          </cell>
          <cell r="Y203" t="str">
            <v xml:space="preserve">   Institutional Member Months Total</v>
          </cell>
          <cell r="Z203">
            <v>0</v>
          </cell>
          <cell r="AA203">
            <v>5378.2800000000007</v>
          </cell>
          <cell r="AB203">
            <v>0</v>
          </cell>
          <cell r="AC203">
            <v>460.42000000000007</v>
          </cell>
          <cell r="AD203">
            <v>0</v>
          </cell>
          <cell r="AE203">
            <v>5838.7000000000007</v>
          </cell>
          <cell r="AG203" t="str">
            <v xml:space="preserve">   Institutional Member Months Total</v>
          </cell>
          <cell r="AH203">
            <v>0</v>
          </cell>
          <cell r="AI203">
            <v>1342.8</v>
          </cell>
          <cell r="AJ203">
            <v>0</v>
          </cell>
          <cell r="AK203">
            <v>92.289999999999992</v>
          </cell>
          <cell r="AL203">
            <v>0</v>
          </cell>
          <cell r="AM203">
            <v>1435.09</v>
          </cell>
          <cell r="AO203" t="str">
            <v xml:space="preserve">   Institutional Member Months Total</v>
          </cell>
          <cell r="AP203">
            <v>0</v>
          </cell>
          <cell r="AQ203">
            <v>111.26</v>
          </cell>
          <cell r="AR203">
            <v>0</v>
          </cell>
          <cell r="AS203">
            <v>25.259999999999998</v>
          </cell>
          <cell r="AT203">
            <v>0</v>
          </cell>
          <cell r="AU203">
            <v>136.52000000000001</v>
          </cell>
          <cell r="AW203" t="str">
            <v xml:space="preserve">   Institutional Member Months Total</v>
          </cell>
          <cell r="AX203">
            <v>0</v>
          </cell>
          <cell r="AY203">
            <v>878.52</v>
          </cell>
          <cell r="AZ203">
            <v>0</v>
          </cell>
          <cell r="BA203">
            <v>113.56</v>
          </cell>
          <cell r="BB203">
            <v>0</v>
          </cell>
          <cell r="BC203">
            <v>992.07999999999993</v>
          </cell>
        </row>
        <row r="204">
          <cell r="A204" t="str">
            <v xml:space="preserve">   1.  Level I</v>
          </cell>
          <cell r="B204">
            <v>0</v>
          </cell>
          <cell r="C204">
            <v>6.81</v>
          </cell>
          <cell r="D204">
            <v>0</v>
          </cell>
          <cell r="E204">
            <v>8.14</v>
          </cell>
          <cell r="F204">
            <v>0</v>
          </cell>
          <cell r="G204">
            <v>14.95</v>
          </cell>
          <cell r="I204" t="str">
            <v xml:space="preserve">   1.  Level I</v>
          </cell>
          <cell r="J204">
            <v>0</v>
          </cell>
          <cell r="K204">
            <v>86.49</v>
          </cell>
          <cell r="L204">
            <v>0</v>
          </cell>
          <cell r="M204">
            <v>8.23</v>
          </cell>
          <cell r="N204">
            <v>0</v>
          </cell>
          <cell r="O204">
            <v>94.72</v>
          </cell>
          <cell r="Q204" t="str">
            <v xml:space="preserve">   1.  Level I</v>
          </cell>
          <cell r="R204">
            <v>0</v>
          </cell>
          <cell r="S204">
            <v>78.349999999999994</v>
          </cell>
          <cell r="T204">
            <v>0</v>
          </cell>
          <cell r="U204">
            <v>0</v>
          </cell>
          <cell r="V204">
            <v>0</v>
          </cell>
          <cell r="W204">
            <v>78.349999999999994</v>
          </cell>
          <cell r="Y204" t="str">
            <v xml:space="preserve">   1.  Level I</v>
          </cell>
          <cell r="Z204">
            <v>0</v>
          </cell>
          <cell r="AA204">
            <v>3650.05</v>
          </cell>
          <cell r="AB204">
            <v>0</v>
          </cell>
          <cell r="AC204">
            <v>288.17</v>
          </cell>
          <cell r="AD204">
            <v>0</v>
          </cell>
          <cell r="AE204">
            <v>3938.2200000000003</v>
          </cell>
          <cell r="AG204" t="str">
            <v xml:space="preserve">   1.  Level I</v>
          </cell>
          <cell r="AH204">
            <v>0</v>
          </cell>
          <cell r="AI204">
            <v>607.04999999999995</v>
          </cell>
          <cell r="AJ204">
            <v>0</v>
          </cell>
          <cell r="AK204">
            <v>46.1</v>
          </cell>
          <cell r="AL204">
            <v>0</v>
          </cell>
          <cell r="AM204">
            <v>653.15</v>
          </cell>
          <cell r="AO204" t="str">
            <v xml:space="preserve">   1.  Level I</v>
          </cell>
          <cell r="AP204">
            <v>0</v>
          </cell>
          <cell r="AQ204">
            <v>64.41</v>
          </cell>
          <cell r="AR204">
            <v>0</v>
          </cell>
          <cell r="AS204">
            <v>22.259999999999998</v>
          </cell>
          <cell r="AT204">
            <v>0</v>
          </cell>
          <cell r="AU204">
            <v>86.669999999999987</v>
          </cell>
          <cell r="AW204" t="str">
            <v xml:space="preserve">   1.  Level I</v>
          </cell>
          <cell r="AX204">
            <v>0</v>
          </cell>
          <cell r="AY204">
            <v>471.98</v>
          </cell>
          <cell r="AZ204">
            <v>0</v>
          </cell>
          <cell r="BA204">
            <v>69.94</v>
          </cell>
          <cell r="BB204">
            <v>0</v>
          </cell>
          <cell r="BC204">
            <v>541.92000000000007</v>
          </cell>
        </row>
        <row r="205">
          <cell r="A205" t="str">
            <v xml:space="preserve">   2.  Level II</v>
          </cell>
          <cell r="B205">
            <v>0</v>
          </cell>
          <cell r="C205">
            <v>6.73</v>
          </cell>
          <cell r="D205">
            <v>0</v>
          </cell>
          <cell r="E205">
            <v>3</v>
          </cell>
          <cell r="F205">
            <v>0</v>
          </cell>
          <cell r="G205">
            <v>9.73</v>
          </cell>
          <cell r="I205" t="str">
            <v xml:space="preserve">   2.  Level II</v>
          </cell>
          <cell r="J205">
            <v>0</v>
          </cell>
          <cell r="K205">
            <v>87.8</v>
          </cell>
          <cell r="L205">
            <v>0</v>
          </cell>
          <cell r="M205">
            <v>3</v>
          </cell>
          <cell r="N205">
            <v>0</v>
          </cell>
          <cell r="O205">
            <v>90.8</v>
          </cell>
          <cell r="Q205" t="str">
            <v xml:space="preserve">   2.  Level II</v>
          </cell>
          <cell r="R205">
            <v>0</v>
          </cell>
          <cell r="S205">
            <v>37.57</v>
          </cell>
          <cell r="T205">
            <v>0</v>
          </cell>
          <cell r="U205">
            <v>3</v>
          </cell>
          <cell r="V205">
            <v>0</v>
          </cell>
          <cell r="W205">
            <v>40.57</v>
          </cell>
          <cell r="Y205" t="str">
            <v xml:space="preserve">   2.  Level II</v>
          </cell>
          <cell r="Z205">
            <v>0</v>
          </cell>
          <cell r="AA205">
            <v>1526.49</v>
          </cell>
          <cell r="AB205">
            <v>0</v>
          </cell>
          <cell r="AC205">
            <v>127.19</v>
          </cell>
          <cell r="AD205">
            <v>0</v>
          </cell>
          <cell r="AE205">
            <v>1653.68</v>
          </cell>
          <cell r="AG205" t="str">
            <v xml:space="preserve">   2.  Level II</v>
          </cell>
          <cell r="AH205">
            <v>0</v>
          </cell>
          <cell r="AI205">
            <v>602.55999999999995</v>
          </cell>
          <cell r="AJ205">
            <v>0</v>
          </cell>
          <cell r="AK205">
            <v>28.279999999999998</v>
          </cell>
          <cell r="AL205">
            <v>0</v>
          </cell>
          <cell r="AM205">
            <v>630.83999999999992</v>
          </cell>
          <cell r="AO205" t="str">
            <v xml:space="preserve">   2.  Level II</v>
          </cell>
          <cell r="AP205">
            <v>0</v>
          </cell>
          <cell r="AQ205">
            <v>39.450000000000003</v>
          </cell>
          <cell r="AR205">
            <v>0</v>
          </cell>
          <cell r="AS205">
            <v>3</v>
          </cell>
          <cell r="AT205">
            <v>0</v>
          </cell>
          <cell r="AU205">
            <v>42.45</v>
          </cell>
          <cell r="AW205" t="str">
            <v xml:space="preserve">   2.  Level II</v>
          </cell>
          <cell r="AX205">
            <v>0</v>
          </cell>
          <cell r="AY205">
            <v>357.26</v>
          </cell>
          <cell r="AZ205">
            <v>0</v>
          </cell>
          <cell r="BA205">
            <v>27.619999999999997</v>
          </cell>
          <cell r="BB205">
            <v>0</v>
          </cell>
          <cell r="BC205">
            <v>384.88</v>
          </cell>
        </row>
        <row r="206">
          <cell r="A206" t="str">
            <v xml:space="preserve">   3.  Level III</v>
          </cell>
          <cell r="B206">
            <v>0</v>
          </cell>
          <cell r="C206">
            <v>2.16</v>
          </cell>
          <cell r="D206">
            <v>0</v>
          </cell>
          <cell r="E206">
            <v>0</v>
          </cell>
          <cell r="F206">
            <v>0</v>
          </cell>
          <cell r="G206">
            <v>2.16</v>
          </cell>
          <cell r="I206" t="str">
            <v xml:space="preserve">   3.  Level III</v>
          </cell>
          <cell r="J206">
            <v>0</v>
          </cell>
          <cell r="K206">
            <v>16.190000000000001</v>
          </cell>
          <cell r="L206">
            <v>0</v>
          </cell>
          <cell r="M206">
            <v>1.5</v>
          </cell>
          <cell r="N206">
            <v>0</v>
          </cell>
          <cell r="O206">
            <v>17.690000000000001</v>
          </cell>
          <cell r="Q206" t="str">
            <v xml:space="preserve">   3.  Level III</v>
          </cell>
          <cell r="R206">
            <v>0</v>
          </cell>
          <cell r="S206">
            <v>6.75</v>
          </cell>
          <cell r="T206">
            <v>0</v>
          </cell>
          <cell r="U206">
            <v>0</v>
          </cell>
          <cell r="V206">
            <v>0</v>
          </cell>
          <cell r="W206">
            <v>6.75</v>
          </cell>
          <cell r="Y206" t="str">
            <v xml:space="preserve">   3.  Level III</v>
          </cell>
          <cell r="Z206">
            <v>0</v>
          </cell>
          <cell r="AA206">
            <v>200.77</v>
          </cell>
          <cell r="AB206">
            <v>0</v>
          </cell>
          <cell r="AC206">
            <v>31.090000000000003</v>
          </cell>
          <cell r="AD206">
            <v>0</v>
          </cell>
          <cell r="AE206">
            <v>231.86</v>
          </cell>
          <cell r="AG206" t="str">
            <v xml:space="preserve">   3.  Level III</v>
          </cell>
          <cell r="AH206">
            <v>0</v>
          </cell>
          <cell r="AI206">
            <v>133.19</v>
          </cell>
          <cell r="AJ206">
            <v>0</v>
          </cell>
          <cell r="AK206">
            <v>17.91</v>
          </cell>
          <cell r="AL206">
            <v>0</v>
          </cell>
          <cell r="AM206">
            <v>151.1</v>
          </cell>
          <cell r="AO206" t="str">
            <v xml:space="preserve">   3.  Level III</v>
          </cell>
          <cell r="AP206">
            <v>0</v>
          </cell>
          <cell r="AQ206">
            <v>0.4</v>
          </cell>
          <cell r="AR206">
            <v>0</v>
          </cell>
          <cell r="AS206">
            <v>0</v>
          </cell>
          <cell r="AT206">
            <v>0</v>
          </cell>
          <cell r="AU206">
            <v>0.4</v>
          </cell>
          <cell r="AW206" t="str">
            <v xml:space="preserve">   3.  Level III</v>
          </cell>
          <cell r="AX206">
            <v>0</v>
          </cell>
          <cell r="AY206">
            <v>49.28</v>
          </cell>
          <cell r="AZ206">
            <v>0</v>
          </cell>
          <cell r="BA206">
            <v>16</v>
          </cell>
          <cell r="BB206">
            <v>0</v>
          </cell>
          <cell r="BC206">
            <v>65.28</v>
          </cell>
        </row>
        <row r="207">
          <cell r="A207" t="str">
            <v xml:space="preserve">   4.  Level IV</v>
          </cell>
          <cell r="B207">
            <v>0</v>
          </cell>
          <cell r="C207">
            <v>0</v>
          </cell>
          <cell r="D207">
            <v>0</v>
          </cell>
          <cell r="E207">
            <v>0</v>
          </cell>
          <cell r="F207">
            <v>0</v>
          </cell>
          <cell r="G207">
            <v>0</v>
          </cell>
          <cell r="I207" t="str">
            <v xml:space="preserve">   4.  Level IV</v>
          </cell>
          <cell r="J207">
            <v>0</v>
          </cell>
          <cell r="K207">
            <v>0</v>
          </cell>
          <cell r="L207">
            <v>0</v>
          </cell>
          <cell r="M207">
            <v>0</v>
          </cell>
          <cell r="N207">
            <v>0</v>
          </cell>
          <cell r="O207">
            <v>0</v>
          </cell>
          <cell r="Q207" t="str">
            <v xml:space="preserve">   4.  Level IV</v>
          </cell>
          <cell r="R207">
            <v>0</v>
          </cell>
          <cell r="S207">
            <v>0</v>
          </cell>
          <cell r="T207">
            <v>0</v>
          </cell>
          <cell r="U207">
            <v>0</v>
          </cell>
          <cell r="V207">
            <v>0</v>
          </cell>
          <cell r="W207">
            <v>0</v>
          </cell>
          <cell r="Y207" t="str">
            <v xml:space="preserve">   4.  Level IV</v>
          </cell>
          <cell r="Z207">
            <v>0</v>
          </cell>
          <cell r="AA207">
            <v>0.97</v>
          </cell>
          <cell r="AB207">
            <v>0</v>
          </cell>
          <cell r="AC207">
            <v>13.969999999999999</v>
          </cell>
          <cell r="AD207">
            <v>0</v>
          </cell>
          <cell r="AE207">
            <v>14.94</v>
          </cell>
          <cell r="AG207" t="str">
            <v xml:space="preserve">   4.  Level IV</v>
          </cell>
          <cell r="AH207">
            <v>0</v>
          </cell>
          <cell r="AI207">
            <v>0</v>
          </cell>
          <cell r="AJ207">
            <v>0</v>
          </cell>
          <cell r="AK207">
            <v>0</v>
          </cell>
          <cell r="AL207">
            <v>0</v>
          </cell>
          <cell r="AM207">
            <v>0</v>
          </cell>
          <cell r="AO207" t="str">
            <v xml:space="preserve">   4.  Level IV</v>
          </cell>
          <cell r="AP207">
            <v>0</v>
          </cell>
          <cell r="AQ207">
            <v>7</v>
          </cell>
          <cell r="AR207">
            <v>0</v>
          </cell>
          <cell r="AS207">
            <v>0</v>
          </cell>
          <cell r="AT207">
            <v>0</v>
          </cell>
          <cell r="AU207">
            <v>7</v>
          </cell>
          <cell r="AW207" t="str">
            <v xml:space="preserve">   4.  Level IV</v>
          </cell>
          <cell r="AX207">
            <v>0</v>
          </cell>
          <cell r="AY207">
            <v>0</v>
          </cell>
          <cell r="AZ207">
            <v>0</v>
          </cell>
          <cell r="BA207">
            <v>0</v>
          </cell>
          <cell r="BB207">
            <v>0</v>
          </cell>
          <cell r="BC207">
            <v>0</v>
          </cell>
        </row>
        <row r="208">
          <cell r="A208" t="str">
            <v xml:space="preserve">   5.</v>
          </cell>
          <cell r="I208" t="str">
            <v xml:space="preserve">   5.</v>
          </cell>
          <cell r="Q208" t="str">
            <v xml:space="preserve">   5.</v>
          </cell>
          <cell r="Y208" t="str">
            <v xml:space="preserve">   5.</v>
          </cell>
          <cell r="AG208" t="str">
            <v xml:space="preserve">   5.</v>
          </cell>
          <cell r="AO208" t="str">
            <v xml:space="preserve">   5.</v>
          </cell>
          <cell r="AW208" t="str">
            <v xml:space="preserve">   5.</v>
          </cell>
        </row>
        <row r="209">
          <cell r="A209" t="str">
            <v xml:space="preserve">   6.</v>
          </cell>
          <cell r="I209" t="str">
            <v xml:space="preserve">   6.</v>
          </cell>
          <cell r="Q209" t="str">
            <v xml:space="preserve">   6.</v>
          </cell>
          <cell r="Y209" t="str">
            <v xml:space="preserve">   6.</v>
          </cell>
          <cell r="AG209" t="str">
            <v xml:space="preserve">   6.</v>
          </cell>
          <cell r="AO209" t="str">
            <v xml:space="preserve">   6.</v>
          </cell>
          <cell r="AW209" t="str">
            <v xml:space="preserve">   6.</v>
          </cell>
        </row>
        <row r="210">
          <cell r="A210" t="str">
            <v xml:space="preserve">   7.  Home and Community Based Services (HCBS) Total</v>
          </cell>
          <cell r="B210">
            <v>0</v>
          </cell>
          <cell r="C210">
            <v>193.30999999999997</v>
          </cell>
          <cell r="D210">
            <v>0</v>
          </cell>
          <cell r="E210">
            <v>50.61</v>
          </cell>
          <cell r="F210">
            <v>0</v>
          </cell>
          <cell r="G210">
            <v>243.91999999999996</v>
          </cell>
          <cell r="I210" t="str">
            <v xml:space="preserve">   7.  Home and Community Based Services (HCBS) Total</v>
          </cell>
          <cell r="J210">
            <v>0</v>
          </cell>
          <cell r="K210">
            <v>338.48</v>
          </cell>
          <cell r="L210">
            <v>0</v>
          </cell>
          <cell r="M210">
            <v>88.35</v>
          </cell>
          <cell r="N210">
            <v>0</v>
          </cell>
          <cell r="O210">
            <v>426.83000000000004</v>
          </cell>
          <cell r="Q210" t="str">
            <v xml:space="preserve">   7.  Home and Community Based Services (HCBS) Total</v>
          </cell>
          <cell r="R210">
            <v>0</v>
          </cell>
          <cell r="S210">
            <v>95.550000000000011</v>
          </cell>
          <cell r="T210">
            <v>0</v>
          </cell>
          <cell r="U210">
            <v>14.07</v>
          </cell>
          <cell r="V210">
            <v>0</v>
          </cell>
          <cell r="W210">
            <v>109.62</v>
          </cell>
          <cell r="Y210" t="str">
            <v xml:space="preserve">   7.  Home and Community Based Services (HCBS) Total</v>
          </cell>
          <cell r="Z210">
            <v>0</v>
          </cell>
          <cell r="AA210">
            <v>8554.57</v>
          </cell>
          <cell r="AB210">
            <v>0</v>
          </cell>
          <cell r="AC210">
            <v>1510.57</v>
          </cell>
          <cell r="AD210">
            <v>0</v>
          </cell>
          <cell r="AE210">
            <v>10065.14</v>
          </cell>
          <cell r="AG210" t="str">
            <v xml:space="preserve">   7.  Home and Community Based Services (HCBS) Total</v>
          </cell>
          <cell r="AH210">
            <v>0</v>
          </cell>
          <cell r="AI210">
            <v>1325.78</v>
          </cell>
          <cell r="AJ210">
            <v>0</v>
          </cell>
          <cell r="AK210">
            <v>251.34</v>
          </cell>
          <cell r="AL210">
            <v>0</v>
          </cell>
          <cell r="AM210">
            <v>1577.12</v>
          </cell>
          <cell r="AO210" t="str">
            <v xml:space="preserve">   7.  Home and Community Based Services (HCBS) Total</v>
          </cell>
          <cell r="AP210">
            <v>0</v>
          </cell>
          <cell r="AQ210">
            <v>479.69000000000005</v>
          </cell>
          <cell r="AR210">
            <v>0</v>
          </cell>
          <cell r="AS210">
            <v>135.70999999999998</v>
          </cell>
          <cell r="AT210">
            <v>0</v>
          </cell>
          <cell r="AU210">
            <v>615.40000000000009</v>
          </cell>
          <cell r="AW210" t="str">
            <v xml:space="preserve">   7.  Home and Community Based Services (HCBS) Total</v>
          </cell>
          <cell r="AX210">
            <v>0</v>
          </cell>
          <cell r="AY210">
            <v>1021.8000000000001</v>
          </cell>
          <cell r="AZ210">
            <v>0</v>
          </cell>
          <cell r="BA210">
            <v>258.95</v>
          </cell>
          <cell r="BB210">
            <v>0</v>
          </cell>
          <cell r="BC210">
            <v>1280.75</v>
          </cell>
        </row>
        <row r="211">
          <cell r="A211" t="str">
            <v xml:space="preserve">       a.  Adult Foster Care</v>
          </cell>
          <cell r="B211">
            <v>0</v>
          </cell>
          <cell r="C211">
            <v>0</v>
          </cell>
          <cell r="D211">
            <v>0</v>
          </cell>
          <cell r="E211">
            <v>0</v>
          </cell>
          <cell r="F211">
            <v>0</v>
          </cell>
          <cell r="G211">
            <v>0</v>
          </cell>
          <cell r="I211" t="str">
            <v xml:space="preserve">       a.  Adult Foster Care</v>
          </cell>
          <cell r="J211">
            <v>0</v>
          </cell>
          <cell r="K211">
            <v>0</v>
          </cell>
          <cell r="L211">
            <v>0</v>
          </cell>
          <cell r="M211">
            <v>1.17</v>
          </cell>
          <cell r="N211">
            <v>0</v>
          </cell>
          <cell r="O211">
            <v>1.17</v>
          </cell>
          <cell r="Q211" t="str">
            <v xml:space="preserve">       a.  Adult Foster Care</v>
          </cell>
          <cell r="R211">
            <v>0</v>
          </cell>
          <cell r="S211">
            <v>0</v>
          </cell>
          <cell r="T211">
            <v>0</v>
          </cell>
          <cell r="U211">
            <v>0</v>
          </cell>
          <cell r="V211">
            <v>0</v>
          </cell>
          <cell r="W211">
            <v>0</v>
          </cell>
          <cell r="Y211" t="str">
            <v xml:space="preserve">       a.  Adult Foster Care</v>
          </cell>
          <cell r="Z211">
            <v>0</v>
          </cell>
          <cell r="AA211">
            <v>161.51</v>
          </cell>
          <cell r="AB211">
            <v>0</v>
          </cell>
          <cell r="AC211">
            <v>26.04</v>
          </cell>
          <cell r="AD211">
            <v>0</v>
          </cell>
          <cell r="AE211">
            <v>187.54999999999998</v>
          </cell>
          <cell r="AG211" t="str">
            <v xml:space="preserve">       a.  Adult Foster Care</v>
          </cell>
          <cell r="AH211">
            <v>0</v>
          </cell>
          <cell r="AI211">
            <v>12.9</v>
          </cell>
          <cell r="AJ211">
            <v>0</v>
          </cell>
          <cell r="AK211">
            <v>5.73</v>
          </cell>
          <cell r="AL211">
            <v>0</v>
          </cell>
          <cell r="AM211">
            <v>18.630000000000003</v>
          </cell>
          <cell r="AO211" t="str">
            <v xml:space="preserve">       a.  Adult Foster Care</v>
          </cell>
          <cell r="AP211">
            <v>0</v>
          </cell>
          <cell r="AQ211">
            <v>0</v>
          </cell>
          <cell r="AR211">
            <v>0</v>
          </cell>
          <cell r="AS211">
            <v>0</v>
          </cell>
          <cell r="AT211">
            <v>0</v>
          </cell>
          <cell r="AU211">
            <v>0</v>
          </cell>
          <cell r="AW211" t="str">
            <v xml:space="preserve">       a.  Adult Foster Care</v>
          </cell>
          <cell r="AX211">
            <v>0</v>
          </cell>
          <cell r="AY211">
            <v>4</v>
          </cell>
          <cell r="AZ211">
            <v>0</v>
          </cell>
          <cell r="BA211">
            <v>0</v>
          </cell>
          <cell r="BB211">
            <v>0</v>
          </cell>
          <cell r="BC211">
            <v>4</v>
          </cell>
        </row>
        <row r="212">
          <cell r="A212" t="str">
            <v xml:space="preserve">       b.  Assisted Living Home (Adult Care Home)</v>
          </cell>
          <cell r="B212">
            <v>0</v>
          </cell>
          <cell r="C212">
            <v>44.36</v>
          </cell>
          <cell r="D212">
            <v>0</v>
          </cell>
          <cell r="E212">
            <v>1.66</v>
          </cell>
          <cell r="F212">
            <v>0</v>
          </cell>
          <cell r="G212">
            <v>46.019999999999996</v>
          </cell>
          <cell r="I212" t="str">
            <v xml:space="preserve">       b.  Assisted Living Home (Adult Care Home)</v>
          </cell>
          <cell r="J212">
            <v>0</v>
          </cell>
          <cell r="K212">
            <v>19.060000000000002</v>
          </cell>
          <cell r="L212">
            <v>0</v>
          </cell>
          <cell r="M212">
            <v>4.7</v>
          </cell>
          <cell r="N212">
            <v>0</v>
          </cell>
          <cell r="O212">
            <v>23.76</v>
          </cell>
          <cell r="Q212" t="str">
            <v xml:space="preserve">       b.  Assisted Living Home (Adult Care Home)</v>
          </cell>
          <cell r="R212">
            <v>0</v>
          </cell>
          <cell r="S212">
            <v>0</v>
          </cell>
          <cell r="T212">
            <v>0</v>
          </cell>
          <cell r="U212">
            <v>0</v>
          </cell>
          <cell r="V212">
            <v>0</v>
          </cell>
          <cell r="W212">
            <v>0</v>
          </cell>
          <cell r="Y212" t="str">
            <v xml:space="preserve">       b.  Assisted Living Home (Adult Care Home)</v>
          </cell>
          <cell r="Z212">
            <v>0</v>
          </cell>
          <cell r="AA212">
            <v>1894.61</v>
          </cell>
          <cell r="AB212">
            <v>0</v>
          </cell>
          <cell r="AC212">
            <v>120.88</v>
          </cell>
          <cell r="AD212">
            <v>0</v>
          </cell>
          <cell r="AE212">
            <v>2015.4899999999998</v>
          </cell>
          <cell r="AG212" t="str">
            <v xml:space="preserve">       b.  Assisted Living Home (Adult Care Home)</v>
          </cell>
          <cell r="AH212">
            <v>0</v>
          </cell>
          <cell r="AI212">
            <v>30.16</v>
          </cell>
          <cell r="AJ212">
            <v>0</v>
          </cell>
          <cell r="AK212">
            <v>10.3</v>
          </cell>
          <cell r="AL212">
            <v>0</v>
          </cell>
          <cell r="AM212">
            <v>40.46</v>
          </cell>
          <cell r="AO212" t="str">
            <v xml:space="preserve">       b.  Assisted Living Home (Adult Care Home)</v>
          </cell>
          <cell r="AP212">
            <v>0</v>
          </cell>
          <cell r="AQ212">
            <v>84.77</v>
          </cell>
          <cell r="AR212">
            <v>0</v>
          </cell>
          <cell r="AS212">
            <v>12</v>
          </cell>
          <cell r="AT212">
            <v>0</v>
          </cell>
          <cell r="AU212">
            <v>96.77</v>
          </cell>
          <cell r="AW212" t="str">
            <v xml:space="preserve">       b.  Assisted Living Home (Adult Care Home)</v>
          </cell>
          <cell r="AX212">
            <v>0</v>
          </cell>
          <cell r="AY212">
            <v>114.64999999999999</v>
          </cell>
          <cell r="AZ212">
            <v>0</v>
          </cell>
          <cell r="BA212">
            <v>10.27</v>
          </cell>
          <cell r="BB212">
            <v>0</v>
          </cell>
          <cell r="BC212">
            <v>124.91999999999999</v>
          </cell>
        </row>
        <row r="213">
          <cell r="A213" t="str">
            <v xml:space="preserve">       c.  Group Home (DD)</v>
          </cell>
          <cell r="B213">
            <v>0</v>
          </cell>
          <cell r="C213">
            <v>0</v>
          </cell>
          <cell r="D213">
            <v>0</v>
          </cell>
          <cell r="E213">
            <v>0</v>
          </cell>
          <cell r="F213">
            <v>0</v>
          </cell>
          <cell r="G213">
            <v>0</v>
          </cell>
          <cell r="I213" t="str">
            <v xml:space="preserve">       c.  Group Home (DD)</v>
          </cell>
          <cell r="J213">
            <v>0</v>
          </cell>
          <cell r="K213">
            <v>0</v>
          </cell>
          <cell r="L213">
            <v>0</v>
          </cell>
          <cell r="M213">
            <v>0</v>
          </cell>
          <cell r="N213">
            <v>0</v>
          </cell>
          <cell r="O213">
            <v>0</v>
          </cell>
          <cell r="Q213" t="str">
            <v xml:space="preserve">       c.  Group Home (DD)</v>
          </cell>
          <cell r="R213">
            <v>0</v>
          </cell>
          <cell r="S213">
            <v>0</v>
          </cell>
          <cell r="T213">
            <v>0</v>
          </cell>
          <cell r="U213">
            <v>0</v>
          </cell>
          <cell r="V213">
            <v>0</v>
          </cell>
          <cell r="W213">
            <v>0</v>
          </cell>
          <cell r="Y213" t="str">
            <v xml:space="preserve">       c.  Group Home (DD)</v>
          </cell>
          <cell r="Z213">
            <v>0</v>
          </cell>
          <cell r="AA213">
            <v>4.0299999999999994</v>
          </cell>
          <cell r="AB213">
            <v>0</v>
          </cell>
          <cell r="AC213">
            <v>0</v>
          </cell>
          <cell r="AD213">
            <v>0</v>
          </cell>
          <cell r="AE213">
            <v>4.0299999999999994</v>
          </cell>
          <cell r="AG213" t="str">
            <v xml:space="preserve">       c.  Group Home (DD)</v>
          </cell>
          <cell r="AH213">
            <v>0</v>
          </cell>
          <cell r="AI213">
            <v>0</v>
          </cell>
          <cell r="AJ213">
            <v>0</v>
          </cell>
          <cell r="AK213">
            <v>0</v>
          </cell>
          <cell r="AL213">
            <v>0</v>
          </cell>
          <cell r="AM213">
            <v>0</v>
          </cell>
          <cell r="AO213" t="str">
            <v xml:space="preserve">       c.  Group Home (DD)</v>
          </cell>
          <cell r="AP213">
            <v>0</v>
          </cell>
          <cell r="AQ213">
            <v>0</v>
          </cell>
          <cell r="AR213">
            <v>0</v>
          </cell>
          <cell r="AS213">
            <v>0</v>
          </cell>
          <cell r="AT213">
            <v>0</v>
          </cell>
          <cell r="AU213">
            <v>0</v>
          </cell>
          <cell r="AW213" t="str">
            <v xml:space="preserve">       c.  Group Home (DD)</v>
          </cell>
          <cell r="AX213">
            <v>0</v>
          </cell>
          <cell r="AY213">
            <v>0</v>
          </cell>
          <cell r="AZ213">
            <v>0</v>
          </cell>
          <cell r="BA213">
            <v>0</v>
          </cell>
          <cell r="BB213">
            <v>0</v>
          </cell>
          <cell r="BC213">
            <v>0</v>
          </cell>
        </row>
        <row r="214">
          <cell r="A214" t="str">
            <v xml:space="preserve">       d.  Individual Home</v>
          </cell>
          <cell r="B214">
            <v>0</v>
          </cell>
          <cell r="C214">
            <v>79.72999999999999</v>
          </cell>
          <cell r="D214">
            <v>0</v>
          </cell>
          <cell r="E214">
            <v>36.950000000000003</v>
          </cell>
          <cell r="F214">
            <v>0</v>
          </cell>
          <cell r="G214">
            <v>116.67999999999999</v>
          </cell>
          <cell r="I214" t="str">
            <v xml:space="preserve">       d.  Individual Home</v>
          </cell>
          <cell r="J214">
            <v>0</v>
          </cell>
          <cell r="K214">
            <v>104.99</v>
          </cell>
          <cell r="L214">
            <v>0</v>
          </cell>
          <cell r="M214">
            <v>45.69</v>
          </cell>
          <cell r="N214">
            <v>0</v>
          </cell>
          <cell r="O214">
            <v>150.68</v>
          </cell>
          <cell r="Q214" t="str">
            <v xml:space="preserve">       d.  Individual Home</v>
          </cell>
          <cell r="R214">
            <v>0</v>
          </cell>
          <cell r="S214">
            <v>69.900000000000006</v>
          </cell>
          <cell r="T214">
            <v>0</v>
          </cell>
          <cell r="U214">
            <v>3</v>
          </cell>
          <cell r="V214">
            <v>0</v>
          </cell>
          <cell r="W214">
            <v>72.900000000000006</v>
          </cell>
          <cell r="Y214" t="str">
            <v xml:space="preserve">       d.  Individual Home</v>
          </cell>
          <cell r="Z214">
            <v>0</v>
          </cell>
          <cell r="AA214">
            <v>1965.87</v>
          </cell>
          <cell r="AB214">
            <v>0</v>
          </cell>
          <cell r="AC214">
            <v>726.05</v>
          </cell>
          <cell r="AD214">
            <v>0</v>
          </cell>
          <cell r="AE214">
            <v>2691.92</v>
          </cell>
          <cell r="AG214" t="str">
            <v xml:space="preserve">       d.  Individual Home</v>
          </cell>
          <cell r="AH214">
            <v>0</v>
          </cell>
          <cell r="AI214">
            <v>534.37</v>
          </cell>
          <cell r="AJ214">
            <v>0</v>
          </cell>
          <cell r="AK214">
            <v>126.09</v>
          </cell>
          <cell r="AL214">
            <v>0</v>
          </cell>
          <cell r="AM214">
            <v>660.46</v>
          </cell>
          <cell r="AO214" t="str">
            <v xml:space="preserve">       d.  Individual Home</v>
          </cell>
          <cell r="AP214">
            <v>0</v>
          </cell>
          <cell r="AQ214">
            <v>196.08</v>
          </cell>
          <cell r="AR214">
            <v>0</v>
          </cell>
          <cell r="AS214">
            <v>78.42</v>
          </cell>
          <cell r="AT214">
            <v>0</v>
          </cell>
          <cell r="AU214">
            <v>274.5</v>
          </cell>
          <cell r="AW214" t="str">
            <v xml:space="preserve">       d.  Individual Home</v>
          </cell>
          <cell r="AX214">
            <v>0</v>
          </cell>
          <cell r="AY214">
            <v>336.13</v>
          </cell>
          <cell r="AZ214">
            <v>0</v>
          </cell>
          <cell r="BA214">
            <v>124.83999999999999</v>
          </cell>
          <cell r="BB214">
            <v>0</v>
          </cell>
          <cell r="BC214">
            <v>460.96999999999997</v>
          </cell>
        </row>
        <row r="215">
          <cell r="A215" t="str">
            <v xml:space="preserve">       e.  Assisted Living Centers (SRL)</v>
          </cell>
          <cell r="B215">
            <v>0</v>
          </cell>
          <cell r="C215">
            <v>3.3200000000000003</v>
          </cell>
          <cell r="D215">
            <v>0</v>
          </cell>
          <cell r="E215">
            <v>3</v>
          </cell>
          <cell r="F215">
            <v>0</v>
          </cell>
          <cell r="G215">
            <v>6.32</v>
          </cell>
          <cell r="I215" t="str">
            <v xml:space="preserve">       e.  Assisted Living Centers (SRL)</v>
          </cell>
          <cell r="J215">
            <v>0</v>
          </cell>
          <cell r="K215">
            <v>144.38999999999999</v>
          </cell>
          <cell r="L215">
            <v>0</v>
          </cell>
          <cell r="M215">
            <v>8.17</v>
          </cell>
          <cell r="N215">
            <v>0</v>
          </cell>
          <cell r="O215">
            <v>152.55999999999997</v>
          </cell>
          <cell r="Q215" t="str">
            <v xml:space="preserve">       e.  Assisted Living Centers (SRL)</v>
          </cell>
          <cell r="R215">
            <v>0</v>
          </cell>
          <cell r="S215">
            <v>8.65</v>
          </cell>
          <cell r="T215">
            <v>0</v>
          </cell>
          <cell r="U215">
            <v>0</v>
          </cell>
          <cell r="V215">
            <v>0</v>
          </cell>
          <cell r="W215">
            <v>8.65</v>
          </cell>
          <cell r="Y215" t="str">
            <v xml:space="preserve">       e.  Assisted Living Centers (SRL)</v>
          </cell>
          <cell r="Z215">
            <v>0</v>
          </cell>
          <cell r="AA215">
            <v>2157.25</v>
          </cell>
          <cell r="AB215">
            <v>0</v>
          </cell>
          <cell r="AC215">
            <v>134.42000000000002</v>
          </cell>
          <cell r="AD215">
            <v>0</v>
          </cell>
          <cell r="AE215">
            <v>2291.67</v>
          </cell>
          <cell r="AG215" t="str">
            <v xml:space="preserve">       e.  Assisted Living Centers (SRL)</v>
          </cell>
          <cell r="AH215">
            <v>0</v>
          </cell>
          <cell r="AI215">
            <v>365.73</v>
          </cell>
          <cell r="AJ215">
            <v>0</v>
          </cell>
          <cell r="AK215">
            <v>51.73</v>
          </cell>
          <cell r="AL215">
            <v>0</v>
          </cell>
          <cell r="AM215">
            <v>417.46000000000004</v>
          </cell>
          <cell r="AO215" t="str">
            <v xml:space="preserve">       e.  Assisted Living Centers (SRL)</v>
          </cell>
          <cell r="AP215">
            <v>0</v>
          </cell>
          <cell r="AQ215">
            <v>57.95</v>
          </cell>
          <cell r="AR215">
            <v>0</v>
          </cell>
          <cell r="AS215">
            <v>9.8000000000000007</v>
          </cell>
          <cell r="AT215">
            <v>0</v>
          </cell>
          <cell r="AU215">
            <v>67.75</v>
          </cell>
          <cell r="AW215" t="str">
            <v xml:space="preserve">       e.  Assisted Living Centers (SRL)</v>
          </cell>
          <cell r="AX215">
            <v>0</v>
          </cell>
          <cell r="AY215">
            <v>144.34</v>
          </cell>
          <cell r="AZ215">
            <v>0</v>
          </cell>
          <cell r="BA215">
            <v>16.86</v>
          </cell>
          <cell r="BB215">
            <v>0</v>
          </cell>
          <cell r="BC215">
            <v>161.19999999999999</v>
          </cell>
        </row>
        <row r="216">
          <cell r="A216" t="str">
            <v xml:space="preserve">       f.  Other (Hospice)</v>
          </cell>
          <cell r="B216">
            <v>0</v>
          </cell>
          <cell r="C216">
            <v>17.420000000000002</v>
          </cell>
          <cell r="D216">
            <v>0</v>
          </cell>
          <cell r="E216">
            <v>0</v>
          </cell>
          <cell r="F216">
            <v>0</v>
          </cell>
          <cell r="G216">
            <v>17.420000000000002</v>
          </cell>
          <cell r="I216" t="str">
            <v xml:space="preserve">       f.  Other (Hospice)</v>
          </cell>
          <cell r="J216">
            <v>0</v>
          </cell>
          <cell r="K216">
            <v>1.9100000000000001</v>
          </cell>
          <cell r="L216">
            <v>0</v>
          </cell>
          <cell r="M216">
            <v>0</v>
          </cell>
          <cell r="N216">
            <v>0</v>
          </cell>
          <cell r="O216">
            <v>1.9100000000000001</v>
          </cell>
          <cell r="Q216" t="str">
            <v xml:space="preserve">       f.  Other (Hospice)</v>
          </cell>
          <cell r="R216">
            <v>0</v>
          </cell>
          <cell r="S216">
            <v>0</v>
          </cell>
          <cell r="T216">
            <v>0</v>
          </cell>
          <cell r="U216">
            <v>3</v>
          </cell>
          <cell r="V216">
            <v>0</v>
          </cell>
          <cell r="W216">
            <v>3</v>
          </cell>
          <cell r="Y216" t="str">
            <v xml:space="preserve">       f.  Other (Hospice)</v>
          </cell>
          <cell r="Z216">
            <v>0</v>
          </cell>
          <cell r="AA216">
            <v>287.98</v>
          </cell>
          <cell r="AB216">
            <v>0</v>
          </cell>
          <cell r="AC216">
            <v>6.83</v>
          </cell>
          <cell r="AD216">
            <v>0</v>
          </cell>
          <cell r="AE216">
            <v>294.81</v>
          </cell>
          <cell r="AG216" t="str">
            <v xml:space="preserve">       f.  Other (Hospice)</v>
          </cell>
          <cell r="AH216">
            <v>0</v>
          </cell>
          <cell r="AI216">
            <v>4.0600000000000005</v>
          </cell>
          <cell r="AJ216">
            <v>0</v>
          </cell>
          <cell r="AK216">
            <v>0</v>
          </cell>
          <cell r="AL216">
            <v>0</v>
          </cell>
          <cell r="AM216">
            <v>4.0600000000000005</v>
          </cell>
          <cell r="AO216" t="str">
            <v xml:space="preserve">       f.  Other (Hospice)</v>
          </cell>
          <cell r="AP216">
            <v>0</v>
          </cell>
          <cell r="AQ216">
            <v>16.420000000000002</v>
          </cell>
          <cell r="AR216">
            <v>0</v>
          </cell>
          <cell r="AS216">
            <v>6.49</v>
          </cell>
          <cell r="AT216">
            <v>0</v>
          </cell>
          <cell r="AU216">
            <v>22.910000000000004</v>
          </cell>
          <cell r="AW216" t="str">
            <v xml:space="preserve">       f.  Other (Hospice)</v>
          </cell>
          <cell r="AX216">
            <v>0</v>
          </cell>
          <cell r="AY216">
            <v>25.36</v>
          </cell>
          <cell r="AZ216">
            <v>0</v>
          </cell>
          <cell r="BA216">
            <v>1.9</v>
          </cell>
          <cell r="BB216">
            <v>0</v>
          </cell>
          <cell r="BC216">
            <v>27.259999999999998</v>
          </cell>
        </row>
        <row r="217">
          <cell r="A217" t="str">
            <v xml:space="preserve">       g.  Attendant Care</v>
          </cell>
          <cell r="B217">
            <v>0</v>
          </cell>
          <cell r="C217">
            <v>48.48</v>
          </cell>
          <cell r="D217">
            <v>0</v>
          </cell>
          <cell r="E217">
            <v>9</v>
          </cell>
          <cell r="F217">
            <v>0</v>
          </cell>
          <cell r="G217">
            <v>57.48</v>
          </cell>
          <cell r="I217" t="str">
            <v xml:space="preserve">       g.  Attendant Care</v>
          </cell>
          <cell r="J217">
            <v>0</v>
          </cell>
          <cell r="K217">
            <v>68.13</v>
          </cell>
          <cell r="L217">
            <v>0</v>
          </cell>
          <cell r="M217">
            <v>28.619999999999997</v>
          </cell>
          <cell r="N217">
            <v>0</v>
          </cell>
          <cell r="O217">
            <v>96.75</v>
          </cell>
          <cell r="Q217" t="str">
            <v xml:space="preserve">       g.  Attendant Care</v>
          </cell>
          <cell r="R217">
            <v>0</v>
          </cell>
          <cell r="S217">
            <v>17</v>
          </cell>
          <cell r="T217">
            <v>0</v>
          </cell>
          <cell r="U217">
            <v>8.07</v>
          </cell>
          <cell r="V217">
            <v>0</v>
          </cell>
          <cell r="W217">
            <v>25.07</v>
          </cell>
          <cell r="Y217" t="str">
            <v xml:space="preserve">       g.  Attendant Care</v>
          </cell>
          <cell r="Z217">
            <v>0</v>
          </cell>
          <cell r="AA217">
            <v>2083.3200000000002</v>
          </cell>
          <cell r="AB217">
            <v>0</v>
          </cell>
          <cell r="AC217">
            <v>496.35</v>
          </cell>
          <cell r="AD217">
            <v>0</v>
          </cell>
          <cell r="AE217">
            <v>2579.67</v>
          </cell>
          <cell r="AG217" t="str">
            <v xml:space="preserve">       g.  Attendant Care</v>
          </cell>
          <cell r="AH217">
            <v>0</v>
          </cell>
          <cell r="AI217">
            <v>378.56</v>
          </cell>
          <cell r="AJ217">
            <v>0</v>
          </cell>
          <cell r="AK217">
            <v>57.490000000000009</v>
          </cell>
          <cell r="AL217">
            <v>0</v>
          </cell>
          <cell r="AM217">
            <v>436.05</v>
          </cell>
          <cell r="AO217" t="str">
            <v xml:space="preserve">       g.  Attendant Care</v>
          </cell>
          <cell r="AP217">
            <v>0</v>
          </cell>
          <cell r="AQ217">
            <v>124.47</v>
          </cell>
          <cell r="AR217">
            <v>0</v>
          </cell>
          <cell r="AS217">
            <v>29</v>
          </cell>
          <cell r="AT217">
            <v>0</v>
          </cell>
          <cell r="AU217">
            <v>153.47</v>
          </cell>
          <cell r="AW217" t="str">
            <v xml:space="preserve">       g.  Attendant Care</v>
          </cell>
          <cell r="AX217">
            <v>0</v>
          </cell>
          <cell r="AY217">
            <v>397.32000000000005</v>
          </cell>
          <cell r="AZ217">
            <v>0</v>
          </cell>
          <cell r="BA217">
            <v>105.08000000000001</v>
          </cell>
          <cell r="BB217">
            <v>0</v>
          </cell>
          <cell r="BC217">
            <v>502.40000000000009</v>
          </cell>
        </row>
        <row r="218">
          <cell r="A218" t="str">
            <v xml:space="preserve">   8.  Acute Care</v>
          </cell>
          <cell r="B218">
            <v>0</v>
          </cell>
          <cell r="C218">
            <v>3.2</v>
          </cell>
          <cell r="D218">
            <v>0</v>
          </cell>
          <cell r="E218">
            <v>0</v>
          </cell>
          <cell r="F218">
            <v>0</v>
          </cell>
          <cell r="G218">
            <v>3.2</v>
          </cell>
          <cell r="I218" t="str">
            <v xml:space="preserve">   8.  Acute Care</v>
          </cell>
          <cell r="J218">
            <v>0</v>
          </cell>
          <cell r="K218">
            <v>11</v>
          </cell>
          <cell r="L218">
            <v>0</v>
          </cell>
          <cell r="M218">
            <v>6.0299999999999994</v>
          </cell>
          <cell r="N218">
            <v>0</v>
          </cell>
          <cell r="O218">
            <v>17.03</v>
          </cell>
          <cell r="Q218" t="str">
            <v xml:space="preserve">   8.  Acute Care</v>
          </cell>
          <cell r="R218">
            <v>0</v>
          </cell>
          <cell r="S218">
            <v>7.5299999999999994</v>
          </cell>
          <cell r="T218">
            <v>0</v>
          </cell>
          <cell r="U218">
            <v>0</v>
          </cell>
          <cell r="V218">
            <v>0</v>
          </cell>
          <cell r="W218">
            <v>7.5299999999999994</v>
          </cell>
          <cell r="Y218" t="str">
            <v xml:space="preserve">   8.  Acute Care</v>
          </cell>
          <cell r="Z218">
            <v>0</v>
          </cell>
          <cell r="AA218">
            <v>114.88</v>
          </cell>
          <cell r="AB218">
            <v>0</v>
          </cell>
          <cell r="AC218">
            <v>85.009999999999991</v>
          </cell>
          <cell r="AD218">
            <v>0</v>
          </cell>
          <cell r="AE218">
            <v>199.89</v>
          </cell>
          <cell r="AG218" t="str">
            <v xml:space="preserve">   8.  Acute Care</v>
          </cell>
          <cell r="AH218">
            <v>0</v>
          </cell>
          <cell r="AI218">
            <v>6.9</v>
          </cell>
          <cell r="AJ218">
            <v>0</v>
          </cell>
          <cell r="AK218">
            <v>0</v>
          </cell>
          <cell r="AL218">
            <v>0</v>
          </cell>
          <cell r="AM218">
            <v>6.9</v>
          </cell>
          <cell r="AO218" t="str">
            <v xml:space="preserve">   8.  Acute Care</v>
          </cell>
          <cell r="AP218">
            <v>0</v>
          </cell>
          <cell r="AQ218">
            <v>4.57</v>
          </cell>
          <cell r="AR218">
            <v>0</v>
          </cell>
          <cell r="AS218">
            <v>0</v>
          </cell>
          <cell r="AT218">
            <v>0</v>
          </cell>
          <cell r="AU218">
            <v>4.57</v>
          </cell>
          <cell r="AW218" t="str">
            <v xml:space="preserve">   8.  Acute Care</v>
          </cell>
          <cell r="AX218">
            <v>0</v>
          </cell>
          <cell r="AY218">
            <v>5</v>
          </cell>
          <cell r="AZ218">
            <v>0</v>
          </cell>
          <cell r="BA218">
            <v>5</v>
          </cell>
          <cell r="BB218">
            <v>0</v>
          </cell>
          <cell r="BC218">
            <v>10</v>
          </cell>
        </row>
        <row r="219">
          <cell r="A219" t="str">
            <v xml:space="preserve">   9.  Ventilator</v>
          </cell>
          <cell r="B219">
            <v>0</v>
          </cell>
          <cell r="C219">
            <v>0</v>
          </cell>
          <cell r="D219">
            <v>0</v>
          </cell>
          <cell r="E219">
            <v>0</v>
          </cell>
          <cell r="F219">
            <v>0</v>
          </cell>
          <cell r="G219">
            <v>0</v>
          </cell>
          <cell r="I219" t="str">
            <v xml:space="preserve">   9.  Ventilator</v>
          </cell>
          <cell r="J219">
            <v>0</v>
          </cell>
          <cell r="K219">
            <v>0</v>
          </cell>
          <cell r="L219">
            <v>0</v>
          </cell>
          <cell r="M219">
            <v>3</v>
          </cell>
          <cell r="N219">
            <v>0</v>
          </cell>
          <cell r="O219">
            <v>3</v>
          </cell>
          <cell r="Q219" t="str">
            <v xml:space="preserve">   9.  Ventilator</v>
          </cell>
          <cell r="R219">
            <v>0</v>
          </cell>
          <cell r="S219">
            <v>0</v>
          </cell>
          <cell r="T219">
            <v>0</v>
          </cell>
          <cell r="U219">
            <v>0</v>
          </cell>
          <cell r="V219">
            <v>0</v>
          </cell>
          <cell r="W219">
            <v>0</v>
          </cell>
          <cell r="Y219" t="str">
            <v xml:space="preserve">   9.  Ventilator</v>
          </cell>
          <cell r="Z219">
            <v>0</v>
          </cell>
          <cell r="AA219">
            <v>64.25</v>
          </cell>
          <cell r="AB219">
            <v>0</v>
          </cell>
          <cell r="AC219">
            <v>56.510000000000005</v>
          </cell>
          <cell r="AD219">
            <v>0</v>
          </cell>
          <cell r="AE219">
            <v>120.76</v>
          </cell>
          <cell r="AG219" t="str">
            <v xml:space="preserve">   9.  Ventilator</v>
          </cell>
          <cell r="AH219">
            <v>0</v>
          </cell>
          <cell r="AI219">
            <v>4</v>
          </cell>
          <cell r="AJ219">
            <v>0</v>
          </cell>
          <cell r="AK219">
            <v>0</v>
          </cell>
          <cell r="AL219">
            <v>0</v>
          </cell>
          <cell r="AM219">
            <v>4</v>
          </cell>
          <cell r="AO219" t="str">
            <v xml:space="preserve">   9.  Ventilator</v>
          </cell>
          <cell r="AP219">
            <v>0</v>
          </cell>
          <cell r="AQ219">
            <v>4</v>
          </cell>
          <cell r="AR219">
            <v>0</v>
          </cell>
          <cell r="AS219">
            <v>3</v>
          </cell>
          <cell r="AT219">
            <v>0</v>
          </cell>
          <cell r="AU219">
            <v>7</v>
          </cell>
          <cell r="AW219" t="str">
            <v xml:space="preserve">   9.  Ventilator</v>
          </cell>
          <cell r="AX219">
            <v>0</v>
          </cell>
          <cell r="AY219">
            <v>0</v>
          </cell>
          <cell r="AZ219">
            <v>0</v>
          </cell>
          <cell r="BA219">
            <v>3</v>
          </cell>
          <cell r="BB219">
            <v>0</v>
          </cell>
          <cell r="BC219">
            <v>3</v>
          </cell>
        </row>
        <row r="220">
          <cell r="A220" t="str">
            <v xml:space="preserve">  10.  Prior Period</v>
          </cell>
          <cell r="B220">
            <v>0</v>
          </cell>
          <cell r="C220">
            <v>1.9666999999999999</v>
          </cell>
          <cell r="D220">
            <v>0</v>
          </cell>
          <cell r="E220">
            <v>0</v>
          </cell>
          <cell r="F220">
            <v>0</v>
          </cell>
          <cell r="G220">
            <v>1.9666999999999999</v>
          </cell>
          <cell r="I220" t="str">
            <v xml:space="preserve">  10.  Prior Period</v>
          </cell>
          <cell r="J220">
            <v>0</v>
          </cell>
          <cell r="K220">
            <v>16.677399999999999</v>
          </cell>
          <cell r="L220">
            <v>0</v>
          </cell>
          <cell r="M220">
            <v>4.9333</v>
          </cell>
          <cell r="N220">
            <v>0</v>
          </cell>
          <cell r="O220">
            <v>21.610699999999998</v>
          </cell>
          <cell r="Q220" t="str">
            <v xml:space="preserve">  10.  Prior Period</v>
          </cell>
          <cell r="R220">
            <v>0</v>
          </cell>
          <cell r="S220">
            <v>19.161200000000001</v>
          </cell>
          <cell r="T220">
            <v>0</v>
          </cell>
          <cell r="U220">
            <v>0</v>
          </cell>
          <cell r="V220">
            <v>0</v>
          </cell>
          <cell r="W220">
            <v>19.161200000000001</v>
          </cell>
          <cell r="Y220" t="str">
            <v xml:space="preserve">  10.  Prior Period</v>
          </cell>
          <cell r="Z220">
            <v>0</v>
          </cell>
          <cell r="AA220">
            <v>506.45180000000005</v>
          </cell>
          <cell r="AB220">
            <v>0</v>
          </cell>
          <cell r="AC220">
            <v>36.459099999999999</v>
          </cell>
          <cell r="AD220">
            <v>0</v>
          </cell>
          <cell r="AE220">
            <v>542.91090000000008</v>
          </cell>
          <cell r="AG220" t="str">
            <v xml:space="preserve">  10.  Prior Period</v>
          </cell>
          <cell r="AH220">
            <v>0</v>
          </cell>
          <cell r="AI220">
            <v>80.073099999999997</v>
          </cell>
          <cell r="AJ220">
            <v>0</v>
          </cell>
          <cell r="AK220">
            <v>9.0333000000000006</v>
          </cell>
          <cell r="AL220">
            <v>0</v>
          </cell>
          <cell r="AM220">
            <v>89.106399999999994</v>
          </cell>
          <cell r="AO220" t="str">
            <v xml:space="preserve">  10.  Prior Period</v>
          </cell>
          <cell r="AP220">
            <v>0</v>
          </cell>
          <cell r="AQ220">
            <v>21.099999999999998</v>
          </cell>
          <cell r="AR220">
            <v>0</v>
          </cell>
          <cell r="AS220">
            <v>3.2300000000000002E-2</v>
          </cell>
          <cell r="AT220">
            <v>0</v>
          </cell>
          <cell r="AU220">
            <v>21.132299999999997</v>
          </cell>
          <cell r="AW220" t="str">
            <v xml:space="preserve">  10.  Prior Period</v>
          </cell>
          <cell r="AX220">
            <v>0</v>
          </cell>
          <cell r="AY220">
            <v>39.611800000000002</v>
          </cell>
          <cell r="AZ220">
            <v>0</v>
          </cell>
          <cell r="BA220">
            <v>0</v>
          </cell>
          <cell r="BB220">
            <v>0</v>
          </cell>
          <cell r="BC220">
            <v>39.611800000000002</v>
          </cell>
        </row>
        <row r="221">
          <cell r="A221" t="str">
            <v xml:space="preserve">  11.  Other - Not Placed</v>
          </cell>
          <cell r="B221">
            <v>0</v>
          </cell>
          <cell r="C221">
            <v>-23.29</v>
          </cell>
          <cell r="D221">
            <v>0</v>
          </cell>
          <cell r="E221">
            <v>-7</v>
          </cell>
          <cell r="F221">
            <v>0</v>
          </cell>
          <cell r="G221">
            <v>-30.29</v>
          </cell>
          <cell r="I221" t="str">
            <v xml:space="preserve">  11.  Other - Not Placed</v>
          </cell>
          <cell r="J221">
            <v>0</v>
          </cell>
          <cell r="K221">
            <v>-42.91</v>
          </cell>
          <cell r="L221">
            <v>0</v>
          </cell>
          <cell r="M221">
            <v>-4.43</v>
          </cell>
          <cell r="N221">
            <v>0</v>
          </cell>
          <cell r="O221">
            <v>-47.339999999999996</v>
          </cell>
          <cell r="Q221" t="str">
            <v xml:space="preserve">  11.  Other - Not Placed</v>
          </cell>
          <cell r="R221">
            <v>0</v>
          </cell>
          <cell r="S221">
            <v>-22.83</v>
          </cell>
          <cell r="T221">
            <v>0</v>
          </cell>
          <cell r="U221">
            <v>0</v>
          </cell>
          <cell r="V221">
            <v>0</v>
          </cell>
          <cell r="W221">
            <v>-22.83</v>
          </cell>
          <cell r="Y221" t="str">
            <v xml:space="preserve">  11.  Other - Not Placed</v>
          </cell>
          <cell r="Z221">
            <v>0</v>
          </cell>
          <cell r="AA221">
            <v>-1251.3499999999979</v>
          </cell>
          <cell r="AB221">
            <v>0</v>
          </cell>
          <cell r="AC221">
            <v>-184.51999999999998</v>
          </cell>
          <cell r="AD221">
            <v>0</v>
          </cell>
          <cell r="AE221">
            <v>-1435.8699999999978</v>
          </cell>
          <cell r="AG221" t="str">
            <v xml:space="preserve">  11.  Other - Not Placed</v>
          </cell>
          <cell r="AH221">
            <v>0</v>
          </cell>
          <cell r="AI221">
            <v>-294.55</v>
          </cell>
          <cell r="AJ221">
            <v>0</v>
          </cell>
          <cell r="AK221">
            <v>-14.290000000000001</v>
          </cell>
          <cell r="AL221">
            <v>0</v>
          </cell>
          <cell r="AM221">
            <v>-308.84000000000003</v>
          </cell>
          <cell r="AO221" t="str">
            <v xml:space="preserve">  11.  Other - Not Placed</v>
          </cell>
          <cell r="AP221">
            <v>0</v>
          </cell>
          <cell r="AQ221">
            <v>-31.769999999999996</v>
          </cell>
          <cell r="AR221">
            <v>0</v>
          </cell>
          <cell r="AS221">
            <v>-18.259999999999998</v>
          </cell>
          <cell r="AT221">
            <v>0</v>
          </cell>
          <cell r="AU221">
            <v>-50.029999999999994</v>
          </cell>
          <cell r="AW221" t="str">
            <v xml:space="preserve">  11.  Other - Not Placed</v>
          </cell>
          <cell r="AX221">
            <v>0</v>
          </cell>
          <cell r="AY221">
            <v>-270.71000000000004</v>
          </cell>
          <cell r="AZ221">
            <v>0</v>
          </cell>
          <cell r="BA221">
            <v>-48.54</v>
          </cell>
          <cell r="BB221">
            <v>0</v>
          </cell>
          <cell r="BC221">
            <v>-319.25000000000006</v>
          </cell>
        </row>
        <row r="223">
          <cell r="A223" t="str">
            <v>C.   Acute Patient Day Information</v>
          </cell>
          <cell r="I223" t="str">
            <v>C.   Acute Patient Day Information</v>
          </cell>
          <cell r="Q223" t="str">
            <v>C.   Acute Patient Day Information</v>
          </cell>
          <cell r="Y223" t="str">
            <v>C.   Acute Patient Day Information</v>
          </cell>
          <cell r="AG223" t="str">
            <v>C.   Acute Patient Day Information</v>
          </cell>
          <cell r="AO223" t="str">
            <v>C.   Acute Patient Day Information</v>
          </cell>
          <cell r="AW223" t="str">
            <v>C.   Acute Patient Day Information</v>
          </cell>
        </row>
        <row r="224">
          <cell r="A224" t="str">
            <v xml:space="preserve">       a.  Admissions</v>
          </cell>
          <cell r="B224">
            <v>0</v>
          </cell>
          <cell r="C224">
            <v>16</v>
          </cell>
          <cell r="D224">
            <v>0</v>
          </cell>
          <cell r="E224">
            <v>2</v>
          </cell>
          <cell r="F224">
            <v>0</v>
          </cell>
          <cell r="G224">
            <v>18</v>
          </cell>
          <cell r="I224" t="str">
            <v xml:space="preserve">       a.  Admissions</v>
          </cell>
          <cell r="J224">
            <v>0</v>
          </cell>
          <cell r="K224">
            <v>28</v>
          </cell>
          <cell r="L224">
            <v>0</v>
          </cell>
          <cell r="M224">
            <v>10</v>
          </cell>
          <cell r="N224">
            <v>0</v>
          </cell>
          <cell r="O224">
            <v>38</v>
          </cell>
          <cell r="Q224" t="str">
            <v xml:space="preserve">       a.  Admissions</v>
          </cell>
          <cell r="R224">
            <v>0</v>
          </cell>
          <cell r="S224">
            <v>17</v>
          </cell>
          <cell r="T224">
            <v>0</v>
          </cell>
          <cell r="U224">
            <v>2</v>
          </cell>
          <cell r="V224">
            <v>0</v>
          </cell>
          <cell r="W224">
            <v>19</v>
          </cell>
          <cell r="Y224" t="str">
            <v xml:space="preserve">       a.  Admissions</v>
          </cell>
          <cell r="Z224">
            <v>0</v>
          </cell>
          <cell r="AA224">
            <v>789</v>
          </cell>
          <cell r="AB224">
            <v>0</v>
          </cell>
          <cell r="AC224">
            <v>142</v>
          </cell>
          <cell r="AD224">
            <v>0</v>
          </cell>
          <cell r="AE224">
            <v>931</v>
          </cell>
          <cell r="AG224" t="str">
            <v xml:space="preserve">       a.  Admissions</v>
          </cell>
          <cell r="AH224">
            <v>0</v>
          </cell>
          <cell r="AI224">
            <v>125</v>
          </cell>
          <cell r="AJ224">
            <v>0</v>
          </cell>
          <cell r="AK224">
            <v>34</v>
          </cell>
          <cell r="AL224">
            <v>0</v>
          </cell>
          <cell r="AM224">
            <v>159</v>
          </cell>
          <cell r="AO224" t="str">
            <v xml:space="preserve">       a.  Admissions</v>
          </cell>
          <cell r="AP224">
            <v>0</v>
          </cell>
          <cell r="AQ224">
            <v>34</v>
          </cell>
          <cell r="AR224">
            <v>0</v>
          </cell>
          <cell r="AS224">
            <v>7</v>
          </cell>
          <cell r="AT224">
            <v>0</v>
          </cell>
          <cell r="AU224">
            <v>41</v>
          </cell>
          <cell r="AW224" t="str">
            <v xml:space="preserve">       a.  Admissions</v>
          </cell>
          <cell r="AX224">
            <v>0</v>
          </cell>
          <cell r="AY224">
            <v>112</v>
          </cell>
          <cell r="AZ224">
            <v>0</v>
          </cell>
          <cell r="BA224">
            <v>14</v>
          </cell>
          <cell r="BB224">
            <v>0</v>
          </cell>
          <cell r="BC224">
            <v>126</v>
          </cell>
        </row>
        <row r="225">
          <cell r="A225" t="str">
            <v xml:space="preserve">       b.  Patient Days</v>
          </cell>
          <cell r="B225">
            <v>0</v>
          </cell>
          <cell r="C225">
            <v>76</v>
          </cell>
          <cell r="D225">
            <v>0</v>
          </cell>
          <cell r="E225">
            <v>11</v>
          </cell>
          <cell r="F225">
            <v>0</v>
          </cell>
          <cell r="G225">
            <v>87</v>
          </cell>
          <cell r="I225" t="str">
            <v xml:space="preserve">       b.  Patient Days</v>
          </cell>
          <cell r="J225">
            <v>0</v>
          </cell>
          <cell r="K225">
            <v>170</v>
          </cell>
          <cell r="L225">
            <v>0</v>
          </cell>
          <cell r="M225">
            <v>63</v>
          </cell>
          <cell r="N225">
            <v>0</v>
          </cell>
          <cell r="O225">
            <v>233</v>
          </cell>
          <cell r="Q225" t="str">
            <v xml:space="preserve">       b.  Patient Days</v>
          </cell>
          <cell r="R225">
            <v>0</v>
          </cell>
          <cell r="S225">
            <v>95</v>
          </cell>
          <cell r="T225">
            <v>0</v>
          </cell>
          <cell r="U225">
            <v>6</v>
          </cell>
          <cell r="V225">
            <v>0</v>
          </cell>
          <cell r="W225">
            <v>101</v>
          </cell>
          <cell r="Y225" t="str">
            <v xml:space="preserve">       b.  Patient Days</v>
          </cell>
          <cell r="Z225">
            <v>0</v>
          </cell>
          <cell r="AA225">
            <v>4179</v>
          </cell>
          <cell r="AB225">
            <v>0</v>
          </cell>
          <cell r="AC225">
            <v>826</v>
          </cell>
          <cell r="AD225">
            <v>0</v>
          </cell>
          <cell r="AE225">
            <v>5005</v>
          </cell>
          <cell r="AG225" t="str">
            <v xml:space="preserve">       b.  Patient Days</v>
          </cell>
          <cell r="AH225">
            <v>0</v>
          </cell>
          <cell r="AI225">
            <v>727</v>
          </cell>
          <cell r="AJ225">
            <v>0</v>
          </cell>
          <cell r="AK225">
            <v>221</v>
          </cell>
          <cell r="AL225">
            <v>0</v>
          </cell>
          <cell r="AM225">
            <v>948</v>
          </cell>
          <cell r="AO225" t="str">
            <v xml:space="preserve">       b.  Patient Days</v>
          </cell>
          <cell r="AP225">
            <v>0</v>
          </cell>
          <cell r="AQ225">
            <v>165</v>
          </cell>
          <cell r="AR225">
            <v>0</v>
          </cell>
          <cell r="AS225">
            <v>52</v>
          </cell>
          <cell r="AT225">
            <v>0</v>
          </cell>
          <cell r="AU225">
            <v>217</v>
          </cell>
          <cell r="AW225" t="str">
            <v xml:space="preserve">       b.  Patient Days</v>
          </cell>
          <cell r="AX225">
            <v>0</v>
          </cell>
          <cell r="AY225">
            <v>682</v>
          </cell>
          <cell r="AZ225">
            <v>0</v>
          </cell>
          <cell r="BA225">
            <v>52</v>
          </cell>
          <cell r="BB225">
            <v>0</v>
          </cell>
          <cell r="BC225">
            <v>734</v>
          </cell>
        </row>
        <row r="226">
          <cell r="A226" t="str">
            <v xml:space="preserve">       c.  Discharges</v>
          </cell>
          <cell r="B226">
            <v>0</v>
          </cell>
          <cell r="C226">
            <v>18</v>
          </cell>
          <cell r="D226">
            <v>0</v>
          </cell>
          <cell r="E226">
            <v>2</v>
          </cell>
          <cell r="F226">
            <v>0</v>
          </cell>
          <cell r="G226">
            <v>20</v>
          </cell>
          <cell r="I226" t="str">
            <v xml:space="preserve">       c.  Discharges</v>
          </cell>
          <cell r="J226">
            <v>0</v>
          </cell>
          <cell r="K226">
            <v>26</v>
          </cell>
          <cell r="L226">
            <v>0</v>
          </cell>
          <cell r="M226">
            <v>10</v>
          </cell>
          <cell r="N226">
            <v>0</v>
          </cell>
          <cell r="O226">
            <v>36</v>
          </cell>
          <cell r="Q226" t="str">
            <v xml:space="preserve">       c.  Discharges</v>
          </cell>
          <cell r="R226">
            <v>0</v>
          </cell>
          <cell r="S226">
            <v>13</v>
          </cell>
          <cell r="T226">
            <v>0</v>
          </cell>
          <cell r="U226">
            <v>2</v>
          </cell>
          <cell r="V226">
            <v>0</v>
          </cell>
          <cell r="W226">
            <v>15</v>
          </cell>
          <cell r="Y226" t="str">
            <v xml:space="preserve">       c.  Discharges</v>
          </cell>
          <cell r="Z226">
            <v>0</v>
          </cell>
          <cell r="AA226">
            <v>749</v>
          </cell>
          <cell r="AB226">
            <v>0</v>
          </cell>
          <cell r="AC226">
            <v>136</v>
          </cell>
          <cell r="AD226">
            <v>0</v>
          </cell>
          <cell r="AE226">
            <v>885</v>
          </cell>
          <cell r="AG226" t="str">
            <v xml:space="preserve">       c.  Discharges</v>
          </cell>
          <cell r="AH226">
            <v>0</v>
          </cell>
          <cell r="AI226">
            <v>119</v>
          </cell>
          <cell r="AJ226">
            <v>0</v>
          </cell>
          <cell r="AK226">
            <v>28</v>
          </cell>
          <cell r="AL226">
            <v>0</v>
          </cell>
          <cell r="AM226">
            <v>147</v>
          </cell>
          <cell r="AO226" t="str">
            <v xml:space="preserve">       c.  Discharges</v>
          </cell>
          <cell r="AP226">
            <v>0</v>
          </cell>
          <cell r="AQ226">
            <v>31</v>
          </cell>
          <cell r="AR226">
            <v>0</v>
          </cell>
          <cell r="AS226">
            <v>7</v>
          </cell>
          <cell r="AT226">
            <v>0</v>
          </cell>
          <cell r="AU226">
            <v>38</v>
          </cell>
          <cell r="AW226" t="str">
            <v xml:space="preserve">       c.  Discharges</v>
          </cell>
          <cell r="AX226">
            <v>0</v>
          </cell>
          <cell r="AY226">
            <v>113</v>
          </cell>
          <cell r="AZ226">
            <v>0</v>
          </cell>
          <cell r="BA226">
            <v>13</v>
          </cell>
          <cell r="BB226">
            <v>0</v>
          </cell>
          <cell r="BC226">
            <v>126</v>
          </cell>
        </row>
        <row r="227">
          <cell r="A227" t="str">
            <v xml:space="preserve">       d.  Discharge Days</v>
          </cell>
          <cell r="B227">
            <v>0</v>
          </cell>
          <cell r="C227">
            <v>76</v>
          </cell>
          <cell r="D227">
            <v>0</v>
          </cell>
          <cell r="E227">
            <v>11</v>
          </cell>
          <cell r="F227">
            <v>0</v>
          </cell>
          <cell r="G227">
            <v>87</v>
          </cell>
          <cell r="I227" t="str">
            <v xml:space="preserve">       d.  Discharge Days</v>
          </cell>
          <cell r="J227">
            <v>0</v>
          </cell>
          <cell r="K227">
            <v>131</v>
          </cell>
          <cell r="L227">
            <v>0</v>
          </cell>
          <cell r="M227">
            <v>58</v>
          </cell>
          <cell r="N227">
            <v>0</v>
          </cell>
          <cell r="O227">
            <v>189</v>
          </cell>
          <cell r="Q227" t="str">
            <v xml:space="preserve">       d.  Discharge Days</v>
          </cell>
          <cell r="R227">
            <v>0</v>
          </cell>
          <cell r="S227">
            <v>65</v>
          </cell>
          <cell r="T227">
            <v>0</v>
          </cell>
          <cell r="U227">
            <v>6</v>
          </cell>
          <cell r="V227">
            <v>0</v>
          </cell>
          <cell r="W227">
            <v>71</v>
          </cell>
          <cell r="Y227" t="str">
            <v xml:space="preserve">       d.  Discharge Days</v>
          </cell>
          <cell r="Z227">
            <v>0</v>
          </cell>
          <cell r="AA227">
            <v>3294</v>
          </cell>
          <cell r="AB227">
            <v>0</v>
          </cell>
          <cell r="AC227">
            <v>668</v>
          </cell>
          <cell r="AD227">
            <v>0</v>
          </cell>
          <cell r="AE227">
            <v>3962</v>
          </cell>
          <cell r="AG227" t="str">
            <v xml:space="preserve">       d.  Discharge Days</v>
          </cell>
          <cell r="AH227">
            <v>0</v>
          </cell>
          <cell r="AI227">
            <v>586</v>
          </cell>
          <cell r="AJ227">
            <v>0</v>
          </cell>
          <cell r="AK227">
            <v>142</v>
          </cell>
          <cell r="AL227">
            <v>0</v>
          </cell>
          <cell r="AM227">
            <v>728</v>
          </cell>
          <cell r="AO227" t="str">
            <v xml:space="preserve">       d.  Discharge Days</v>
          </cell>
          <cell r="AP227">
            <v>0</v>
          </cell>
          <cell r="AQ227">
            <v>128</v>
          </cell>
          <cell r="AR227">
            <v>0</v>
          </cell>
          <cell r="AS227">
            <v>33</v>
          </cell>
          <cell r="AT227">
            <v>0</v>
          </cell>
          <cell r="AU227">
            <v>161</v>
          </cell>
          <cell r="AW227" t="str">
            <v xml:space="preserve">       d.  Discharge Days</v>
          </cell>
          <cell r="AX227">
            <v>0</v>
          </cell>
          <cell r="AY227">
            <v>519</v>
          </cell>
          <cell r="AZ227">
            <v>0</v>
          </cell>
          <cell r="BA227">
            <v>48</v>
          </cell>
          <cell r="BB227">
            <v>0</v>
          </cell>
          <cell r="BC227">
            <v>567</v>
          </cell>
        </row>
        <row r="228">
          <cell r="A228" t="str">
            <v xml:space="preserve">       e.  Average Length of Stay</v>
          </cell>
          <cell r="B228">
            <v>0</v>
          </cell>
          <cell r="C228">
            <v>4.2222222222222223</v>
          </cell>
          <cell r="D228">
            <v>0</v>
          </cell>
          <cell r="E228">
            <v>5.5</v>
          </cell>
          <cell r="F228">
            <v>0</v>
          </cell>
          <cell r="G228">
            <v>4.3499999999999996</v>
          </cell>
          <cell r="I228" t="str">
            <v xml:space="preserve">       e.  Average Length of Stay</v>
          </cell>
          <cell r="J228">
            <v>0</v>
          </cell>
          <cell r="K228">
            <v>5.0384615384615383</v>
          </cell>
          <cell r="L228">
            <v>0</v>
          </cell>
          <cell r="M228">
            <v>5.8</v>
          </cell>
          <cell r="N228">
            <v>0</v>
          </cell>
          <cell r="O228">
            <v>5.25</v>
          </cell>
          <cell r="Q228" t="str">
            <v xml:space="preserve">       e.  Average Length of Stay</v>
          </cell>
          <cell r="R228">
            <v>0</v>
          </cell>
          <cell r="S228">
            <v>5</v>
          </cell>
          <cell r="T228">
            <v>0</v>
          </cell>
          <cell r="U228">
            <v>3</v>
          </cell>
          <cell r="V228">
            <v>0</v>
          </cell>
          <cell r="W228">
            <v>4.7333333333333334</v>
          </cell>
          <cell r="Y228" t="str">
            <v xml:space="preserve">       e.  Average Length of Stay</v>
          </cell>
          <cell r="Z228">
            <v>0</v>
          </cell>
          <cell r="AA228">
            <v>4.3978638184245664</v>
          </cell>
          <cell r="AB228">
            <v>0</v>
          </cell>
          <cell r="AC228">
            <v>4.9117647058823533</v>
          </cell>
          <cell r="AD228">
            <v>0</v>
          </cell>
          <cell r="AE228">
            <v>4.4768361581920901</v>
          </cell>
          <cell r="AG228" t="str">
            <v xml:space="preserve">       e.  Average Length of Stay</v>
          </cell>
          <cell r="AH228">
            <v>0</v>
          </cell>
          <cell r="AI228">
            <v>4.9243697478991599</v>
          </cell>
          <cell r="AJ228">
            <v>0</v>
          </cell>
          <cell r="AK228">
            <v>5.0714285714285712</v>
          </cell>
          <cell r="AL228">
            <v>0</v>
          </cell>
          <cell r="AM228">
            <v>4.9523809523809526</v>
          </cell>
          <cell r="AO228" t="str">
            <v xml:space="preserve">       e.  Average Length of Stay</v>
          </cell>
          <cell r="AP228">
            <v>0</v>
          </cell>
          <cell r="AQ228">
            <v>4.129032258064516</v>
          </cell>
          <cell r="AR228">
            <v>0</v>
          </cell>
          <cell r="AS228">
            <v>4.7142857142857144</v>
          </cell>
          <cell r="AT228">
            <v>0</v>
          </cell>
          <cell r="AU228">
            <v>4.2368421052631575</v>
          </cell>
          <cell r="AW228" t="str">
            <v xml:space="preserve">       e.  Average Length of Stay</v>
          </cell>
          <cell r="AX228">
            <v>0</v>
          </cell>
          <cell r="AY228">
            <v>4.5929203539823007</v>
          </cell>
          <cell r="AZ228">
            <v>0</v>
          </cell>
          <cell r="BA228">
            <v>3.6923076923076925</v>
          </cell>
          <cell r="BB228">
            <v>0</v>
          </cell>
          <cell r="BC228">
            <v>4.5</v>
          </cell>
        </row>
        <row r="230">
          <cell r="A230" t="str">
            <v>D.   Emergency Room Visits</v>
          </cell>
          <cell r="B230">
            <v>0</v>
          </cell>
          <cell r="C230">
            <v>8</v>
          </cell>
          <cell r="D230">
            <v>0</v>
          </cell>
          <cell r="E230">
            <v>3</v>
          </cell>
          <cell r="F230">
            <v>0</v>
          </cell>
          <cell r="G230">
            <v>11</v>
          </cell>
          <cell r="I230" t="str">
            <v>D.   Emergency Room Visits</v>
          </cell>
          <cell r="J230">
            <v>0</v>
          </cell>
          <cell r="K230">
            <v>18</v>
          </cell>
          <cell r="L230">
            <v>0</v>
          </cell>
          <cell r="M230">
            <v>10</v>
          </cell>
          <cell r="N230">
            <v>0</v>
          </cell>
          <cell r="O230">
            <v>28</v>
          </cell>
          <cell r="Q230" t="str">
            <v>D.   Emergency Room Visits</v>
          </cell>
          <cell r="R230">
            <v>0</v>
          </cell>
          <cell r="S230">
            <v>9</v>
          </cell>
          <cell r="T230">
            <v>0</v>
          </cell>
          <cell r="U230">
            <v>1</v>
          </cell>
          <cell r="V230">
            <v>0</v>
          </cell>
          <cell r="W230">
            <v>10</v>
          </cell>
          <cell r="Y230" t="str">
            <v>D.   Emergency Room Visits</v>
          </cell>
          <cell r="Z230">
            <v>0</v>
          </cell>
          <cell r="AA230">
            <v>247</v>
          </cell>
          <cell r="AB230">
            <v>0</v>
          </cell>
          <cell r="AC230">
            <v>131</v>
          </cell>
          <cell r="AD230">
            <v>0</v>
          </cell>
          <cell r="AE230">
            <v>378</v>
          </cell>
          <cell r="AG230" t="str">
            <v>D.   Emergency Room Visits</v>
          </cell>
          <cell r="AH230">
            <v>0</v>
          </cell>
          <cell r="AI230">
            <v>102</v>
          </cell>
          <cell r="AJ230">
            <v>0</v>
          </cell>
          <cell r="AK230">
            <v>32</v>
          </cell>
          <cell r="AL230">
            <v>0</v>
          </cell>
          <cell r="AM230">
            <v>134</v>
          </cell>
          <cell r="AO230" t="str">
            <v>D.   Emergency Room Visits</v>
          </cell>
          <cell r="AP230">
            <v>0</v>
          </cell>
          <cell r="AQ230">
            <v>27</v>
          </cell>
          <cell r="AR230">
            <v>0</v>
          </cell>
          <cell r="AS230">
            <v>12</v>
          </cell>
          <cell r="AT230">
            <v>0</v>
          </cell>
          <cell r="AU230">
            <v>39</v>
          </cell>
          <cell r="AW230" t="str">
            <v>D.   Emergency Room Visits</v>
          </cell>
          <cell r="AX230">
            <v>0</v>
          </cell>
          <cell r="AY230">
            <v>43</v>
          </cell>
          <cell r="AZ230">
            <v>0</v>
          </cell>
          <cell r="BA230">
            <v>10</v>
          </cell>
          <cell r="BB230">
            <v>0</v>
          </cell>
          <cell r="BC230">
            <v>53</v>
          </cell>
        </row>
        <row r="234">
          <cell r="A234" t="str">
            <v>Program Contractor Financial Reporting Systems - Report #11A Utilization Data Report by County</v>
          </cell>
          <cell r="I234" t="str">
            <v>Program Contractor Financial Reporting Systems - Report #11A Utilization Data Report by County</v>
          </cell>
          <cell r="Q234" t="str">
            <v>Program Contractor Financial Reporting Systems - Report #11A Utilization Data Report by County</v>
          </cell>
          <cell r="Y234" t="str">
            <v>Program Contractor Financial Reporting Systems - Report #11A Utilization Data Report by County</v>
          </cell>
          <cell r="AG234" t="str">
            <v>Program Contractor Financial Reporting Systems - Report #11A Utilization Data Report by County</v>
          </cell>
          <cell r="AO234" t="str">
            <v>Program Contractor Financial Reporting Systems - Report #11A Utilization Data Report by County</v>
          </cell>
          <cell r="AW234" t="str">
            <v>Program Contractor Financial Reporting Systems - Report #11A Utilization Data Report by County</v>
          </cell>
        </row>
        <row r="236">
          <cell r="A236" t="str">
            <v>Statement for Program Contractor 110049 - Evercare of Arizona, Inc.</v>
          </cell>
          <cell r="F236" t="str">
            <v>County:</v>
          </cell>
          <cell r="G236" t="str">
            <v>Apache</v>
          </cell>
          <cell r="I236" t="str">
            <v>Statement for Program Contractor 110049 - Evercare of Arizona, Inc.</v>
          </cell>
          <cell r="N236" t="str">
            <v>County:</v>
          </cell>
          <cell r="O236" t="str">
            <v>Coconino</v>
          </cell>
          <cell r="Q236" t="str">
            <v>Statement for Program Contractor 110049 - Evercare of Arizona, Inc.</v>
          </cell>
          <cell r="V236" t="str">
            <v>County:</v>
          </cell>
          <cell r="W236" t="str">
            <v>La Paz</v>
          </cell>
          <cell r="Y236" t="str">
            <v>Statement for Program Contractor 110049 - Evercare of Arizona, Inc.</v>
          </cell>
          <cell r="AD236" t="str">
            <v>County:</v>
          </cell>
          <cell r="AE236" t="str">
            <v>Maricopa</v>
          </cell>
          <cell r="AG236" t="str">
            <v>Statement for Program Contractor 110049 - Evercare of Arizona, Inc.</v>
          </cell>
          <cell r="AL236" t="str">
            <v>County:</v>
          </cell>
          <cell r="AM236" t="str">
            <v>Mohave</v>
          </cell>
          <cell r="AO236" t="str">
            <v>Statement for Program Contractor 110049 - Evercare of Arizona, Inc.</v>
          </cell>
          <cell r="AT236" t="str">
            <v>County:</v>
          </cell>
          <cell r="AU236" t="str">
            <v>Navajo</v>
          </cell>
          <cell r="AW236" t="str">
            <v>Statement for Program Contractor 110049 - Evercare of Arizona, Inc.</v>
          </cell>
          <cell r="BB236" t="str">
            <v>County:</v>
          </cell>
          <cell r="BC236" t="str">
            <v>Yuma</v>
          </cell>
        </row>
        <row r="238">
          <cell r="A238" t="str">
            <v>For the Month ending 3/31/2006 in the Fiscal Year ending 9/30/2006</v>
          </cell>
          <cell r="F238" t="str">
            <v>Page 3 of 21</v>
          </cell>
          <cell r="I238" t="str">
            <v>For the Month ending 3/31/2006 in the Fiscal Year ending 9/30/2006</v>
          </cell>
          <cell r="N238" t="str">
            <v>Page 6 of 21</v>
          </cell>
          <cell r="Q238" t="str">
            <v>For the Month ending 3/31/2006 in the Fiscal Year ending 9/30/2006</v>
          </cell>
          <cell r="V238" t="str">
            <v>Page 9 of 21</v>
          </cell>
          <cell r="Y238" t="str">
            <v>For the Month ending 3/31/2006 in the Fiscal Year ending 9/30/2006</v>
          </cell>
          <cell r="AD238" t="str">
            <v>Page 12 of 21</v>
          </cell>
          <cell r="AG238" t="str">
            <v>For the Month ending 3/31/2006 in the Fiscal Year ending 9/30/2006</v>
          </cell>
          <cell r="AL238" t="str">
            <v>Page 15 of 21</v>
          </cell>
          <cell r="AO238" t="str">
            <v>For the Month ending 3/31/2006 in the Fiscal Year ending 9/30/2006</v>
          </cell>
          <cell r="AT238" t="str">
            <v>Page 18 of 21</v>
          </cell>
          <cell r="AW238" t="str">
            <v>For the Month ending 3/31/2006 in the Fiscal Year ending 9/30/2006</v>
          </cell>
          <cell r="BB238" t="str">
            <v>Page 21 of 21</v>
          </cell>
        </row>
        <row r="241">
          <cell r="A241" t="str">
            <v>Utilization Data Report by County</v>
          </cell>
          <cell r="I241" t="str">
            <v>Utilization Data Report by County</v>
          </cell>
          <cell r="Q241" t="str">
            <v>Utilization Data Report by County</v>
          </cell>
          <cell r="Y241" t="str">
            <v>Utilization Data Report by County</v>
          </cell>
          <cell r="AG241" t="str">
            <v>Utilization Data Report by County</v>
          </cell>
          <cell r="AO241" t="str">
            <v>Utilization Data Report by County</v>
          </cell>
          <cell r="AW241" t="str">
            <v>Utilization Data Report by County</v>
          </cell>
        </row>
        <row r="243">
          <cell r="B243" t="str">
            <v>MEDICARE</v>
          </cell>
          <cell r="D243" t="str">
            <v>NON-MEDICARE</v>
          </cell>
          <cell r="F243" t="str">
            <v>TOTAL</v>
          </cell>
          <cell r="J243" t="str">
            <v>MEDICARE</v>
          </cell>
          <cell r="L243" t="str">
            <v>NON-MEDICARE</v>
          </cell>
          <cell r="N243" t="str">
            <v>TOTAL</v>
          </cell>
          <cell r="R243" t="str">
            <v>MEDICARE</v>
          </cell>
          <cell r="T243" t="str">
            <v>NON-MEDICARE</v>
          </cell>
          <cell r="V243" t="str">
            <v>TOTAL</v>
          </cell>
          <cell r="Z243" t="str">
            <v>MEDICARE</v>
          </cell>
          <cell r="AB243" t="str">
            <v>NON-MEDICARE</v>
          </cell>
          <cell r="AD243" t="str">
            <v>TOTAL</v>
          </cell>
          <cell r="AH243" t="str">
            <v>MEDICARE</v>
          </cell>
          <cell r="AJ243" t="str">
            <v>NON-MEDICARE</v>
          </cell>
          <cell r="AL243" t="str">
            <v>TOTAL</v>
          </cell>
          <cell r="AP243" t="str">
            <v>MEDICARE</v>
          </cell>
          <cell r="AR243" t="str">
            <v>NON-MEDICARE</v>
          </cell>
          <cell r="AT243" t="str">
            <v>TOTAL</v>
          </cell>
          <cell r="AX243" t="str">
            <v>MEDICARE</v>
          </cell>
          <cell r="AZ243" t="str">
            <v>NON-MEDICARE</v>
          </cell>
          <cell r="BB243" t="str">
            <v>TOTAL</v>
          </cell>
        </row>
        <row r="244">
          <cell r="A244" t="str">
            <v>ITEM DESCRIPTION</v>
          </cell>
          <cell r="B244" t="str">
            <v>Current</v>
          </cell>
          <cell r="D244" t="str">
            <v>Current</v>
          </cell>
          <cell r="F244" t="str">
            <v>Current</v>
          </cell>
          <cell r="I244" t="str">
            <v>ITEM DESCRIPTION</v>
          </cell>
          <cell r="J244" t="str">
            <v>Current</v>
          </cell>
          <cell r="L244" t="str">
            <v>Current</v>
          </cell>
          <cell r="N244" t="str">
            <v>Current</v>
          </cell>
          <cell r="Q244" t="str">
            <v>ITEM DESCRIPTION</v>
          </cell>
          <cell r="R244" t="str">
            <v>Current</v>
          </cell>
          <cell r="T244" t="str">
            <v>Current</v>
          </cell>
          <cell r="V244" t="str">
            <v>Current</v>
          </cell>
          <cell r="Y244" t="str">
            <v>ITEM DESCRIPTION</v>
          </cell>
          <cell r="Z244" t="str">
            <v>Current</v>
          </cell>
          <cell r="AB244" t="str">
            <v>Current</v>
          </cell>
          <cell r="AD244" t="str">
            <v>Current</v>
          </cell>
          <cell r="AG244" t="str">
            <v>ITEM DESCRIPTION</v>
          </cell>
          <cell r="AH244" t="str">
            <v>Current</v>
          </cell>
          <cell r="AJ244" t="str">
            <v>Current</v>
          </cell>
          <cell r="AL244" t="str">
            <v>Current</v>
          </cell>
          <cell r="AO244" t="str">
            <v>ITEM DESCRIPTION</v>
          </cell>
          <cell r="AP244" t="str">
            <v>Current</v>
          </cell>
          <cell r="AR244" t="str">
            <v>Current</v>
          </cell>
          <cell r="AT244" t="str">
            <v>Current</v>
          </cell>
          <cell r="AW244" t="str">
            <v>ITEM DESCRIPTION</v>
          </cell>
          <cell r="AX244" t="str">
            <v>Current</v>
          </cell>
          <cell r="AZ244" t="str">
            <v>Current</v>
          </cell>
          <cell r="BB244" t="str">
            <v>Current</v>
          </cell>
        </row>
        <row r="245">
          <cell r="B245" t="str">
            <v>Period</v>
          </cell>
          <cell r="C245" t="str">
            <v>YTD</v>
          </cell>
          <cell r="D245" t="str">
            <v>Period</v>
          </cell>
          <cell r="E245" t="str">
            <v>YTD</v>
          </cell>
          <cell r="F245" t="str">
            <v>Period</v>
          </cell>
          <cell r="G245" t="str">
            <v>YTD</v>
          </cell>
          <cell r="J245" t="str">
            <v>Period</v>
          </cell>
          <cell r="K245" t="str">
            <v>YTD</v>
          </cell>
          <cell r="L245" t="str">
            <v>Period</v>
          </cell>
          <cell r="M245" t="str">
            <v>YTD</v>
          </cell>
          <cell r="N245" t="str">
            <v>Period</v>
          </cell>
          <cell r="O245" t="str">
            <v>YTD</v>
          </cell>
          <cell r="R245" t="str">
            <v>Period</v>
          </cell>
          <cell r="S245" t="str">
            <v>YTD</v>
          </cell>
          <cell r="T245" t="str">
            <v>Period</v>
          </cell>
          <cell r="U245" t="str">
            <v>YTD</v>
          </cell>
          <cell r="V245" t="str">
            <v>Period</v>
          </cell>
          <cell r="W245" t="str">
            <v>YTD</v>
          </cell>
          <cell r="Z245" t="str">
            <v>Period</v>
          </cell>
          <cell r="AA245" t="str">
            <v>YTD</v>
          </cell>
          <cell r="AB245" t="str">
            <v>Period</v>
          </cell>
          <cell r="AC245" t="str">
            <v>YTD</v>
          </cell>
          <cell r="AD245" t="str">
            <v>Period</v>
          </cell>
          <cell r="AE245" t="str">
            <v>YTD</v>
          </cell>
          <cell r="AH245" t="str">
            <v>Period</v>
          </cell>
          <cell r="AI245" t="str">
            <v>YTD</v>
          </cell>
          <cell r="AJ245" t="str">
            <v>Period</v>
          </cell>
          <cell r="AK245" t="str">
            <v>YTD</v>
          </cell>
          <cell r="AL245" t="str">
            <v>Period</v>
          </cell>
          <cell r="AM245" t="str">
            <v>YTD</v>
          </cell>
          <cell r="AP245" t="str">
            <v>Period</v>
          </cell>
          <cell r="AQ245" t="str">
            <v>YTD</v>
          </cell>
          <cell r="AR245" t="str">
            <v>Period</v>
          </cell>
          <cell r="AS245" t="str">
            <v>YTD</v>
          </cell>
          <cell r="AT245" t="str">
            <v>Period</v>
          </cell>
          <cell r="AU245" t="str">
            <v>YTD</v>
          </cell>
          <cell r="AX245" t="str">
            <v>Period</v>
          </cell>
          <cell r="AY245" t="str">
            <v>YTD</v>
          </cell>
          <cell r="AZ245" t="str">
            <v>Period</v>
          </cell>
          <cell r="BA245" t="str">
            <v>YTD</v>
          </cell>
          <cell r="BB245" t="str">
            <v>Period</v>
          </cell>
          <cell r="BC245" t="str">
            <v>YTD</v>
          </cell>
        </row>
        <row r="246">
          <cell r="A246" t="str">
            <v>A.   Enrollees (At End of Period)</v>
          </cell>
          <cell r="B246">
            <v>0</v>
          </cell>
          <cell r="D246">
            <v>0</v>
          </cell>
          <cell r="F246">
            <v>0</v>
          </cell>
          <cell r="I246" t="str">
            <v>A.   Enrollees (At End of Period)</v>
          </cell>
          <cell r="J246">
            <v>0</v>
          </cell>
          <cell r="L246">
            <v>0</v>
          </cell>
          <cell r="N246">
            <v>0</v>
          </cell>
          <cell r="Q246" t="str">
            <v>A.   Enrollees (At End of Period)</v>
          </cell>
          <cell r="R246">
            <v>0</v>
          </cell>
          <cell r="T246">
            <v>0</v>
          </cell>
          <cell r="V246">
            <v>0</v>
          </cell>
          <cell r="Y246" t="str">
            <v>A.   Enrollees (At End of Period)</v>
          </cell>
          <cell r="Z246">
            <v>0</v>
          </cell>
          <cell r="AB246">
            <v>0</v>
          </cell>
          <cell r="AD246">
            <v>0</v>
          </cell>
          <cell r="AG246" t="str">
            <v>A.   Enrollees (At End of Period)</v>
          </cell>
          <cell r="AH246">
            <v>0</v>
          </cell>
          <cell r="AJ246">
            <v>0</v>
          </cell>
          <cell r="AL246">
            <v>0</v>
          </cell>
          <cell r="AO246" t="str">
            <v>A.   Enrollees (At End of Period)</v>
          </cell>
          <cell r="AP246">
            <v>0</v>
          </cell>
          <cell r="AR246">
            <v>0</v>
          </cell>
          <cell r="AT246">
            <v>0</v>
          </cell>
          <cell r="AW246" t="str">
            <v>A.   Enrollees (At End of Period)</v>
          </cell>
          <cell r="AX246">
            <v>0</v>
          </cell>
          <cell r="AZ246">
            <v>0</v>
          </cell>
          <cell r="BB246">
            <v>0</v>
          </cell>
        </row>
        <row r="248">
          <cell r="A248" t="str">
            <v>B.   Member Months (Unduplicated)</v>
          </cell>
          <cell r="B248">
            <v>0</v>
          </cell>
          <cell r="C248">
            <v>190.88669999999996</v>
          </cell>
          <cell r="D248">
            <v>0</v>
          </cell>
          <cell r="E248">
            <v>54.75</v>
          </cell>
          <cell r="F248">
            <v>0</v>
          </cell>
          <cell r="G248">
            <v>245.63669999999996</v>
          </cell>
          <cell r="I248" t="str">
            <v>B.   Member Months (Unduplicated)</v>
          </cell>
          <cell r="J248">
            <v>0</v>
          </cell>
          <cell r="K248">
            <v>513.7274000000001</v>
          </cell>
          <cell r="L248">
            <v>0</v>
          </cell>
          <cell r="M248">
            <v>110.61330000000001</v>
          </cell>
          <cell r="N248">
            <v>0</v>
          </cell>
          <cell r="O248">
            <v>624.34070000000008</v>
          </cell>
          <cell r="Q248" t="str">
            <v>B.   Member Months (Unduplicated)</v>
          </cell>
          <cell r="R248">
            <v>0</v>
          </cell>
          <cell r="S248">
            <v>222.08120000000002</v>
          </cell>
          <cell r="T248">
            <v>0</v>
          </cell>
          <cell r="U248">
            <v>17.07</v>
          </cell>
          <cell r="V248">
            <v>0</v>
          </cell>
          <cell r="W248">
            <v>239.15120000000002</v>
          </cell>
          <cell r="Y248" t="str">
            <v>B.   Member Months (Unduplicated)</v>
          </cell>
          <cell r="Z248">
            <v>0</v>
          </cell>
          <cell r="AA248">
            <v>13367.081800000002</v>
          </cell>
          <cell r="AB248">
            <v>0</v>
          </cell>
          <cell r="AC248">
            <v>1964.4491000000003</v>
          </cell>
          <cell r="AD248">
            <v>0</v>
          </cell>
          <cell r="AE248">
            <v>15331.530900000002</v>
          </cell>
          <cell r="AG248" t="str">
            <v>B.   Member Months (Unduplicated)</v>
          </cell>
          <cell r="AH248">
            <v>0</v>
          </cell>
          <cell r="AI248">
            <v>2465.0030999999999</v>
          </cell>
          <cell r="AJ248">
            <v>0</v>
          </cell>
          <cell r="AK248">
            <v>338.37329999999997</v>
          </cell>
          <cell r="AL248">
            <v>0</v>
          </cell>
          <cell r="AM248">
            <v>2803.3764000000001</v>
          </cell>
          <cell r="AO248" t="str">
            <v>B.   Member Months (Unduplicated)</v>
          </cell>
          <cell r="AP248">
            <v>0</v>
          </cell>
          <cell r="AQ248">
            <v>588.85000000000014</v>
          </cell>
          <cell r="AR248">
            <v>0</v>
          </cell>
          <cell r="AS248">
            <v>145.74229999999997</v>
          </cell>
          <cell r="AT248">
            <v>0</v>
          </cell>
          <cell r="AU248">
            <v>734.59230000000014</v>
          </cell>
          <cell r="AW248" t="str">
            <v>B.   Member Months (Unduplicated)</v>
          </cell>
          <cell r="AX248">
            <v>0</v>
          </cell>
          <cell r="AY248">
            <v>1674.2218</v>
          </cell>
          <cell r="AZ248">
            <v>0</v>
          </cell>
          <cell r="BA248">
            <v>331.96999999999997</v>
          </cell>
          <cell r="BB248">
            <v>0</v>
          </cell>
          <cell r="BC248">
            <v>2006.1918000000001</v>
          </cell>
        </row>
        <row r="249">
          <cell r="A249" t="str">
            <v xml:space="preserve">   Institutional Member Months Total</v>
          </cell>
          <cell r="B249">
            <v>0</v>
          </cell>
          <cell r="C249">
            <v>15.7</v>
          </cell>
          <cell r="D249">
            <v>0</v>
          </cell>
          <cell r="E249">
            <v>11.14</v>
          </cell>
          <cell r="F249">
            <v>0</v>
          </cell>
          <cell r="G249">
            <v>26.84</v>
          </cell>
          <cell r="I249" t="str">
            <v xml:space="preserve">   Institutional Member Months Total</v>
          </cell>
          <cell r="J249">
            <v>0</v>
          </cell>
          <cell r="K249">
            <v>190.48</v>
          </cell>
          <cell r="L249">
            <v>0</v>
          </cell>
          <cell r="M249">
            <v>12.73</v>
          </cell>
          <cell r="N249">
            <v>0</v>
          </cell>
          <cell r="O249">
            <v>203.20999999999998</v>
          </cell>
          <cell r="Q249" t="str">
            <v xml:space="preserve">   Institutional Member Months Total</v>
          </cell>
          <cell r="R249">
            <v>0</v>
          </cell>
          <cell r="S249">
            <v>122.66999999999999</v>
          </cell>
          <cell r="T249">
            <v>0</v>
          </cell>
          <cell r="U249">
            <v>3</v>
          </cell>
          <cell r="V249">
            <v>0</v>
          </cell>
          <cell r="W249">
            <v>125.66999999999999</v>
          </cell>
          <cell r="Y249" t="str">
            <v xml:space="preserve">   Institutional Member Months Total</v>
          </cell>
          <cell r="Z249">
            <v>0</v>
          </cell>
          <cell r="AA249">
            <v>5378.2800000000007</v>
          </cell>
          <cell r="AB249">
            <v>0</v>
          </cell>
          <cell r="AC249">
            <v>460.42000000000007</v>
          </cell>
          <cell r="AD249">
            <v>0</v>
          </cell>
          <cell r="AE249">
            <v>5838.7000000000007</v>
          </cell>
          <cell r="AG249" t="str">
            <v xml:space="preserve">   Institutional Member Months Total</v>
          </cell>
          <cell r="AH249">
            <v>0</v>
          </cell>
          <cell r="AI249">
            <v>1342.8</v>
          </cell>
          <cell r="AJ249">
            <v>0</v>
          </cell>
          <cell r="AK249">
            <v>92.289999999999992</v>
          </cell>
          <cell r="AL249">
            <v>0</v>
          </cell>
          <cell r="AM249">
            <v>1435.09</v>
          </cell>
          <cell r="AO249" t="str">
            <v xml:space="preserve">   Institutional Member Months Total</v>
          </cell>
          <cell r="AP249">
            <v>0</v>
          </cell>
          <cell r="AQ249">
            <v>111.26</v>
          </cell>
          <cell r="AR249">
            <v>0</v>
          </cell>
          <cell r="AS249">
            <v>25.259999999999998</v>
          </cell>
          <cell r="AT249">
            <v>0</v>
          </cell>
          <cell r="AU249">
            <v>136.52000000000001</v>
          </cell>
          <cell r="AW249" t="str">
            <v xml:space="preserve">   Institutional Member Months Total</v>
          </cell>
          <cell r="AX249">
            <v>0</v>
          </cell>
          <cell r="AY249">
            <v>878.52</v>
          </cell>
          <cell r="AZ249">
            <v>0</v>
          </cell>
          <cell r="BA249">
            <v>113.56</v>
          </cell>
          <cell r="BB249">
            <v>0</v>
          </cell>
          <cell r="BC249">
            <v>992.07999999999993</v>
          </cell>
        </row>
        <row r="250">
          <cell r="A250" t="str">
            <v xml:space="preserve">   1.  Level I</v>
          </cell>
          <cell r="B250">
            <v>0</v>
          </cell>
          <cell r="C250">
            <v>6.81</v>
          </cell>
          <cell r="D250">
            <v>0</v>
          </cell>
          <cell r="E250">
            <v>8.14</v>
          </cell>
          <cell r="F250">
            <v>0</v>
          </cell>
          <cell r="G250">
            <v>14.95</v>
          </cell>
          <cell r="I250" t="str">
            <v xml:space="preserve">   1.  Level I</v>
          </cell>
          <cell r="J250">
            <v>0</v>
          </cell>
          <cell r="K250">
            <v>86.49</v>
          </cell>
          <cell r="L250">
            <v>0</v>
          </cell>
          <cell r="M250">
            <v>8.23</v>
          </cell>
          <cell r="N250">
            <v>0</v>
          </cell>
          <cell r="O250">
            <v>94.72</v>
          </cell>
          <cell r="Q250" t="str">
            <v xml:space="preserve">   1.  Level I</v>
          </cell>
          <cell r="R250">
            <v>0</v>
          </cell>
          <cell r="S250">
            <v>78.349999999999994</v>
          </cell>
          <cell r="T250">
            <v>0</v>
          </cell>
          <cell r="U250">
            <v>0</v>
          </cell>
          <cell r="V250">
            <v>0</v>
          </cell>
          <cell r="W250">
            <v>78.349999999999994</v>
          </cell>
          <cell r="Y250" t="str">
            <v xml:space="preserve">   1.  Level I</v>
          </cell>
          <cell r="Z250">
            <v>0</v>
          </cell>
          <cell r="AA250">
            <v>3650.05</v>
          </cell>
          <cell r="AB250">
            <v>0</v>
          </cell>
          <cell r="AC250">
            <v>288.17</v>
          </cell>
          <cell r="AD250">
            <v>0</v>
          </cell>
          <cell r="AE250">
            <v>3938.2200000000003</v>
          </cell>
          <cell r="AG250" t="str">
            <v xml:space="preserve">   1.  Level I</v>
          </cell>
          <cell r="AH250">
            <v>0</v>
          </cell>
          <cell r="AI250">
            <v>607.04999999999995</v>
          </cell>
          <cell r="AJ250">
            <v>0</v>
          </cell>
          <cell r="AK250">
            <v>46.1</v>
          </cell>
          <cell r="AL250">
            <v>0</v>
          </cell>
          <cell r="AM250">
            <v>653.15</v>
          </cell>
          <cell r="AO250" t="str">
            <v xml:space="preserve">   1.  Level I</v>
          </cell>
          <cell r="AP250">
            <v>0</v>
          </cell>
          <cell r="AQ250">
            <v>64.41</v>
          </cell>
          <cell r="AR250">
            <v>0</v>
          </cell>
          <cell r="AS250">
            <v>22.259999999999998</v>
          </cell>
          <cell r="AT250">
            <v>0</v>
          </cell>
          <cell r="AU250">
            <v>86.669999999999987</v>
          </cell>
          <cell r="AW250" t="str">
            <v xml:space="preserve">   1.  Level I</v>
          </cell>
          <cell r="AX250">
            <v>0</v>
          </cell>
          <cell r="AY250">
            <v>471.98</v>
          </cell>
          <cell r="AZ250">
            <v>0</v>
          </cell>
          <cell r="BA250">
            <v>69.94</v>
          </cell>
          <cell r="BB250">
            <v>0</v>
          </cell>
          <cell r="BC250">
            <v>541.92000000000007</v>
          </cell>
        </row>
        <row r="251">
          <cell r="A251" t="str">
            <v xml:space="preserve">   2.  Level II</v>
          </cell>
          <cell r="B251">
            <v>0</v>
          </cell>
          <cell r="C251">
            <v>6.73</v>
          </cell>
          <cell r="D251">
            <v>0</v>
          </cell>
          <cell r="E251">
            <v>3</v>
          </cell>
          <cell r="F251">
            <v>0</v>
          </cell>
          <cell r="G251">
            <v>9.73</v>
          </cell>
          <cell r="I251" t="str">
            <v xml:space="preserve">   2.  Level II</v>
          </cell>
          <cell r="J251">
            <v>0</v>
          </cell>
          <cell r="K251">
            <v>87.8</v>
          </cell>
          <cell r="L251">
            <v>0</v>
          </cell>
          <cell r="M251">
            <v>3</v>
          </cell>
          <cell r="N251">
            <v>0</v>
          </cell>
          <cell r="O251">
            <v>90.8</v>
          </cell>
          <cell r="Q251" t="str">
            <v xml:space="preserve">   2.  Level II</v>
          </cell>
          <cell r="R251">
            <v>0</v>
          </cell>
          <cell r="S251">
            <v>37.57</v>
          </cell>
          <cell r="T251">
            <v>0</v>
          </cell>
          <cell r="U251">
            <v>3</v>
          </cell>
          <cell r="V251">
            <v>0</v>
          </cell>
          <cell r="W251">
            <v>40.57</v>
          </cell>
          <cell r="Y251" t="str">
            <v xml:space="preserve">   2.  Level II</v>
          </cell>
          <cell r="Z251">
            <v>0</v>
          </cell>
          <cell r="AA251">
            <v>1526.49</v>
          </cell>
          <cell r="AB251">
            <v>0</v>
          </cell>
          <cell r="AC251">
            <v>127.19</v>
          </cell>
          <cell r="AD251">
            <v>0</v>
          </cell>
          <cell r="AE251">
            <v>1653.68</v>
          </cell>
          <cell r="AG251" t="str">
            <v xml:space="preserve">   2.  Level II</v>
          </cell>
          <cell r="AH251">
            <v>0</v>
          </cell>
          <cell r="AI251">
            <v>602.55999999999995</v>
          </cell>
          <cell r="AJ251">
            <v>0</v>
          </cell>
          <cell r="AK251">
            <v>28.279999999999998</v>
          </cell>
          <cell r="AL251">
            <v>0</v>
          </cell>
          <cell r="AM251">
            <v>630.83999999999992</v>
          </cell>
          <cell r="AO251" t="str">
            <v xml:space="preserve">   2.  Level II</v>
          </cell>
          <cell r="AP251">
            <v>0</v>
          </cell>
          <cell r="AQ251">
            <v>39.450000000000003</v>
          </cell>
          <cell r="AR251">
            <v>0</v>
          </cell>
          <cell r="AS251">
            <v>3</v>
          </cell>
          <cell r="AT251">
            <v>0</v>
          </cell>
          <cell r="AU251">
            <v>42.45</v>
          </cell>
          <cell r="AW251" t="str">
            <v xml:space="preserve">   2.  Level II</v>
          </cell>
          <cell r="AX251">
            <v>0</v>
          </cell>
          <cell r="AY251">
            <v>357.26</v>
          </cell>
          <cell r="AZ251">
            <v>0</v>
          </cell>
          <cell r="BA251">
            <v>27.619999999999997</v>
          </cell>
          <cell r="BB251">
            <v>0</v>
          </cell>
          <cell r="BC251">
            <v>384.88</v>
          </cell>
        </row>
        <row r="252">
          <cell r="A252" t="str">
            <v xml:space="preserve">   3.  Level III</v>
          </cell>
          <cell r="B252">
            <v>0</v>
          </cell>
          <cell r="C252">
            <v>2.16</v>
          </cell>
          <cell r="D252">
            <v>0</v>
          </cell>
          <cell r="E252">
            <v>0</v>
          </cell>
          <cell r="F252">
            <v>0</v>
          </cell>
          <cell r="G252">
            <v>2.16</v>
          </cell>
          <cell r="I252" t="str">
            <v xml:space="preserve">   3.  Level III</v>
          </cell>
          <cell r="J252">
            <v>0</v>
          </cell>
          <cell r="K252">
            <v>16.190000000000001</v>
          </cell>
          <cell r="L252">
            <v>0</v>
          </cell>
          <cell r="M252">
            <v>1.5</v>
          </cell>
          <cell r="N252">
            <v>0</v>
          </cell>
          <cell r="O252">
            <v>17.690000000000001</v>
          </cell>
          <cell r="Q252" t="str">
            <v xml:space="preserve">   3.  Level III</v>
          </cell>
          <cell r="R252">
            <v>0</v>
          </cell>
          <cell r="S252">
            <v>6.75</v>
          </cell>
          <cell r="T252">
            <v>0</v>
          </cell>
          <cell r="U252">
            <v>0</v>
          </cell>
          <cell r="V252">
            <v>0</v>
          </cell>
          <cell r="W252">
            <v>6.75</v>
          </cell>
          <cell r="Y252" t="str">
            <v xml:space="preserve">   3.  Level III</v>
          </cell>
          <cell r="Z252">
            <v>0</v>
          </cell>
          <cell r="AA252">
            <v>200.77</v>
          </cell>
          <cell r="AB252">
            <v>0</v>
          </cell>
          <cell r="AC252">
            <v>31.090000000000003</v>
          </cell>
          <cell r="AD252">
            <v>0</v>
          </cell>
          <cell r="AE252">
            <v>231.86</v>
          </cell>
          <cell r="AG252" t="str">
            <v xml:space="preserve">   3.  Level III</v>
          </cell>
          <cell r="AH252">
            <v>0</v>
          </cell>
          <cell r="AI252">
            <v>133.19</v>
          </cell>
          <cell r="AJ252">
            <v>0</v>
          </cell>
          <cell r="AK252">
            <v>17.91</v>
          </cell>
          <cell r="AL252">
            <v>0</v>
          </cell>
          <cell r="AM252">
            <v>151.1</v>
          </cell>
          <cell r="AO252" t="str">
            <v xml:space="preserve">   3.  Level III</v>
          </cell>
          <cell r="AP252">
            <v>0</v>
          </cell>
          <cell r="AQ252">
            <v>0.4</v>
          </cell>
          <cell r="AR252">
            <v>0</v>
          </cell>
          <cell r="AS252">
            <v>0</v>
          </cell>
          <cell r="AT252">
            <v>0</v>
          </cell>
          <cell r="AU252">
            <v>0.4</v>
          </cell>
          <cell r="AW252" t="str">
            <v xml:space="preserve">   3.  Level III</v>
          </cell>
          <cell r="AX252">
            <v>0</v>
          </cell>
          <cell r="AY252">
            <v>49.28</v>
          </cell>
          <cell r="AZ252">
            <v>0</v>
          </cell>
          <cell r="BA252">
            <v>16</v>
          </cell>
          <cell r="BB252">
            <v>0</v>
          </cell>
          <cell r="BC252">
            <v>65.28</v>
          </cell>
        </row>
        <row r="253">
          <cell r="A253" t="str">
            <v xml:space="preserve">   4.  Level IV</v>
          </cell>
          <cell r="B253">
            <v>0</v>
          </cell>
          <cell r="C253">
            <v>0</v>
          </cell>
          <cell r="D253">
            <v>0</v>
          </cell>
          <cell r="E253">
            <v>0</v>
          </cell>
          <cell r="F253">
            <v>0</v>
          </cell>
          <cell r="G253">
            <v>0</v>
          </cell>
          <cell r="I253" t="str">
            <v xml:space="preserve">   4.  Level IV</v>
          </cell>
          <cell r="J253">
            <v>0</v>
          </cell>
          <cell r="K253">
            <v>0</v>
          </cell>
          <cell r="L253">
            <v>0</v>
          </cell>
          <cell r="M253">
            <v>0</v>
          </cell>
          <cell r="N253">
            <v>0</v>
          </cell>
          <cell r="O253">
            <v>0</v>
          </cell>
          <cell r="Q253" t="str">
            <v xml:space="preserve">   4.  Level IV</v>
          </cell>
          <cell r="R253">
            <v>0</v>
          </cell>
          <cell r="S253">
            <v>0</v>
          </cell>
          <cell r="T253">
            <v>0</v>
          </cell>
          <cell r="U253">
            <v>0</v>
          </cell>
          <cell r="V253">
            <v>0</v>
          </cell>
          <cell r="W253">
            <v>0</v>
          </cell>
          <cell r="Y253" t="str">
            <v xml:space="preserve">   4.  Level IV</v>
          </cell>
          <cell r="Z253">
            <v>0</v>
          </cell>
          <cell r="AA253">
            <v>0.97</v>
          </cell>
          <cell r="AB253">
            <v>0</v>
          </cell>
          <cell r="AC253">
            <v>13.969999999999999</v>
          </cell>
          <cell r="AD253">
            <v>0</v>
          </cell>
          <cell r="AE253">
            <v>14.94</v>
          </cell>
          <cell r="AG253" t="str">
            <v xml:space="preserve">   4.  Level IV</v>
          </cell>
          <cell r="AH253">
            <v>0</v>
          </cell>
          <cell r="AI253">
            <v>0</v>
          </cell>
          <cell r="AJ253">
            <v>0</v>
          </cell>
          <cell r="AK253">
            <v>0</v>
          </cell>
          <cell r="AL253">
            <v>0</v>
          </cell>
          <cell r="AM253">
            <v>0</v>
          </cell>
          <cell r="AO253" t="str">
            <v xml:space="preserve">   4.  Level IV</v>
          </cell>
          <cell r="AP253">
            <v>0</v>
          </cell>
          <cell r="AQ253">
            <v>7</v>
          </cell>
          <cell r="AR253">
            <v>0</v>
          </cell>
          <cell r="AS253">
            <v>0</v>
          </cell>
          <cell r="AT253">
            <v>0</v>
          </cell>
          <cell r="AU253">
            <v>7</v>
          </cell>
          <cell r="AW253" t="str">
            <v xml:space="preserve">   4.  Level IV</v>
          </cell>
          <cell r="AX253">
            <v>0</v>
          </cell>
          <cell r="AY253">
            <v>0</v>
          </cell>
          <cell r="AZ253">
            <v>0</v>
          </cell>
          <cell r="BA253">
            <v>0</v>
          </cell>
          <cell r="BB253">
            <v>0</v>
          </cell>
          <cell r="BC253">
            <v>0</v>
          </cell>
        </row>
        <row r="254">
          <cell r="A254" t="str">
            <v xml:space="preserve">   5.</v>
          </cell>
          <cell r="I254" t="str">
            <v xml:space="preserve">   5.</v>
          </cell>
          <cell r="Q254" t="str">
            <v xml:space="preserve">   5.</v>
          </cell>
          <cell r="Y254" t="str">
            <v xml:space="preserve">   5.</v>
          </cell>
          <cell r="AG254" t="str">
            <v xml:space="preserve">   5.</v>
          </cell>
          <cell r="AO254" t="str">
            <v xml:space="preserve">   5.</v>
          </cell>
          <cell r="AW254" t="str">
            <v xml:space="preserve">   5.</v>
          </cell>
        </row>
        <row r="255">
          <cell r="A255" t="str">
            <v xml:space="preserve">   6.</v>
          </cell>
          <cell r="I255" t="str">
            <v xml:space="preserve">   6.</v>
          </cell>
          <cell r="Q255" t="str">
            <v xml:space="preserve">   6.</v>
          </cell>
          <cell r="Y255" t="str">
            <v xml:space="preserve">   6.</v>
          </cell>
          <cell r="AG255" t="str">
            <v xml:space="preserve">   6.</v>
          </cell>
          <cell r="AO255" t="str">
            <v xml:space="preserve">   6.</v>
          </cell>
          <cell r="AW255" t="str">
            <v xml:space="preserve">   6.</v>
          </cell>
        </row>
        <row r="256">
          <cell r="A256" t="str">
            <v xml:space="preserve">   7.  Home and Community Based Services (HCBS) Total</v>
          </cell>
          <cell r="B256">
            <v>0</v>
          </cell>
          <cell r="C256">
            <v>193.30999999999997</v>
          </cell>
          <cell r="D256">
            <v>0</v>
          </cell>
          <cell r="E256">
            <v>50.61</v>
          </cell>
          <cell r="F256">
            <v>0</v>
          </cell>
          <cell r="G256">
            <v>243.91999999999996</v>
          </cell>
          <cell r="I256" t="str">
            <v xml:space="preserve">   7.  Home and Community Based Services (HCBS) Total</v>
          </cell>
          <cell r="J256">
            <v>0</v>
          </cell>
          <cell r="K256">
            <v>338.48</v>
          </cell>
          <cell r="L256">
            <v>0</v>
          </cell>
          <cell r="M256">
            <v>88.35</v>
          </cell>
          <cell r="N256">
            <v>0</v>
          </cell>
          <cell r="O256">
            <v>426.83000000000004</v>
          </cell>
          <cell r="Q256" t="str">
            <v xml:space="preserve">   7.  Home and Community Based Services (HCBS) Total</v>
          </cell>
          <cell r="R256">
            <v>0</v>
          </cell>
          <cell r="S256">
            <v>95.550000000000011</v>
          </cell>
          <cell r="T256">
            <v>0</v>
          </cell>
          <cell r="U256">
            <v>14.07</v>
          </cell>
          <cell r="V256">
            <v>0</v>
          </cell>
          <cell r="W256">
            <v>109.62</v>
          </cell>
          <cell r="Y256" t="str">
            <v xml:space="preserve">   7.  Home and Community Based Services (HCBS) Total</v>
          </cell>
          <cell r="Z256">
            <v>0</v>
          </cell>
          <cell r="AA256">
            <v>8554.57</v>
          </cell>
          <cell r="AB256">
            <v>0</v>
          </cell>
          <cell r="AC256">
            <v>1510.57</v>
          </cell>
          <cell r="AD256">
            <v>0</v>
          </cell>
          <cell r="AE256">
            <v>10065.14</v>
          </cell>
          <cell r="AG256" t="str">
            <v xml:space="preserve">   7.  Home and Community Based Services (HCBS) Total</v>
          </cell>
          <cell r="AH256">
            <v>0</v>
          </cell>
          <cell r="AI256">
            <v>1325.78</v>
          </cell>
          <cell r="AJ256">
            <v>0</v>
          </cell>
          <cell r="AK256">
            <v>251.34</v>
          </cell>
          <cell r="AL256">
            <v>0</v>
          </cell>
          <cell r="AM256">
            <v>1577.12</v>
          </cell>
          <cell r="AO256" t="str">
            <v xml:space="preserve">   7.  Home and Community Based Services (HCBS) Total</v>
          </cell>
          <cell r="AP256">
            <v>0</v>
          </cell>
          <cell r="AQ256">
            <v>479.69000000000005</v>
          </cell>
          <cell r="AR256">
            <v>0</v>
          </cell>
          <cell r="AS256">
            <v>135.70999999999998</v>
          </cell>
          <cell r="AT256">
            <v>0</v>
          </cell>
          <cell r="AU256">
            <v>615.40000000000009</v>
          </cell>
          <cell r="AW256" t="str">
            <v xml:space="preserve">   7.  Home and Community Based Services (HCBS) Total</v>
          </cell>
          <cell r="AX256">
            <v>0</v>
          </cell>
          <cell r="AY256">
            <v>1021.8000000000001</v>
          </cell>
          <cell r="AZ256">
            <v>0</v>
          </cell>
          <cell r="BA256">
            <v>258.95</v>
          </cell>
          <cell r="BB256">
            <v>0</v>
          </cell>
          <cell r="BC256">
            <v>1280.75</v>
          </cell>
        </row>
        <row r="257">
          <cell r="A257" t="str">
            <v xml:space="preserve">       a.  Adult Foster Care</v>
          </cell>
          <cell r="B257">
            <v>0</v>
          </cell>
          <cell r="C257">
            <v>0</v>
          </cell>
          <cell r="D257">
            <v>0</v>
          </cell>
          <cell r="E257">
            <v>0</v>
          </cell>
          <cell r="F257">
            <v>0</v>
          </cell>
          <cell r="G257">
            <v>0</v>
          </cell>
          <cell r="I257" t="str">
            <v xml:space="preserve">       a.  Adult Foster Care</v>
          </cell>
          <cell r="J257">
            <v>0</v>
          </cell>
          <cell r="K257">
            <v>0</v>
          </cell>
          <cell r="L257">
            <v>0</v>
          </cell>
          <cell r="M257">
            <v>1.17</v>
          </cell>
          <cell r="N257">
            <v>0</v>
          </cell>
          <cell r="O257">
            <v>1.17</v>
          </cell>
          <cell r="Q257" t="str">
            <v xml:space="preserve">       a.  Adult Foster Care</v>
          </cell>
          <cell r="R257">
            <v>0</v>
          </cell>
          <cell r="S257">
            <v>0</v>
          </cell>
          <cell r="T257">
            <v>0</v>
          </cell>
          <cell r="U257">
            <v>0</v>
          </cell>
          <cell r="V257">
            <v>0</v>
          </cell>
          <cell r="W257">
            <v>0</v>
          </cell>
          <cell r="Y257" t="str">
            <v xml:space="preserve">       a.  Adult Foster Care</v>
          </cell>
          <cell r="Z257">
            <v>0</v>
          </cell>
          <cell r="AA257">
            <v>161.51</v>
          </cell>
          <cell r="AB257">
            <v>0</v>
          </cell>
          <cell r="AC257">
            <v>26.04</v>
          </cell>
          <cell r="AD257">
            <v>0</v>
          </cell>
          <cell r="AE257">
            <v>187.54999999999998</v>
          </cell>
          <cell r="AG257" t="str">
            <v xml:space="preserve">       a.  Adult Foster Care</v>
          </cell>
          <cell r="AH257">
            <v>0</v>
          </cell>
          <cell r="AI257">
            <v>12.9</v>
          </cell>
          <cell r="AJ257">
            <v>0</v>
          </cell>
          <cell r="AK257">
            <v>5.73</v>
          </cell>
          <cell r="AL257">
            <v>0</v>
          </cell>
          <cell r="AM257">
            <v>18.630000000000003</v>
          </cell>
          <cell r="AO257" t="str">
            <v xml:space="preserve">       a.  Adult Foster Care</v>
          </cell>
          <cell r="AP257">
            <v>0</v>
          </cell>
          <cell r="AQ257">
            <v>0</v>
          </cell>
          <cell r="AR257">
            <v>0</v>
          </cell>
          <cell r="AS257">
            <v>0</v>
          </cell>
          <cell r="AT257">
            <v>0</v>
          </cell>
          <cell r="AU257">
            <v>0</v>
          </cell>
          <cell r="AW257" t="str">
            <v xml:space="preserve">       a.  Adult Foster Care</v>
          </cell>
          <cell r="AX257">
            <v>0</v>
          </cell>
          <cell r="AY257">
            <v>4</v>
          </cell>
          <cell r="AZ257">
            <v>0</v>
          </cell>
          <cell r="BA257">
            <v>0</v>
          </cell>
          <cell r="BB257">
            <v>0</v>
          </cell>
          <cell r="BC257">
            <v>4</v>
          </cell>
        </row>
        <row r="258">
          <cell r="A258" t="str">
            <v xml:space="preserve">       b.  Assisted Living Home (Adult Care Home)</v>
          </cell>
          <cell r="B258">
            <v>0</v>
          </cell>
          <cell r="C258">
            <v>44.36</v>
          </cell>
          <cell r="D258">
            <v>0</v>
          </cell>
          <cell r="E258">
            <v>1.66</v>
          </cell>
          <cell r="F258">
            <v>0</v>
          </cell>
          <cell r="G258">
            <v>46.019999999999996</v>
          </cell>
          <cell r="I258" t="str">
            <v xml:space="preserve">       b.  Assisted Living Home (Adult Care Home)</v>
          </cell>
          <cell r="J258">
            <v>0</v>
          </cell>
          <cell r="K258">
            <v>19.060000000000002</v>
          </cell>
          <cell r="L258">
            <v>0</v>
          </cell>
          <cell r="M258">
            <v>4.7</v>
          </cell>
          <cell r="N258">
            <v>0</v>
          </cell>
          <cell r="O258">
            <v>23.76</v>
          </cell>
          <cell r="Q258" t="str">
            <v xml:space="preserve">       b.  Assisted Living Home (Adult Care Home)</v>
          </cell>
          <cell r="R258">
            <v>0</v>
          </cell>
          <cell r="S258">
            <v>0</v>
          </cell>
          <cell r="T258">
            <v>0</v>
          </cell>
          <cell r="U258">
            <v>0</v>
          </cell>
          <cell r="V258">
            <v>0</v>
          </cell>
          <cell r="W258">
            <v>0</v>
          </cell>
          <cell r="Y258" t="str">
            <v xml:space="preserve">       b.  Assisted Living Home (Adult Care Home)</v>
          </cell>
          <cell r="Z258">
            <v>0</v>
          </cell>
          <cell r="AA258">
            <v>1894.61</v>
          </cell>
          <cell r="AB258">
            <v>0</v>
          </cell>
          <cell r="AC258">
            <v>120.88</v>
          </cell>
          <cell r="AD258">
            <v>0</v>
          </cell>
          <cell r="AE258">
            <v>2015.4899999999998</v>
          </cell>
          <cell r="AG258" t="str">
            <v xml:space="preserve">       b.  Assisted Living Home (Adult Care Home)</v>
          </cell>
          <cell r="AH258">
            <v>0</v>
          </cell>
          <cell r="AI258">
            <v>30.16</v>
          </cell>
          <cell r="AJ258">
            <v>0</v>
          </cell>
          <cell r="AK258">
            <v>10.3</v>
          </cell>
          <cell r="AL258">
            <v>0</v>
          </cell>
          <cell r="AM258">
            <v>40.46</v>
          </cell>
          <cell r="AO258" t="str">
            <v xml:space="preserve">       b.  Assisted Living Home (Adult Care Home)</v>
          </cell>
          <cell r="AP258">
            <v>0</v>
          </cell>
          <cell r="AQ258">
            <v>84.77</v>
          </cell>
          <cell r="AR258">
            <v>0</v>
          </cell>
          <cell r="AS258">
            <v>12</v>
          </cell>
          <cell r="AT258">
            <v>0</v>
          </cell>
          <cell r="AU258">
            <v>96.77</v>
          </cell>
          <cell r="AW258" t="str">
            <v xml:space="preserve">       b.  Assisted Living Home (Adult Care Home)</v>
          </cell>
          <cell r="AX258">
            <v>0</v>
          </cell>
          <cell r="AY258">
            <v>114.64999999999999</v>
          </cell>
          <cell r="AZ258">
            <v>0</v>
          </cell>
          <cell r="BA258">
            <v>10.27</v>
          </cell>
          <cell r="BB258">
            <v>0</v>
          </cell>
          <cell r="BC258">
            <v>124.91999999999999</v>
          </cell>
        </row>
        <row r="259">
          <cell r="A259" t="str">
            <v xml:space="preserve">       c.  Group Home (DD)</v>
          </cell>
          <cell r="B259">
            <v>0</v>
          </cell>
          <cell r="C259">
            <v>0</v>
          </cell>
          <cell r="D259">
            <v>0</v>
          </cell>
          <cell r="E259">
            <v>0</v>
          </cell>
          <cell r="F259">
            <v>0</v>
          </cell>
          <cell r="G259">
            <v>0</v>
          </cell>
          <cell r="I259" t="str">
            <v xml:space="preserve">       c.  Group Home (DD)</v>
          </cell>
          <cell r="J259">
            <v>0</v>
          </cell>
          <cell r="K259">
            <v>0</v>
          </cell>
          <cell r="L259">
            <v>0</v>
          </cell>
          <cell r="M259">
            <v>0</v>
          </cell>
          <cell r="N259">
            <v>0</v>
          </cell>
          <cell r="O259">
            <v>0</v>
          </cell>
          <cell r="Q259" t="str">
            <v xml:space="preserve">       c.  Group Home (DD)</v>
          </cell>
          <cell r="R259">
            <v>0</v>
          </cell>
          <cell r="S259">
            <v>0</v>
          </cell>
          <cell r="T259">
            <v>0</v>
          </cell>
          <cell r="U259">
            <v>0</v>
          </cell>
          <cell r="V259">
            <v>0</v>
          </cell>
          <cell r="W259">
            <v>0</v>
          </cell>
          <cell r="Y259" t="str">
            <v xml:space="preserve">       c.  Group Home (DD)</v>
          </cell>
          <cell r="Z259">
            <v>0</v>
          </cell>
          <cell r="AA259">
            <v>4.0299999999999994</v>
          </cell>
          <cell r="AB259">
            <v>0</v>
          </cell>
          <cell r="AC259">
            <v>0</v>
          </cell>
          <cell r="AD259">
            <v>0</v>
          </cell>
          <cell r="AE259">
            <v>4.0299999999999994</v>
          </cell>
          <cell r="AG259" t="str">
            <v xml:space="preserve">       c.  Group Home (DD)</v>
          </cell>
          <cell r="AH259">
            <v>0</v>
          </cell>
          <cell r="AI259">
            <v>0</v>
          </cell>
          <cell r="AJ259">
            <v>0</v>
          </cell>
          <cell r="AK259">
            <v>0</v>
          </cell>
          <cell r="AL259">
            <v>0</v>
          </cell>
          <cell r="AM259">
            <v>0</v>
          </cell>
          <cell r="AO259" t="str">
            <v xml:space="preserve">       c.  Group Home (DD)</v>
          </cell>
          <cell r="AP259">
            <v>0</v>
          </cell>
          <cell r="AQ259">
            <v>0</v>
          </cell>
          <cell r="AR259">
            <v>0</v>
          </cell>
          <cell r="AS259">
            <v>0</v>
          </cell>
          <cell r="AT259">
            <v>0</v>
          </cell>
          <cell r="AU259">
            <v>0</v>
          </cell>
          <cell r="AW259" t="str">
            <v xml:space="preserve">       c.  Group Home (DD)</v>
          </cell>
          <cell r="AX259">
            <v>0</v>
          </cell>
          <cell r="AY259">
            <v>0</v>
          </cell>
          <cell r="AZ259">
            <v>0</v>
          </cell>
          <cell r="BA259">
            <v>0</v>
          </cell>
          <cell r="BB259">
            <v>0</v>
          </cell>
          <cell r="BC259">
            <v>0</v>
          </cell>
        </row>
        <row r="260">
          <cell r="A260" t="str">
            <v xml:space="preserve">       d.  Individual Home</v>
          </cell>
          <cell r="B260">
            <v>0</v>
          </cell>
          <cell r="C260">
            <v>79.72999999999999</v>
          </cell>
          <cell r="D260">
            <v>0</v>
          </cell>
          <cell r="E260">
            <v>36.950000000000003</v>
          </cell>
          <cell r="F260">
            <v>0</v>
          </cell>
          <cell r="G260">
            <v>116.67999999999999</v>
          </cell>
          <cell r="I260" t="str">
            <v xml:space="preserve">       d.  Individual Home</v>
          </cell>
          <cell r="J260">
            <v>0</v>
          </cell>
          <cell r="K260">
            <v>104.99</v>
          </cell>
          <cell r="L260">
            <v>0</v>
          </cell>
          <cell r="M260">
            <v>45.69</v>
          </cell>
          <cell r="N260">
            <v>0</v>
          </cell>
          <cell r="O260">
            <v>150.68</v>
          </cell>
          <cell r="Q260" t="str">
            <v xml:space="preserve">       d.  Individual Home</v>
          </cell>
          <cell r="R260">
            <v>0</v>
          </cell>
          <cell r="S260">
            <v>69.900000000000006</v>
          </cell>
          <cell r="T260">
            <v>0</v>
          </cell>
          <cell r="U260">
            <v>3</v>
          </cell>
          <cell r="V260">
            <v>0</v>
          </cell>
          <cell r="W260">
            <v>72.900000000000006</v>
          </cell>
          <cell r="Y260" t="str">
            <v xml:space="preserve">       d.  Individual Home</v>
          </cell>
          <cell r="Z260">
            <v>0</v>
          </cell>
          <cell r="AA260">
            <v>1965.87</v>
          </cell>
          <cell r="AB260">
            <v>0</v>
          </cell>
          <cell r="AC260">
            <v>726.05</v>
          </cell>
          <cell r="AD260">
            <v>0</v>
          </cell>
          <cell r="AE260">
            <v>2691.92</v>
          </cell>
          <cell r="AG260" t="str">
            <v xml:space="preserve">       d.  Individual Home</v>
          </cell>
          <cell r="AH260">
            <v>0</v>
          </cell>
          <cell r="AI260">
            <v>534.37</v>
          </cell>
          <cell r="AJ260">
            <v>0</v>
          </cell>
          <cell r="AK260">
            <v>126.09</v>
          </cell>
          <cell r="AL260">
            <v>0</v>
          </cell>
          <cell r="AM260">
            <v>660.46</v>
          </cell>
          <cell r="AO260" t="str">
            <v xml:space="preserve">       d.  Individual Home</v>
          </cell>
          <cell r="AP260">
            <v>0</v>
          </cell>
          <cell r="AQ260">
            <v>196.08</v>
          </cell>
          <cell r="AR260">
            <v>0</v>
          </cell>
          <cell r="AS260">
            <v>78.42</v>
          </cell>
          <cell r="AT260">
            <v>0</v>
          </cell>
          <cell r="AU260">
            <v>274.5</v>
          </cell>
          <cell r="AW260" t="str">
            <v xml:space="preserve">       d.  Individual Home</v>
          </cell>
          <cell r="AX260">
            <v>0</v>
          </cell>
          <cell r="AY260">
            <v>336.13</v>
          </cell>
          <cell r="AZ260">
            <v>0</v>
          </cell>
          <cell r="BA260">
            <v>124.83999999999999</v>
          </cell>
          <cell r="BB260">
            <v>0</v>
          </cell>
          <cell r="BC260">
            <v>460.96999999999997</v>
          </cell>
        </row>
        <row r="261">
          <cell r="A261" t="str">
            <v xml:space="preserve">       e.  Assisted Living Centers (SRL)</v>
          </cell>
          <cell r="B261">
            <v>0</v>
          </cell>
          <cell r="C261">
            <v>3.3200000000000003</v>
          </cell>
          <cell r="D261">
            <v>0</v>
          </cell>
          <cell r="E261">
            <v>3</v>
          </cell>
          <cell r="F261">
            <v>0</v>
          </cell>
          <cell r="G261">
            <v>6.32</v>
          </cell>
          <cell r="I261" t="str">
            <v xml:space="preserve">       e.  Assisted Living Centers (SRL)</v>
          </cell>
          <cell r="J261">
            <v>0</v>
          </cell>
          <cell r="K261">
            <v>144.38999999999999</v>
          </cell>
          <cell r="L261">
            <v>0</v>
          </cell>
          <cell r="M261">
            <v>8.17</v>
          </cell>
          <cell r="N261">
            <v>0</v>
          </cell>
          <cell r="O261">
            <v>152.55999999999997</v>
          </cell>
          <cell r="Q261" t="str">
            <v xml:space="preserve">       e.  Assisted Living Centers (SRL)</v>
          </cell>
          <cell r="R261">
            <v>0</v>
          </cell>
          <cell r="S261">
            <v>8.65</v>
          </cell>
          <cell r="T261">
            <v>0</v>
          </cell>
          <cell r="U261">
            <v>0</v>
          </cell>
          <cell r="V261">
            <v>0</v>
          </cell>
          <cell r="W261">
            <v>8.65</v>
          </cell>
          <cell r="Y261" t="str">
            <v xml:space="preserve">       e.  Assisted Living Centers (SRL)</v>
          </cell>
          <cell r="Z261">
            <v>0</v>
          </cell>
          <cell r="AA261">
            <v>2157.25</v>
          </cell>
          <cell r="AB261">
            <v>0</v>
          </cell>
          <cell r="AC261">
            <v>134.42000000000002</v>
          </cell>
          <cell r="AD261">
            <v>0</v>
          </cell>
          <cell r="AE261">
            <v>2291.67</v>
          </cell>
          <cell r="AG261" t="str">
            <v xml:space="preserve">       e.  Assisted Living Centers (SRL)</v>
          </cell>
          <cell r="AH261">
            <v>0</v>
          </cell>
          <cell r="AI261">
            <v>365.73</v>
          </cell>
          <cell r="AJ261">
            <v>0</v>
          </cell>
          <cell r="AK261">
            <v>51.73</v>
          </cell>
          <cell r="AL261">
            <v>0</v>
          </cell>
          <cell r="AM261">
            <v>417.46000000000004</v>
          </cell>
          <cell r="AO261" t="str">
            <v xml:space="preserve">       e.  Assisted Living Centers (SRL)</v>
          </cell>
          <cell r="AP261">
            <v>0</v>
          </cell>
          <cell r="AQ261">
            <v>57.95</v>
          </cell>
          <cell r="AR261">
            <v>0</v>
          </cell>
          <cell r="AS261">
            <v>9.8000000000000007</v>
          </cell>
          <cell r="AT261">
            <v>0</v>
          </cell>
          <cell r="AU261">
            <v>67.75</v>
          </cell>
          <cell r="AW261" t="str">
            <v xml:space="preserve">       e.  Assisted Living Centers (SRL)</v>
          </cell>
          <cell r="AX261">
            <v>0</v>
          </cell>
          <cell r="AY261">
            <v>144.34</v>
          </cell>
          <cell r="AZ261">
            <v>0</v>
          </cell>
          <cell r="BA261">
            <v>16.86</v>
          </cell>
          <cell r="BB261">
            <v>0</v>
          </cell>
          <cell r="BC261">
            <v>161.19999999999999</v>
          </cell>
        </row>
        <row r="262">
          <cell r="A262" t="str">
            <v xml:space="preserve">       f.  Other (Hospice)</v>
          </cell>
          <cell r="B262">
            <v>0</v>
          </cell>
          <cell r="C262">
            <v>17.420000000000002</v>
          </cell>
          <cell r="D262">
            <v>0</v>
          </cell>
          <cell r="E262">
            <v>0</v>
          </cell>
          <cell r="F262">
            <v>0</v>
          </cell>
          <cell r="G262">
            <v>17.420000000000002</v>
          </cell>
          <cell r="I262" t="str">
            <v xml:space="preserve">       f.  Other (Hospice)</v>
          </cell>
          <cell r="J262">
            <v>0</v>
          </cell>
          <cell r="K262">
            <v>1.9100000000000001</v>
          </cell>
          <cell r="L262">
            <v>0</v>
          </cell>
          <cell r="M262">
            <v>0</v>
          </cell>
          <cell r="N262">
            <v>0</v>
          </cell>
          <cell r="O262">
            <v>1.9100000000000001</v>
          </cell>
          <cell r="Q262" t="str">
            <v xml:space="preserve">       f.  Other (Hospice)</v>
          </cell>
          <cell r="R262">
            <v>0</v>
          </cell>
          <cell r="S262">
            <v>0</v>
          </cell>
          <cell r="T262">
            <v>0</v>
          </cell>
          <cell r="U262">
            <v>3</v>
          </cell>
          <cell r="V262">
            <v>0</v>
          </cell>
          <cell r="W262">
            <v>3</v>
          </cell>
          <cell r="Y262" t="str">
            <v xml:space="preserve">       f.  Other (Hospice)</v>
          </cell>
          <cell r="Z262">
            <v>0</v>
          </cell>
          <cell r="AA262">
            <v>287.98</v>
          </cell>
          <cell r="AB262">
            <v>0</v>
          </cell>
          <cell r="AC262">
            <v>6.83</v>
          </cell>
          <cell r="AD262">
            <v>0</v>
          </cell>
          <cell r="AE262">
            <v>294.81</v>
          </cell>
          <cell r="AG262" t="str">
            <v xml:space="preserve">       f.  Other (Hospice)</v>
          </cell>
          <cell r="AH262">
            <v>0</v>
          </cell>
          <cell r="AI262">
            <v>4.0600000000000005</v>
          </cell>
          <cell r="AJ262">
            <v>0</v>
          </cell>
          <cell r="AK262">
            <v>0</v>
          </cell>
          <cell r="AL262">
            <v>0</v>
          </cell>
          <cell r="AM262">
            <v>4.0600000000000005</v>
          </cell>
          <cell r="AO262" t="str">
            <v xml:space="preserve">       f.  Other (Hospice)</v>
          </cell>
          <cell r="AP262">
            <v>0</v>
          </cell>
          <cell r="AQ262">
            <v>16.420000000000002</v>
          </cell>
          <cell r="AR262">
            <v>0</v>
          </cell>
          <cell r="AS262">
            <v>6.49</v>
          </cell>
          <cell r="AT262">
            <v>0</v>
          </cell>
          <cell r="AU262">
            <v>22.910000000000004</v>
          </cell>
          <cell r="AW262" t="str">
            <v xml:space="preserve">       f.  Other (Hospice)</v>
          </cell>
          <cell r="AX262">
            <v>0</v>
          </cell>
          <cell r="AY262">
            <v>25.36</v>
          </cell>
          <cell r="AZ262">
            <v>0</v>
          </cell>
          <cell r="BA262">
            <v>1.9</v>
          </cell>
          <cell r="BB262">
            <v>0</v>
          </cell>
          <cell r="BC262">
            <v>27.259999999999998</v>
          </cell>
        </row>
        <row r="263">
          <cell r="A263" t="str">
            <v xml:space="preserve">       g.  Attendant Care</v>
          </cell>
          <cell r="B263">
            <v>0</v>
          </cell>
          <cell r="C263">
            <v>48.48</v>
          </cell>
          <cell r="D263">
            <v>0</v>
          </cell>
          <cell r="E263">
            <v>9</v>
          </cell>
          <cell r="F263">
            <v>0</v>
          </cell>
          <cell r="G263">
            <v>57.48</v>
          </cell>
          <cell r="I263" t="str">
            <v xml:space="preserve">       g.  Attendant Care</v>
          </cell>
          <cell r="J263">
            <v>0</v>
          </cell>
          <cell r="K263">
            <v>68.13</v>
          </cell>
          <cell r="L263">
            <v>0</v>
          </cell>
          <cell r="M263">
            <v>28.619999999999997</v>
          </cell>
          <cell r="N263">
            <v>0</v>
          </cell>
          <cell r="O263">
            <v>96.75</v>
          </cell>
          <cell r="Q263" t="str">
            <v xml:space="preserve">       g.  Attendant Care</v>
          </cell>
          <cell r="R263">
            <v>0</v>
          </cell>
          <cell r="S263">
            <v>17</v>
          </cell>
          <cell r="T263">
            <v>0</v>
          </cell>
          <cell r="U263">
            <v>8.07</v>
          </cell>
          <cell r="V263">
            <v>0</v>
          </cell>
          <cell r="W263">
            <v>25.07</v>
          </cell>
          <cell r="Y263" t="str">
            <v xml:space="preserve">       g.  Attendant Care</v>
          </cell>
          <cell r="Z263">
            <v>0</v>
          </cell>
          <cell r="AA263">
            <v>2083.3200000000002</v>
          </cell>
          <cell r="AB263">
            <v>0</v>
          </cell>
          <cell r="AC263">
            <v>496.35</v>
          </cell>
          <cell r="AD263">
            <v>0</v>
          </cell>
          <cell r="AE263">
            <v>2579.67</v>
          </cell>
          <cell r="AG263" t="str">
            <v xml:space="preserve">       g.  Attendant Care</v>
          </cell>
          <cell r="AH263">
            <v>0</v>
          </cell>
          <cell r="AI263">
            <v>378.56</v>
          </cell>
          <cell r="AJ263">
            <v>0</v>
          </cell>
          <cell r="AK263">
            <v>57.490000000000009</v>
          </cell>
          <cell r="AL263">
            <v>0</v>
          </cell>
          <cell r="AM263">
            <v>436.05</v>
          </cell>
          <cell r="AO263" t="str">
            <v xml:space="preserve">       g.  Attendant Care</v>
          </cell>
          <cell r="AP263">
            <v>0</v>
          </cell>
          <cell r="AQ263">
            <v>124.47</v>
          </cell>
          <cell r="AR263">
            <v>0</v>
          </cell>
          <cell r="AS263">
            <v>29</v>
          </cell>
          <cell r="AT263">
            <v>0</v>
          </cell>
          <cell r="AU263">
            <v>153.47</v>
          </cell>
          <cell r="AW263" t="str">
            <v xml:space="preserve">       g.  Attendant Care</v>
          </cell>
          <cell r="AX263">
            <v>0</v>
          </cell>
          <cell r="AY263">
            <v>397.32000000000005</v>
          </cell>
          <cell r="AZ263">
            <v>0</v>
          </cell>
          <cell r="BA263">
            <v>105.08000000000001</v>
          </cell>
          <cell r="BB263">
            <v>0</v>
          </cell>
          <cell r="BC263">
            <v>502.40000000000009</v>
          </cell>
        </row>
        <row r="264">
          <cell r="A264" t="str">
            <v xml:space="preserve">   8.  Acute Care</v>
          </cell>
          <cell r="B264">
            <v>0</v>
          </cell>
          <cell r="C264">
            <v>3.2</v>
          </cell>
          <cell r="D264">
            <v>0</v>
          </cell>
          <cell r="E264">
            <v>0</v>
          </cell>
          <cell r="F264">
            <v>0</v>
          </cell>
          <cell r="G264">
            <v>3.2</v>
          </cell>
          <cell r="I264" t="str">
            <v xml:space="preserve">   8.  Acute Care</v>
          </cell>
          <cell r="J264">
            <v>0</v>
          </cell>
          <cell r="K264">
            <v>11</v>
          </cell>
          <cell r="L264">
            <v>0</v>
          </cell>
          <cell r="M264">
            <v>6.0299999999999994</v>
          </cell>
          <cell r="N264">
            <v>0</v>
          </cell>
          <cell r="O264">
            <v>17.03</v>
          </cell>
          <cell r="Q264" t="str">
            <v xml:space="preserve">   8.  Acute Care</v>
          </cell>
          <cell r="R264">
            <v>0</v>
          </cell>
          <cell r="S264">
            <v>7.5299999999999994</v>
          </cell>
          <cell r="T264">
            <v>0</v>
          </cell>
          <cell r="U264">
            <v>0</v>
          </cell>
          <cell r="V264">
            <v>0</v>
          </cell>
          <cell r="W264">
            <v>7.5299999999999994</v>
          </cell>
          <cell r="Y264" t="str">
            <v xml:space="preserve">   8.  Acute Care</v>
          </cell>
          <cell r="Z264">
            <v>0</v>
          </cell>
          <cell r="AA264">
            <v>114.88</v>
          </cell>
          <cell r="AB264">
            <v>0</v>
          </cell>
          <cell r="AC264">
            <v>85.009999999999991</v>
          </cell>
          <cell r="AD264">
            <v>0</v>
          </cell>
          <cell r="AE264">
            <v>199.89</v>
          </cell>
          <cell r="AG264" t="str">
            <v xml:space="preserve">   8.  Acute Care</v>
          </cell>
          <cell r="AH264">
            <v>0</v>
          </cell>
          <cell r="AI264">
            <v>6.9</v>
          </cell>
          <cell r="AJ264">
            <v>0</v>
          </cell>
          <cell r="AK264">
            <v>0</v>
          </cell>
          <cell r="AL264">
            <v>0</v>
          </cell>
          <cell r="AM264">
            <v>6.9</v>
          </cell>
          <cell r="AO264" t="str">
            <v xml:space="preserve">   8.  Acute Care</v>
          </cell>
          <cell r="AP264">
            <v>0</v>
          </cell>
          <cell r="AQ264">
            <v>4.57</v>
          </cell>
          <cell r="AR264">
            <v>0</v>
          </cell>
          <cell r="AS264">
            <v>0</v>
          </cell>
          <cell r="AT264">
            <v>0</v>
          </cell>
          <cell r="AU264">
            <v>4.57</v>
          </cell>
          <cell r="AW264" t="str">
            <v xml:space="preserve">   8.  Acute Care</v>
          </cell>
          <cell r="AX264">
            <v>0</v>
          </cell>
          <cell r="AY264">
            <v>5</v>
          </cell>
          <cell r="AZ264">
            <v>0</v>
          </cell>
          <cell r="BA264">
            <v>5</v>
          </cell>
          <cell r="BB264">
            <v>0</v>
          </cell>
          <cell r="BC264">
            <v>10</v>
          </cell>
        </row>
        <row r="265">
          <cell r="A265" t="str">
            <v xml:space="preserve">   9.  Ventilator</v>
          </cell>
          <cell r="B265">
            <v>0</v>
          </cell>
          <cell r="C265">
            <v>0</v>
          </cell>
          <cell r="D265">
            <v>0</v>
          </cell>
          <cell r="E265">
            <v>0</v>
          </cell>
          <cell r="F265">
            <v>0</v>
          </cell>
          <cell r="G265">
            <v>0</v>
          </cell>
          <cell r="I265" t="str">
            <v xml:space="preserve">   9.  Ventilator</v>
          </cell>
          <cell r="J265">
            <v>0</v>
          </cell>
          <cell r="K265">
            <v>0</v>
          </cell>
          <cell r="L265">
            <v>0</v>
          </cell>
          <cell r="M265">
            <v>3</v>
          </cell>
          <cell r="N265">
            <v>0</v>
          </cell>
          <cell r="O265">
            <v>3</v>
          </cell>
          <cell r="Q265" t="str">
            <v xml:space="preserve">   9.  Ventilator</v>
          </cell>
          <cell r="R265">
            <v>0</v>
          </cell>
          <cell r="S265">
            <v>0</v>
          </cell>
          <cell r="T265">
            <v>0</v>
          </cell>
          <cell r="U265">
            <v>0</v>
          </cell>
          <cell r="V265">
            <v>0</v>
          </cell>
          <cell r="W265">
            <v>0</v>
          </cell>
          <cell r="Y265" t="str">
            <v xml:space="preserve">   9.  Ventilator</v>
          </cell>
          <cell r="Z265">
            <v>0</v>
          </cell>
          <cell r="AA265">
            <v>64.25</v>
          </cell>
          <cell r="AB265">
            <v>0</v>
          </cell>
          <cell r="AC265">
            <v>56.510000000000005</v>
          </cell>
          <cell r="AD265">
            <v>0</v>
          </cell>
          <cell r="AE265">
            <v>120.76</v>
          </cell>
          <cell r="AG265" t="str">
            <v xml:space="preserve">   9.  Ventilator</v>
          </cell>
          <cell r="AH265">
            <v>0</v>
          </cell>
          <cell r="AI265">
            <v>4</v>
          </cell>
          <cell r="AJ265">
            <v>0</v>
          </cell>
          <cell r="AK265">
            <v>0</v>
          </cell>
          <cell r="AL265">
            <v>0</v>
          </cell>
          <cell r="AM265">
            <v>4</v>
          </cell>
          <cell r="AO265" t="str">
            <v xml:space="preserve">   9.  Ventilator</v>
          </cell>
          <cell r="AP265">
            <v>0</v>
          </cell>
          <cell r="AQ265">
            <v>4</v>
          </cell>
          <cell r="AR265">
            <v>0</v>
          </cell>
          <cell r="AS265">
            <v>3</v>
          </cell>
          <cell r="AT265">
            <v>0</v>
          </cell>
          <cell r="AU265">
            <v>7</v>
          </cell>
          <cell r="AW265" t="str">
            <v xml:space="preserve">   9.  Ventilator</v>
          </cell>
          <cell r="AX265">
            <v>0</v>
          </cell>
          <cell r="AY265">
            <v>0</v>
          </cell>
          <cell r="AZ265">
            <v>0</v>
          </cell>
          <cell r="BA265">
            <v>3</v>
          </cell>
          <cell r="BB265">
            <v>0</v>
          </cell>
          <cell r="BC265">
            <v>3</v>
          </cell>
        </row>
        <row r="266">
          <cell r="A266" t="str">
            <v xml:space="preserve">  10.  Prior Period</v>
          </cell>
          <cell r="B266">
            <v>0</v>
          </cell>
          <cell r="C266">
            <v>1.9666999999999999</v>
          </cell>
          <cell r="D266">
            <v>0</v>
          </cell>
          <cell r="E266">
            <v>0</v>
          </cell>
          <cell r="F266">
            <v>0</v>
          </cell>
          <cell r="G266">
            <v>1.9666999999999999</v>
          </cell>
          <cell r="I266" t="str">
            <v xml:space="preserve">  10.  Prior Period</v>
          </cell>
          <cell r="J266">
            <v>0</v>
          </cell>
          <cell r="K266">
            <v>16.677399999999999</v>
          </cell>
          <cell r="L266">
            <v>0</v>
          </cell>
          <cell r="M266">
            <v>4.9333</v>
          </cell>
          <cell r="N266">
            <v>0</v>
          </cell>
          <cell r="O266">
            <v>21.610699999999998</v>
          </cell>
          <cell r="Q266" t="str">
            <v xml:space="preserve">  10.  Prior Period</v>
          </cell>
          <cell r="R266">
            <v>0</v>
          </cell>
          <cell r="S266">
            <v>19.161200000000001</v>
          </cell>
          <cell r="T266">
            <v>0</v>
          </cell>
          <cell r="U266">
            <v>0</v>
          </cell>
          <cell r="V266">
            <v>0</v>
          </cell>
          <cell r="W266">
            <v>19.161200000000001</v>
          </cell>
          <cell r="Y266" t="str">
            <v xml:space="preserve">  10.  Prior Period</v>
          </cell>
          <cell r="Z266">
            <v>0</v>
          </cell>
          <cell r="AA266">
            <v>506.45180000000005</v>
          </cell>
          <cell r="AB266">
            <v>0</v>
          </cell>
          <cell r="AC266">
            <v>36.459099999999999</v>
          </cell>
          <cell r="AD266">
            <v>0</v>
          </cell>
          <cell r="AE266">
            <v>542.91090000000008</v>
          </cell>
          <cell r="AG266" t="str">
            <v xml:space="preserve">  10.  Prior Period</v>
          </cell>
          <cell r="AH266">
            <v>0</v>
          </cell>
          <cell r="AI266">
            <v>80.073099999999997</v>
          </cell>
          <cell r="AJ266">
            <v>0</v>
          </cell>
          <cell r="AK266">
            <v>9.0333000000000006</v>
          </cell>
          <cell r="AL266">
            <v>0</v>
          </cell>
          <cell r="AM266">
            <v>89.106399999999994</v>
          </cell>
          <cell r="AO266" t="str">
            <v xml:space="preserve">  10.  Prior Period</v>
          </cell>
          <cell r="AP266">
            <v>0</v>
          </cell>
          <cell r="AQ266">
            <v>21.099999999999998</v>
          </cell>
          <cell r="AR266">
            <v>0</v>
          </cell>
          <cell r="AS266">
            <v>3.2300000000000002E-2</v>
          </cell>
          <cell r="AT266">
            <v>0</v>
          </cell>
          <cell r="AU266">
            <v>21.132299999999997</v>
          </cell>
          <cell r="AW266" t="str">
            <v xml:space="preserve">  10.  Prior Period</v>
          </cell>
          <cell r="AX266">
            <v>0</v>
          </cell>
          <cell r="AY266">
            <v>39.611800000000002</v>
          </cell>
          <cell r="AZ266">
            <v>0</v>
          </cell>
          <cell r="BA266">
            <v>0</v>
          </cell>
          <cell r="BB266">
            <v>0</v>
          </cell>
          <cell r="BC266">
            <v>39.611800000000002</v>
          </cell>
        </row>
        <row r="267">
          <cell r="A267" t="str">
            <v xml:space="preserve">  11.  Other - Not Placed</v>
          </cell>
          <cell r="B267">
            <v>0</v>
          </cell>
          <cell r="C267">
            <v>-23.29</v>
          </cell>
          <cell r="D267">
            <v>0</v>
          </cell>
          <cell r="E267">
            <v>-7</v>
          </cell>
          <cell r="F267">
            <v>0</v>
          </cell>
          <cell r="G267">
            <v>-30.29</v>
          </cell>
          <cell r="I267" t="str">
            <v xml:space="preserve">  11.  Other - Not Placed</v>
          </cell>
          <cell r="J267">
            <v>0</v>
          </cell>
          <cell r="K267">
            <v>-42.91</v>
          </cell>
          <cell r="L267">
            <v>0</v>
          </cell>
          <cell r="M267">
            <v>-4.43</v>
          </cell>
          <cell r="N267">
            <v>0</v>
          </cell>
          <cell r="O267">
            <v>-47.339999999999996</v>
          </cell>
          <cell r="Q267" t="str">
            <v xml:space="preserve">  11.  Other - Not Placed</v>
          </cell>
          <cell r="R267">
            <v>0</v>
          </cell>
          <cell r="S267">
            <v>-22.83</v>
          </cell>
          <cell r="T267">
            <v>0</v>
          </cell>
          <cell r="U267">
            <v>0</v>
          </cell>
          <cell r="V267">
            <v>0</v>
          </cell>
          <cell r="W267">
            <v>-22.83</v>
          </cell>
          <cell r="Y267" t="str">
            <v xml:space="preserve">  11.  Other - Not Placed</v>
          </cell>
          <cell r="Z267">
            <v>0</v>
          </cell>
          <cell r="AA267">
            <v>-1251.3499999999979</v>
          </cell>
          <cell r="AB267">
            <v>0</v>
          </cell>
          <cell r="AC267">
            <v>-184.51999999999998</v>
          </cell>
          <cell r="AD267">
            <v>0</v>
          </cell>
          <cell r="AE267">
            <v>-1435.8699999999978</v>
          </cell>
          <cell r="AG267" t="str">
            <v xml:space="preserve">  11.  Other - Not Placed</v>
          </cell>
          <cell r="AH267">
            <v>0</v>
          </cell>
          <cell r="AI267">
            <v>-294.55</v>
          </cell>
          <cell r="AJ267">
            <v>0</v>
          </cell>
          <cell r="AK267">
            <v>-14.290000000000001</v>
          </cell>
          <cell r="AL267">
            <v>0</v>
          </cell>
          <cell r="AM267">
            <v>-308.84000000000003</v>
          </cell>
          <cell r="AO267" t="str">
            <v xml:space="preserve">  11.  Other - Not Placed</v>
          </cell>
          <cell r="AP267">
            <v>0</v>
          </cell>
          <cell r="AQ267">
            <v>-31.769999999999996</v>
          </cell>
          <cell r="AR267">
            <v>0</v>
          </cell>
          <cell r="AS267">
            <v>-18.259999999999998</v>
          </cell>
          <cell r="AT267">
            <v>0</v>
          </cell>
          <cell r="AU267">
            <v>-50.029999999999994</v>
          </cell>
          <cell r="AW267" t="str">
            <v xml:space="preserve">  11.  Other - Not Placed</v>
          </cell>
          <cell r="AX267">
            <v>0</v>
          </cell>
          <cell r="AY267">
            <v>-270.71000000000004</v>
          </cell>
          <cell r="AZ267">
            <v>0</v>
          </cell>
          <cell r="BA267">
            <v>-48.54</v>
          </cell>
          <cell r="BB267">
            <v>0</v>
          </cell>
          <cell r="BC267">
            <v>-319.25000000000006</v>
          </cell>
        </row>
        <row r="269">
          <cell r="A269" t="str">
            <v>C.   Acute Patient Day Information</v>
          </cell>
          <cell r="I269" t="str">
            <v>C.   Acute Patient Day Information</v>
          </cell>
          <cell r="Q269" t="str">
            <v>C.   Acute Patient Day Information</v>
          </cell>
          <cell r="Y269" t="str">
            <v>C.   Acute Patient Day Information</v>
          </cell>
          <cell r="AG269" t="str">
            <v>C.   Acute Patient Day Information</v>
          </cell>
          <cell r="AO269" t="str">
            <v>C.   Acute Patient Day Information</v>
          </cell>
          <cell r="AW269" t="str">
            <v>C.   Acute Patient Day Information</v>
          </cell>
        </row>
        <row r="270">
          <cell r="A270" t="str">
            <v xml:space="preserve">       a.  Admissions</v>
          </cell>
          <cell r="B270">
            <v>0</v>
          </cell>
          <cell r="C270">
            <v>16</v>
          </cell>
          <cell r="D270">
            <v>0</v>
          </cell>
          <cell r="E270">
            <v>2</v>
          </cell>
          <cell r="F270">
            <v>0</v>
          </cell>
          <cell r="G270">
            <v>18</v>
          </cell>
          <cell r="I270" t="str">
            <v xml:space="preserve">       a.  Admissions</v>
          </cell>
          <cell r="J270">
            <v>0</v>
          </cell>
          <cell r="K270">
            <v>28</v>
          </cell>
          <cell r="L270">
            <v>0</v>
          </cell>
          <cell r="M270">
            <v>10</v>
          </cell>
          <cell r="N270">
            <v>0</v>
          </cell>
          <cell r="O270">
            <v>38</v>
          </cell>
          <cell r="Q270" t="str">
            <v xml:space="preserve">       a.  Admissions</v>
          </cell>
          <cell r="R270">
            <v>0</v>
          </cell>
          <cell r="S270">
            <v>17</v>
          </cell>
          <cell r="T270">
            <v>0</v>
          </cell>
          <cell r="U270">
            <v>2</v>
          </cell>
          <cell r="V270">
            <v>0</v>
          </cell>
          <cell r="W270">
            <v>19</v>
          </cell>
          <cell r="Y270" t="str">
            <v xml:space="preserve">       a.  Admissions</v>
          </cell>
          <cell r="Z270">
            <v>0</v>
          </cell>
          <cell r="AA270">
            <v>789</v>
          </cell>
          <cell r="AB270">
            <v>0</v>
          </cell>
          <cell r="AC270">
            <v>142</v>
          </cell>
          <cell r="AD270">
            <v>0</v>
          </cell>
          <cell r="AE270">
            <v>931</v>
          </cell>
          <cell r="AG270" t="str">
            <v xml:space="preserve">       a.  Admissions</v>
          </cell>
          <cell r="AH270">
            <v>0</v>
          </cell>
          <cell r="AI270">
            <v>125</v>
          </cell>
          <cell r="AJ270">
            <v>0</v>
          </cell>
          <cell r="AK270">
            <v>34</v>
          </cell>
          <cell r="AL270">
            <v>0</v>
          </cell>
          <cell r="AM270">
            <v>159</v>
          </cell>
          <cell r="AO270" t="str">
            <v xml:space="preserve">       a.  Admissions</v>
          </cell>
          <cell r="AP270">
            <v>0</v>
          </cell>
          <cell r="AQ270">
            <v>34</v>
          </cell>
          <cell r="AR270">
            <v>0</v>
          </cell>
          <cell r="AS270">
            <v>7</v>
          </cell>
          <cell r="AT270">
            <v>0</v>
          </cell>
          <cell r="AU270">
            <v>41</v>
          </cell>
          <cell r="AW270" t="str">
            <v xml:space="preserve">       a.  Admissions</v>
          </cell>
          <cell r="AX270">
            <v>0</v>
          </cell>
          <cell r="AY270">
            <v>112</v>
          </cell>
          <cell r="AZ270">
            <v>0</v>
          </cell>
          <cell r="BA270">
            <v>14</v>
          </cell>
          <cell r="BB270">
            <v>0</v>
          </cell>
          <cell r="BC270">
            <v>126</v>
          </cell>
        </row>
        <row r="271">
          <cell r="A271" t="str">
            <v xml:space="preserve">       b.  Patient Days</v>
          </cell>
          <cell r="B271">
            <v>0</v>
          </cell>
          <cell r="C271">
            <v>76</v>
          </cell>
          <cell r="D271">
            <v>0</v>
          </cell>
          <cell r="E271">
            <v>11</v>
          </cell>
          <cell r="F271">
            <v>0</v>
          </cell>
          <cell r="G271">
            <v>87</v>
          </cell>
          <cell r="I271" t="str">
            <v xml:space="preserve">       b.  Patient Days</v>
          </cell>
          <cell r="J271">
            <v>0</v>
          </cell>
          <cell r="K271">
            <v>170</v>
          </cell>
          <cell r="L271">
            <v>0</v>
          </cell>
          <cell r="M271">
            <v>63</v>
          </cell>
          <cell r="N271">
            <v>0</v>
          </cell>
          <cell r="O271">
            <v>233</v>
          </cell>
          <cell r="Q271" t="str">
            <v xml:space="preserve">       b.  Patient Days</v>
          </cell>
          <cell r="R271">
            <v>0</v>
          </cell>
          <cell r="S271">
            <v>95</v>
          </cell>
          <cell r="T271">
            <v>0</v>
          </cell>
          <cell r="U271">
            <v>6</v>
          </cell>
          <cell r="V271">
            <v>0</v>
          </cell>
          <cell r="W271">
            <v>101</v>
          </cell>
          <cell r="Y271" t="str">
            <v xml:space="preserve">       b.  Patient Days</v>
          </cell>
          <cell r="Z271">
            <v>0</v>
          </cell>
          <cell r="AA271">
            <v>4179</v>
          </cell>
          <cell r="AB271">
            <v>0</v>
          </cell>
          <cell r="AC271">
            <v>826</v>
          </cell>
          <cell r="AD271">
            <v>0</v>
          </cell>
          <cell r="AE271">
            <v>5005</v>
          </cell>
          <cell r="AG271" t="str">
            <v xml:space="preserve">       b.  Patient Days</v>
          </cell>
          <cell r="AH271">
            <v>0</v>
          </cell>
          <cell r="AI271">
            <v>727</v>
          </cell>
          <cell r="AJ271">
            <v>0</v>
          </cell>
          <cell r="AK271">
            <v>221</v>
          </cell>
          <cell r="AL271">
            <v>0</v>
          </cell>
          <cell r="AM271">
            <v>948</v>
          </cell>
          <cell r="AO271" t="str">
            <v xml:space="preserve">       b.  Patient Days</v>
          </cell>
          <cell r="AP271">
            <v>0</v>
          </cell>
          <cell r="AQ271">
            <v>165</v>
          </cell>
          <cell r="AR271">
            <v>0</v>
          </cell>
          <cell r="AS271">
            <v>52</v>
          </cell>
          <cell r="AT271">
            <v>0</v>
          </cell>
          <cell r="AU271">
            <v>217</v>
          </cell>
          <cell r="AW271" t="str">
            <v xml:space="preserve">       b.  Patient Days</v>
          </cell>
          <cell r="AX271">
            <v>0</v>
          </cell>
          <cell r="AY271">
            <v>682</v>
          </cell>
          <cell r="AZ271">
            <v>0</v>
          </cell>
          <cell r="BA271">
            <v>52</v>
          </cell>
          <cell r="BB271">
            <v>0</v>
          </cell>
          <cell r="BC271">
            <v>734</v>
          </cell>
        </row>
        <row r="272">
          <cell r="A272" t="str">
            <v xml:space="preserve">       c.  Discharges</v>
          </cell>
          <cell r="B272">
            <v>0</v>
          </cell>
          <cell r="C272">
            <v>18</v>
          </cell>
          <cell r="D272">
            <v>0</v>
          </cell>
          <cell r="E272">
            <v>2</v>
          </cell>
          <cell r="F272">
            <v>0</v>
          </cell>
          <cell r="G272">
            <v>20</v>
          </cell>
          <cell r="I272" t="str">
            <v xml:space="preserve">       c.  Discharges</v>
          </cell>
          <cell r="J272">
            <v>0</v>
          </cell>
          <cell r="K272">
            <v>26</v>
          </cell>
          <cell r="L272">
            <v>0</v>
          </cell>
          <cell r="M272">
            <v>10</v>
          </cell>
          <cell r="N272">
            <v>0</v>
          </cell>
          <cell r="O272">
            <v>36</v>
          </cell>
          <cell r="Q272" t="str">
            <v xml:space="preserve">       c.  Discharges</v>
          </cell>
          <cell r="R272">
            <v>0</v>
          </cell>
          <cell r="S272">
            <v>13</v>
          </cell>
          <cell r="T272">
            <v>0</v>
          </cell>
          <cell r="U272">
            <v>2</v>
          </cell>
          <cell r="V272">
            <v>0</v>
          </cell>
          <cell r="W272">
            <v>15</v>
          </cell>
          <cell r="Y272" t="str">
            <v xml:space="preserve">       c.  Discharges</v>
          </cell>
          <cell r="Z272">
            <v>0</v>
          </cell>
          <cell r="AA272">
            <v>749</v>
          </cell>
          <cell r="AB272">
            <v>0</v>
          </cell>
          <cell r="AC272">
            <v>136</v>
          </cell>
          <cell r="AD272">
            <v>0</v>
          </cell>
          <cell r="AE272">
            <v>885</v>
          </cell>
          <cell r="AG272" t="str">
            <v xml:space="preserve">       c.  Discharges</v>
          </cell>
          <cell r="AH272">
            <v>0</v>
          </cell>
          <cell r="AI272">
            <v>119</v>
          </cell>
          <cell r="AJ272">
            <v>0</v>
          </cell>
          <cell r="AK272">
            <v>28</v>
          </cell>
          <cell r="AL272">
            <v>0</v>
          </cell>
          <cell r="AM272">
            <v>147</v>
          </cell>
          <cell r="AO272" t="str">
            <v xml:space="preserve">       c.  Discharges</v>
          </cell>
          <cell r="AP272">
            <v>0</v>
          </cell>
          <cell r="AQ272">
            <v>31</v>
          </cell>
          <cell r="AR272">
            <v>0</v>
          </cell>
          <cell r="AS272">
            <v>7</v>
          </cell>
          <cell r="AT272">
            <v>0</v>
          </cell>
          <cell r="AU272">
            <v>38</v>
          </cell>
          <cell r="AW272" t="str">
            <v xml:space="preserve">       c.  Discharges</v>
          </cell>
          <cell r="AX272">
            <v>0</v>
          </cell>
          <cell r="AY272">
            <v>113</v>
          </cell>
          <cell r="AZ272">
            <v>0</v>
          </cell>
          <cell r="BA272">
            <v>13</v>
          </cell>
          <cell r="BB272">
            <v>0</v>
          </cell>
          <cell r="BC272">
            <v>126</v>
          </cell>
        </row>
        <row r="273">
          <cell r="A273" t="str">
            <v xml:space="preserve">       d.  Discharge Days</v>
          </cell>
          <cell r="B273">
            <v>0</v>
          </cell>
          <cell r="C273">
            <v>76</v>
          </cell>
          <cell r="D273">
            <v>0</v>
          </cell>
          <cell r="E273">
            <v>11</v>
          </cell>
          <cell r="F273">
            <v>0</v>
          </cell>
          <cell r="G273">
            <v>87</v>
          </cell>
          <cell r="I273" t="str">
            <v xml:space="preserve">       d.  Discharge Days</v>
          </cell>
          <cell r="J273">
            <v>0</v>
          </cell>
          <cell r="K273">
            <v>131</v>
          </cell>
          <cell r="L273">
            <v>0</v>
          </cell>
          <cell r="M273">
            <v>58</v>
          </cell>
          <cell r="N273">
            <v>0</v>
          </cell>
          <cell r="O273">
            <v>189</v>
          </cell>
          <cell r="Q273" t="str">
            <v xml:space="preserve">       d.  Discharge Days</v>
          </cell>
          <cell r="R273">
            <v>0</v>
          </cell>
          <cell r="S273">
            <v>65</v>
          </cell>
          <cell r="T273">
            <v>0</v>
          </cell>
          <cell r="U273">
            <v>6</v>
          </cell>
          <cell r="V273">
            <v>0</v>
          </cell>
          <cell r="W273">
            <v>71</v>
          </cell>
          <cell r="Y273" t="str">
            <v xml:space="preserve">       d.  Discharge Days</v>
          </cell>
          <cell r="Z273">
            <v>0</v>
          </cell>
          <cell r="AA273">
            <v>3294</v>
          </cell>
          <cell r="AB273">
            <v>0</v>
          </cell>
          <cell r="AC273">
            <v>668</v>
          </cell>
          <cell r="AD273">
            <v>0</v>
          </cell>
          <cell r="AE273">
            <v>3962</v>
          </cell>
          <cell r="AG273" t="str">
            <v xml:space="preserve">       d.  Discharge Days</v>
          </cell>
          <cell r="AH273">
            <v>0</v>
          </cell>
          <cell r="AI273">
            <v>586</v>
          </cell>
          <cell r="AJ273">
            <v>0</v>
          </cell>
          <cell r="AK273">
            <v>142</v>
          </cell>
          <cell r="AL273">
            <v>0</v>
          </cell>
          <cell r="AM273">
            <v>728</v>
          </cell>
          <cell r="AO273" t="str">
            <v xml:space="preserve">       d.  Discharge Days</v>
          </cell>
          <cell r="AP273">
            <v>0</v>
          </cell>
          <cell r="AQ273">
            <v>128</v>
          </cell>
          <cell r="AR273">
            <v>0</v>
          </cell>
          <cell r="AS273">
            <v>33</v>
          </cell>
          <cell r="AT273">
            <v>0</v>
          </cell>
          <cell r="AU273">
            <v>161</v>
          </cell>
          <cell r="AW273" t="str">
            <v xml:space="preserve">       d.  Discharge Days</v>
          </cell>
          <cell r="AX273">
            <v>0</v>
          </cell>
          <cell r="AY273">
            <v>519</v>
          </cell>
          <cell r="AZ273">
            <v>0</v>
          </cell>
          <cell r="BA273">
            <v>48</v>
          </cell>
          <cell r="BB273">
            <v>0</v>
          </cell>
          <cell r="BC273">
            <v>567</v>
          </cell>
        </row>
        <row r="274">
          <cell r="A274" t="str">
            <v xml:space="preserve">       e.  Average Length of Stay</v>
          </cell>
          <cell r="B274">
            <v>0</v>
          </cell>
          <cell r="C274">
            <v>4.2222222222222223</v>
          </cell>
          <cell r="D274">
            <v>0</v>
          </cell>
          <cell r="E274">
            <v>5.5</v>
          </cell>
          <cell r="F274">
            <v>0</v>
          </cell>
          <cell r="G274">
            <v>4.3499999999999996</v>
          </cell>
          <cell r="I274" t="str">
            <v xml:space="preserve">       e.  Average Length of Stay</v>
          </cell>
          <cell r="J274">
            <v>0</v>
          </cell>
          <cell r="K274">
            <v>5.0384615384615383</v>
          </cell>
          <cell r="L274">
            <v>0</v>
          </cell>
          <cell r="M274">
            <v>5.8</v>
          </cell>
          <cell r="N274">
            <v>0</v>
          </cell>
          <cell r="O274">
            <v>5.25</v>
          </cell>
          <cell r="Q274" t="str">
            <v xml:space="preserve">       e.  Average Length of Stay</v>
          </cell>
          <cell r="R274">
            <v>0</v>
          </cell>
          <cell r="S274">
            <v>5</v>
          </cell>
          <cell r="T274">
            <v>0</v>
          </cell>
          <cell r="U274">
            <v>3</v>
          </cell>
          <cell r="V274">
            <v>0</v>
          </cell>
          <cell r="W274">
            <v>4.7333333333333334</v>
          </cell>
          <cell r="Y274" t="str">
            <v xml:space="preserve">       e.  Average Length of Stay</v>
          </cell>
          <cell r="Z274">
            <v>0</v>
          </cell>
          <cell r="AA274">
            <v>4.3978638184245664</v>
          </cell>
          <cell r="AB274">
            <v>0</v>
          </cell>
          <cell r="AC274">
            <v>4.9117647058823533</v>
          </cell>
          <cell r="AD274">
            <v>0</v>
          </cell>
          <cell r="AE274">
            <v>4.4768361581920901</v>
          </cell>
          <cell r="AG274" t="str">
            <v xml:space="preserve">       e.  Average Length of Stay</v>
          </cell>
          <cell r="AH274">
            <v>0</v>
          </cell>
          <cell r="AI274">
            <v>4.9243697478991599</v>
          </cell>
          <cell r="AJ274">
            <v>0</v>
          </cell>
          <cell r="AK274">
            <v>5.0714285714285712</v>
          </cell>
          <cell r="AL274">
            <v>0</v>
          </cell>
          <cell r="AM274">
            <v>4.9523809523809526</v>
          </cell>
          <cell r="AO274" t="str">
            <v xml:space="preserve">       e.  Average Length of Stay</v>
          </cell>
          <cell r="AP274">
            <v>0</v>
          </cell>
          <cell r="AQ274">
            <v>4.129032258064516</v>
          </cell>
          <cell r="AR274">
            <v>0</v>
          </cell>
          <cell r="AS274">
            <v>4.7142857142857144</v>
          </cell>
          <cell r="AT274">
            <v>0</v>
          </cell>
          <cell r="AU274">
            <v>4.2368421052631575</v>
          </cell>
          <cell r="AW274" t="str">
            <v xml:space="preserve">       e.  Average Length of Stay</v>
          </cell>
          <cell r="AX274">
            <v>0</v>
          </cell>
          <cell r="AY274">
            <v>4.5929203539823007</v>
          </cell>
          <cell r="AZ274">
            <v>0</v>
          </cell>
          <cell r="BA274">
            <v>3.6923076923076925</v>
          </cell>
          <cell r="BB274">
            <v>0</v>
          </cell>
          <cell r="BC274">
            <v>4.5</v>
          </cell>
        </row>
        <row r="276">
          <cell r="A276" t="str">
            <v>D.   Emergency Room Visits</v>
          </cell>
          <cell r="B276">
            <v>0</v>
          </cell>
          <cell r="C276">
            <v>8</v>
          </cell>
          <cell r="D276">
            <v>0</v>
          </cell>
          <cell r="E276">
            <v>3</v>
          </cell>
          <cell r="F276">
            <v>0</v>
          </cell>
          <cell r="G276">
            <v>11</v>
          </cell>
          <cell r="I276" t="str">
            <v>D.   Emergency Room Visits</v>
          </cell>
          <cell r="J276">
            <v>0</v>
          </cell>
          <cell r="K276">
            <v>18</v>
          </cell>
          <cell r="L276">
            <v>0</v>
          </cell>
          <cell r="M276">
            <v>10</v>
          </cell>
          <cell r="N276">
            <v>0</v>
          </cell>
          <cell r="O276">
            <v>28</v>
          </cell>
          <cell r="Q276" t="str">
            <v>D.   Emergency Room Visits</v>
          </cell>
          <cell r="R276">
            <v>0</v>
          </cell>
          <cell r="S276">
            <v>9</v>
          </cell>
          <cell r="T276">
            <v>0</v>
          </cell>
          <cell r="U276">
            <v>1</v>
          </cell>
          <cell r="V276">
            <v>0</v>
          </cell>
          <cell r="W276">
            <v>10</v>
          </cell>
          <cell r="Y276" t="str">
            <v>D.   Emergency Room Visits</v>
          </cell>
          <cell r="Z276">
            <v>0</v>
          </cell>
          <cell r="AA276">
            <v>247</v>
          </cell>
          <cell r="AB276">
            <v>0</v>
          </cell>
          <cell r="AC276">
            <v>131</v>
          </cell>
          <cell r="AD276">
            <v>0</v>
          </cell>
          <cell r="AE276">
            <v>378</v>
          </cell>
          <cell r="AG276" t="str">
            <v>D.   Emergency Room Visits</v>
          </cell>
          <cell r="AH276">
            <v>0</v>
          </cell>
          <cell r="AI276">
            <v>102</v>
          </cell>
          <cell r="AJ276">
            <v>0</v>
          </cell>
          <cell r="AK276">
            <v>32</v>
          </cell>
          <cell r="AL276">
            <v>0</v>
          </cell>
          <cell r="AM276">
            <v>134</v>
          </cell>
          <cell r="AO276" t="str">
            <v>D.   Emergency Room Visits</v>
          </cell>
          <cell r="AP276">
            <v>0</v>
          </cell>
          <cell r="AQ276">
            <v>27</v>
          </cell>
          <cell r="AR276">
            <v>0</v>
          </cell>
          <cell r="AS276">
            <v>12</v>
          </cell>
          <cell r="AT276">
            <v>0</v>
          </cell>
          <cell r="AU276">
            <v>39</v>
          </cell>
          <cell r="AW276" t="str">
            <v>D.   Emergency Room Visits</v>
          </cell>
          <cell r="AX276">
            <v>0</v>
          </cell>
          <cell r="AY276">
            <v>43</v>
          </cell>
          <cell r="AZ276">
            <v>0</v>
          </cell>
          <cell r="BA276">
            <v>10</v>
          </cell>
          <cell r="BB276">
            <v>0</v>
          </cell>
          <cell r="BC276">
            <v>53</v>
          </cell>
        </row>
        <row r="280">
          <cell r="A280" t="str">
            <v>Program Contractor Financial Reporting Systems - Report #11A Utilization Data Report by County</v>
          </cell>
          <cell r="I280" t="str">
            <v>Program Contractor Financial Reporting Systems - Report #11A Utilization Data Report by County</v>
          </cell>
          <cell r="Q280" t="str">
            <v>Program Contractor Financial Reporting Systems - Report #11A Utilization Data Report by County</v>
          </cell>
          <cell r="Y280" t="str">
            <v>Program Contractor Financial Reporting Systems - Report #11A Utilization Data Report by County</v>
          </cell>
          <cell r="AG280" t="str">
            <v>Program Contractor Financial Reporting Systems - Report #11A Utilization Data Report by County</v>
          </cell>
          <cell r="AO280" t="str">
            <v>Program Contractor Financial Reporting Systems - Report #11A Utilization Data Report by County</v>
          </cell>
          <cell r="AW280" t="str">
            <v>Program Contractor Financial Reporting Systems - Report #11A Utilization Data Report by County</v>
          </cell>
        </row>
        <row r="282">
          <cell r="A282" t="str">
            <v>Statement for Program Contractor 110049 - Evercare of Arizona, Inc.</v>
          </cell>
          <cell r="F282" t="str">
            <v>County:</v>
          </cell>
          <cell r="G282" t="str">
            <v>Apache</v>
          </cell>
          <cell r="I282" t="str">
            <v>Statement for Program Contractor 110049 - Evercare of Arizona, Inc.</v>
          </cell>
          <cell r="N282" t="str">
            <v>County:</v>
          </cell>
          <cell r="O282" t="str">
            <v>Coconino</v>
          </cell>
          <cell r="Q282" t="str">
            <v>Statement for Program Contractor 110049 - Evercare of Arizona, Inc.</v>
          </cell>
          <cell r="V282" t="str">
            <v>County:</v>
          </cell>
          <cell r="W282" t="str">
            <v>La Paz</v>
          </cell>
          <cell r="Y282" t="str">
            <v>Statement for Program Contractor 110049 - Evercare of Arizona, Inc.</v>
          </cell>
          <cell r="AD282" t="str">
            <v>County:</v>
          </cell>
          <cell r="AE282" t="str">
            <v>Maricopa</v>
          </cell>
          <cell r="AG282" t="str">
            <v>Statement for Program Contractor 110049 - Evercare of Arizona, Inc.</v>
          </cell>
          <cell r="AL282" t="str">
            <v>County:</v>
          </cell>
          <cell r="AM282" t="str">
            <v>Mohave</v>
          </cell>
          <cell r="AO282" t="str">
            <v>Statement for Program Contractor 110049 - Evercare of Arizona, Inc.</v>
          </cell>
          <cell r="AT282" t="str">
            <v>County:</v>
          </cell>
          <cell r="AU282" t="str">
            <v>Navajo</v>
          </cell>
          <cell r="AW282" t="str">
            <v>Statement for Program Contractor 110049 - Evercare of Arizona, Inc.</v>
          </cell>
          <cell r="BB282" t="str">
            <v>County:</v>
          </cell>
          <cell r="BC282" t="str">
            <v>Yuma</v>
          </cell>
        </row>
        <row r="284">
          <cell r="A284" t="str">
            <v>For the Month ending 4/30/2006 in the Fiscal Year ending 9/30/2006</v>
          </cell>
          <cell r="F284" t="str">
            <v>Page 1 of 21</v>
          </cell>
          <cell r="I284" t="str">
            <v>For the Month ending 4/30/2006 in the Fiscal Year ending 9/30/2006</v>
          </cell>
          <cell r="N284" t="str">
            <v>Page 4 of 21</v>
          </cell>
          <cell r="Q284" t="str">
            <v>For the Month ending 4/30/2006 in the Fiscal Year ending 9/30/2006</v>
          </cell>
          <cell r="V284" t="str">
            <v>Page 7 of 21</v>
          </cell>
          <cell r="Y284" t="str">
            <v>For the Month ending 4/30/2006 in the Fiscal Year ending 9/30/2006</v>
          </cell>
          <cell r="AD284" t="str">
            <v>Page 10 of 21</v>
          </cell>
          <cell r="AG284" t="str">
            <v>For the Month ending 4/30/2006 in the Fiscal Year ending 9/30/2006</v>
          </cell>
          <cell r="AL284" t="str">
            <v>Page 13 of 21</v>
          </cell>
          <cell r="AO284" t="str">
            <v>For the Month ending 4/30/2006 in the Fiscal Year ending 9/30/2006</v>
          </cell>
          <cell r="AT284" t="str">
            <v>Page 16 of 21</v>
          </cell>
          <cell r="AW284" t="str">
            <v>For the Month ending 4/30/2006 in the Fiscal Year ending 9/30/2006</v>
          </cell>
          <cell r="BB284" t="str">
            <v>Page 19 of 21</v>
          </cell>
        </row>
        <row r="287">
          <cell r="A287" t="str">
            <v>Utilization Data Report by County</v>
          </cell>
          <cell r="I287" t="str">
            <v>Utilization Data Report by County</v>
          </cell>
          <cell r="Q287" t="str">
            <v>Utilization Data Report by County</v>
          </cell>
          <cell r="Y287" t="str">
            <v>Utilization Data Report by County</v>
          </cell>
          <cell r="AG287" t="str">
            <v>Utilization Data Report by County</v>
          </cell>
          <cell r="AO287" t="str">
            <v>Utilization Data Report by County</v>
          </cell>
          <cell r="AW287" t="str">
            <v>Utilization Data Report by County</v>
          </cell>
        </row>
        <row r="289">
          <cell r="B289" t="str">
            <v>MEDICARE</v>
          </cell>
          <cell r="D289" t="str">
            <v>NON-MEDICARE</v>
          </cell>
          <cell r="F289" t="str">
            <v>TOTAL</v>
          </cell>
          <cell r="J289" t="str">
            <v>MEDICARE</v>
          </cell>
          <cell r="L289" t="str">
            <v>NON-MEDICARE</v>
          </cell>
          <cell r="N289" t="str">
            <v>TOTAL</v>
          </cell>
          <cell r="R289" t="str">
            <v>MEDICARE</v>
          </cell>
          <cell r="T289" t="str">
            <v>NON-MEDICARE</v>
          </cell>
          <cell r="V289" t="str">
            <v>TOTAL</v>
          </cell>
          <cell r="Z289" t="str">
            <v>MEDICARE</v>
          </cell>
          <cell r="AB289" t="str">
            <v>NON-MEDICARE</v>
          </cell>
          <cell r="AD289" t="str">
            <v>TOTAL</v>
          </cell>
          <cell r="AH289" t="str">
            <v>MEDICARE</v>
          </cell>
          <cell r="AJ289" t="str">
            <v>NON-MEDICARE</v>
          </cell>
          <cell r="AL289" t="str">
            <v>TOTAL</v>
          </cell>
          <cell r="AP289" t="str">
            <v>MEDICARE</v>
          </cell>
          <cell r="AR289" t="str">
            <v>NON-MEDICARE</v>
          </cell>
          <cell r="AT289" t="str">
            <v>TOTAL</v>
          </cell>
          <cell r="AX289" t="str">
            <v>MEDICARE</v>
          </cell>
          <cell r="AZ289" t="str">
            <v>NON-MEDICARE</v>
          </cell>
          <cell r="BB289" t="str">
            <v>TOTAL</v>
          </cell>
        </row>
        <row r="290">
          <cell r="A290" t="str">
            <v>ITEM DESCRIPTION</v>
          </cell>
          <cell r="B290" t="str">
            <v>Current</v>
          </cell>
          <cell r="D290" t="str">
            <v>Current</v>
          </cell>
          <cell r="F290" t="str">
            <v>Current</v>
          </cell>
          <cell r="I290" t="str">
            <v>ITEM DESCRIPTION</v>
          </cell>
          <cell r="J290" t="str">
            <v>Current</v>
          </cell>
          <cell r="L290" t="str">
            <v>Current</v>
          </cell>
          <cell r="N290" t="str">
            <v>Current</v>
          </cell>
          <cell r="Q290" t="str">
            <v>ITEM DESCRIPTION</v>
          </cell>
          <cell r="R290" t="str">
            <v>Current</v>
          </cell>
          <cell r="T290" t="str">
            <v>Current</v>
          </cell>
          <cell r="V290" t="str">
            <v>Current</v>
          </cell>
          <cell r="Y290" t="str">
            <v>ITEM DESCRIPTION</v>
          </cell>
          <cell r="Z290" t="str">
            <v>Current</v>
          </cell>
          <cell r="AB290" t="str">
            <v>Current</v>
          </cell>
          <cell r="AD290" t="str">
            <v>Current</v>
          </cell>
          <cell r="AG290" t="str">
            <v>ITEM DESCRIPTION</v>
          </cell>
          <cell r="AH290" t="str">
            <v>Current</v>
          </cell>
          <cell r="AJ290" t="str">
            <v>Current</v>
          </cell>
          <cell r="AL290" t="str">
            <v>Current</v>
          </cell>
          <cell r="AO290" t="str">
            <v>ITEM DESCRIPTION</v>
          </cell>
          <cell r="AP290" t="str">
            <v>Current</v>
          </cell>
          <cell r="AR290" t="str">
            <v>Current</v>
          </cell>
          <cell r="AT290" t="str">
            <v>Current</v>
          </cell>
          <cell r="AW290" t="str">
            <v>ITEM DESCRIPTION</v>
          </cell>
          <cell r="AX290" t="str">
            <v>Current</v>
          </cell>
          <cell r="AZ290" t="str">
            <v>Current</v>
          </cell>
          <cell r="BB290" t="str">
            <v>Current</v>
          </cell>
        </row>
        <row r="291">
          <cell r="B291" t="str">
            <v>Period</v>
          </cell>
          <cell r="C291" t="str">
            <v>YTD</v>
          </cell>
          <cell r="D291" t="str">
            <v>Period</v>
          </cell>
          <cell r="E291" t="str">
            <v>YTD</v>
          </cell>
          <cell r="F291" t="str">
            <v>Period</v>
          </cell>
          <cell r="G291" t="str">
            <v>YTD</v>
          </cell>
          <cell r="J291" t="str">
            <v>Period</v>
          </cell>
          <cell r="K291" t="str">
            <v>YTD</v>
          </cell>
          <cell r="L291" t="str">
            <v>Period</v>
          </cell>
          <cell r="M291" t="str">
            <v>YTD</v>
          </cell>
          <cell r="N291" t="str">
            <v>Period</v>
          </cell>
          <cell r="O291" t="str">
            <v>YTD</v>
          </cell>
          <cell r="R291" t="str">
            <v>Period</v>
          </cell>
          <cell r="S291" t="str">
            <v>YTD</v>
          </cell>
          <cell r="T291" t="str">
            <v>Period</v>
          </cell>
          <cell r="U291" t="str">
            <v>YTD</v>
          </cell>
          <cell r="V291" t="str">
            <v>Period</v>
          </cell>
          <cell r="W291" t="str">
            <v>YTD</v>
          </cell>
          <cell r="Z291" t="str">
            <v>Period</v>
          </cell>
          <cell r="AA291" t="str">
            <v>YTD</v>
          </cell>
          <cell r="AB291" t="str">
            <v>Period</v>
          </cell>
          <cell r="AC291" t="str">
            <v>YTD</v>
          </cell>
          <cell r="AD291" t="str">
            <v>Period</v>
          </cell>
          <cell r="AE291" t="str">
            <v>YTD</v>
          </cell>
          <cell r="AH291" t="str">
            <v>Period</v>
          </cell>
          <cell r="AI291" t="str">
            <v>YTD</v>
          </cell>
          <cell r="AJ291" t="str">
            <v>Period</v>
          </cell>
          <cell r="AK291" t="str">
            <v>YTD</v>
          </cell>
          <cell r="AL291" t="str">
            <v>Period</v>
          </cell>
          <cell r="AM291" t="str">
            <v>YTD</v>
          </cell>
          <cell r="AP291" t="str">
            <v>Period</v>
          </cell>
          <cell r="AQ291" t="str">
            <v>YTD</v>
          </cell>
          <cell r="AR291" t="str">
            <v>Period</v>
          </cell>
          <cell r="AS291" t="str">
            <v>YTD</v>
          </cell>
          <cell r="AT291" t="str">
            <v>Period</v>
          </cell>
          <cell r="AU291" t="str">
            <v>YTD</v>
          </cell>
          <cell r="AX291" t="str">
            <v>Period</v>
          </cell>
          <cell r="AY291" t="str">
            <v>YTD</v>
          </cell>
          <cell r="AZ291" t="str">
            <v>Period</v>
          </cell>
          <cell r="BA291" t="str">
            <v>YTD</v>
          </cell>
          <cell r="BB291" t="str">
            <v>Period</v>
          </cell>
          <cell r="BC291" t="str">
            <v>YTD</v>
          </cell>
        </row>
        <row r="292">
          <cell r="A292" t="str">
            <v>A.   Enrollees (At End of Period)</v>
          </cell>
          <cell r="B292">
            <v>0</v>
          </cell>
          <cell r="D292">
            <v>0</v>
          </cell>
          <cell r="F292">
            <v>0</v>
          </cell>
          <cell r="I292" t="str">
            <v>A.   Enrollees (At End of Period)</v>
          </cell>
          <cell r="J292">
            <v>0</v>
          </cell>
          <cell r="L292">
            <v>0</v>
          </cell>
          <cell r="N292">
            <v>0</v>
          </cell>
          <cell r="Q292" t="str">
            <v>A.   Enrollees (At End of Period)</v>
          </cell>
          <cell r="R292">
            <v>0</v>
          </cell>
          <cell r="T292">
            <v>0</v>
          </cell>
          <cell r="V292">
            <v>0</v>
          </cell>
          <cell r="Y292" t="str">
            <v>A.   Enrollees (At End of Period)</v>
          </cell>
          <cell r="Z292">
            <v>0</v>
          </cell>
          <cell r="AB292">
            <v>0</v>
          </cell>
          <cell r="AD292">
            <v>0</v>
          </cell>
          <cell r="AG292" t="str">
            <v>A.   Enrollees (At End of Period)</v>
          </cell>
          <cell r="AH292">
            <v>0</v>
          </cell>
          <cell r="AJ292">
            <v>0</v>
          </cell>
          <cell r="AL292">
            <v>0</v>
          </cell>
          <cell r="AO292" t="str">
            <v>A.   Enrollees (At End of Period)</v>
          </cell>
          <cell r="AP292">
            <v>0</v>
          </cell>
          <cell r="AR292">
            <v>0</v>
          </cell>
          <cell r="AT292">
            <v>0</v>
          </cell>
          <cell r="AW292" t="str">
            <v>A.   Enrollees (At End of Period)</v>
          </cell>
          <cell r="AX292">
            <v>0</v>
          </cell>
          <cell r="AZ292">
            <v>0</v>
          </cell>
          <cell r="BB292">
            <v>0</v>
          </cell>
        </row>
        <row r="294">
          <cell r="A294" t="str">
            <v>B.   Member Months (Unduplicated)</v>
          </cell>
          <cell r="B294">
            <v>0</v>
          </cell>
          <cell r="C294">
            <v>190.88669999999996</v>
          </cell>
          <cell r="D294">
            <v>0</v>
          </cell>
          <cell r="E294">
            <v>54.75</v>
          </cell>
          <cell r="F294">
            <v>0</v>
          </cell>
          <cell r="G294">
            <v>245.63669999999996</v>
          </cell>
          <cell r="I294" t="str">
            <v>B.   Member Months (Unduplicated)</v>
          </cell>
          <cell r="J294">
            <v>0</v>
          </cell>
          <cell r="K294">
            <v>513.7274000000001</v>
          </cell>
          <cell r="L294">
            <v>0</v>
          </cell>
          <cell r="M294">
            <v>110.61330000000001</v>
          </cell>
          <cell r="N294">
            <v>0</v>
          </cell>
          <cell r="O294">
            <v>624.34070000000008</v>
          </cell>
          <cell r="Q294" t="str">
            <v>B.   Member Months (Unduplicated)</v>
          </cell>
          <cell r="R294">
            <v>0</v>
          </cell>
          <cell r="S294">
            <v>222.08120000000002</v>
          </cell>
          <cell r="T294">
            <v>0</v>
          </cell>
          <cell r="U294">
            <v>17.07</v>
          </cell>
          <cell r="V294">
            <v>0</v>
          </cell>
          <cell r="W294">
            <v>239.15120000000002</v>
          </cell>
          <cell r="Y294" t="str">
            <v>B.   Member Months (Unduplicated)</v>
          </cell>
          <cell r="Z294">
            <v>0</v>
          </cell>
          <cell r="AA294">
            <v>13367.081800000002</v>
          </cell>
          <cell r="AB294">
            <v>0</v>
          </cell>
          <cell r="AC294">
            <v>1964.4491000000003</v>
          </cell>
          <cell r="AD294">
            <v>0</v>
          </cell>
          <cell r="AE294">
            <v>15331.530900000002</v>
          </cell>
          <cell r="AG294" t="str">
            <v>B.   Member Months (Unduplicated)</v>
          </cell>
          <cell r="AH294">
            <v>0</v>
          </cell>
          <cell r="AI294">
            <v>2465.0030999999999</v>
          </cell>
          <cell r="AJ294">
            <v>0</v>
          </cell>
          <cell r="AK294">
            <v>338.37329999999997</v>
          </cell>
          <cell r="AL294">
            <v>0</v>
          </cell>
          <cell r="AM294">
            <v>2803.3764000000001</v>
          </cell>
          <cell r="AO294" t="str">
            <v>B.   Member Months (Unduplicated)</v>
          </cell>
          <cell r="AP294">
            <v>0</v>
          </cell>
          <cell r="AQ294">
            <v>588.85000000000014</v>
          </cell>
          <cell r="AR294">
            <v>0</v>
          </cell>
          <cell r="AS294">
            <v>145.74229999999997</v>
          </cell>
          <cell r="AT294">
            <v>0</v>
          </cell>
          <cell r="AU294">
            <v>734.59230000000014</v>
          </cell>
          <cell r="AW294" t="str">
            <v>B.   Member Months (Unduplicated)</v>
          </cell>
          <cell r="AX294">
            <v>0</v>
          </cell>
          <cell r="AY294">
            <v>1674.2218</v>
          </cell>
          <cell r="AZ294">
            <v>0</v>
          </cell>
          <cell r="BA294">
            <v>331.96999999999997</v>
          </cell>
          <cell r="BB294">
            <v>0</v>
          </cell>
          <cell r="BC294">
            <v>2006.1918000000001</v>
          </cell>
        </row>
        <row r="295">
          <cell r="A295" t="str">
            <v xml:space="preserve">   Institutional Member Months Total</v>
          </cell>
          <cell r="B295">
            <v>0</v>
          </cell>
          <cell r="C295">
            <v>15.7</v>
          </cell>
          <cell r="D295">
            <v>0</v>
          </cell>
          <cell r="E295">
            <v>11.14</v>
          </cell>
          <cell r="F295">
            <v>0</v>
          </cell>
          <cell r="G295">
            <v>26.84</v>
          </cell>
          <cell r="I295" t="str">
            <v xml:space="preserve">   Institutional Member Months Total</v>
          </cell>
          <cell r="J295">
            <v>0</v>
          </cell>
          <cell r="K295">
            <v>190.48</v>
          </cell>
          <cell r="L295">
            <v>0</v>
          </cell>
          <cell r="M295">
            <v>12.73</v>
          </cell>
          <cell r="N295">
            <v>0</v>
          </cell>
          <cell r="O295">
            <v>203.20999999999998</v>
          </cell>
          <cell r="Q295" t="str">
            <v xml:space="preserve">   Institutional Member Months Total</v>
          </cell>
          <cell r="R295">
            <v>0</v>
          </cell>
          <cell r="S295">
            <v>122.66999999999999</v>
          </cell>
          <cell r="T295">
            <v>0</v>
          </cell>
          <cell r="U295">
            <v>3</v>
          </cell>
          <cell r="V295">
            <v>0</v>
          </cell>
          <cell r="W295">
            <v>125.66999999999999</v>
          </cell>
          <cell r="Y295" t="str">
            <v xml:space="preserve">   Institutional Member Months Total</v>
          </cell>
          <cell r="Z295">
            <v>0</v>
          </cell>
          <cell r="AA295">
            <v>5378.2800000000007</v>
          </cell>
          <cell r="AB295">
            <v>0</v>
          </cell>
          <cell r="AC295">
            <v>460.42000000000007</v>
          </cell>
          <cell r="AD295">
            <v>0</v>
          </cell>
          <cell r="AE295">
            <v>5838.7000000000007</v>
          </cell>
          <cell r="AG295" t="str">
            <v xml:space="preserve">   Institutional Member Months Total</v>
          </cell>
          <cell r="AH295">
            <v>0</v>
          </cell>
          <cell r="AI295">
            <v>1342.8</v>
          </cell>
          <cell r="AJ295">
            <v>0</v>
          </cell>
          <cell r="AK295">
            <v>92.289999999999992</v>
          </cell>
          <cell r="AL295">
            <v>0</v>
          </cell>
          <cell r="AM295">
            <v>1435.09</v>
          </cell>
          <cell r="AO295" t="str">
            <v xml:space="preserve">   Institutional Member Months Total</v>
          </cell>
          <cell r="AP295">
            <v>0</v>
          </cell>
          <cell r="AQ295">
            <v>111.26</v>
          </cell>
          <cell r="AR295">
            <v>0</v>
          </cell>
          <cell r="AS295">
            <v>25.259999999999998</v>
          </cell>
          <cell r="AT295">
            <v>0</v>
          </cell>
          <cell r="AU295">
            <v>136.52000000000001</v>
          </cell>
          <cell r="AW295" t="str">
            <v xml:space="preserve">   Institutional Member Months Total</v>
          </cell>
          <cell r="AX295">
            <v>0</v>
          </cell>
          <cell r="AY295">
            <v>878.52</v>
          </cell>
          <cell r="AZ295">
            <v>0</v>
          </cell>
          <cell r="BA295">
            <v>113.56</v>
          </cell>
          <cell r="BB295">
            <v>0</v>
          </cell>
          <cell r="BC295">
            <v>992.07999999999993</v>
          </cell>
        </row>
        <row r="296">
          <cell r="A296" t="str">
            <v xml:space="preserve">   1.  Level I</v>
          </cell>
          <cell r="B296">
            <v>0</v>
          </cell>
          <cell r="C296">
            <v>6.81</v>
          </cell>
          <cell r="D296">
            <v>0</v>
          </cell>
          <cell r="E296">
            <v>8.14</v>
          </cell>
          <cell r="F296">
            <v>0</v>
          </cell>
          <cell r="G296">
            <v>14.95</v>
          </cell>
          <cell r="I296" t="str">
            <v xml:space="preserve">   1.  Level I</v>
          </cell>
          <cell r="J296">
            <v>0</v>
          </cell>
          <cell r="K296">
            <v>86.49</v>
          </cell>
          <cell r="L296">
            <v>0</v>
          </cell>
          <cell r="M296">
            <v>8.23</v>
          </cell>
          <cell r="N296">
            <v>0</v>
          </cell>
          <cell r="O296">
            <v>94.72</v>
          </cell>
          <cell r="Q296" t="str">
            <v xml:space="preserve">   1.  Level I</v>
          </cell>
          <cell r="R296">
            <v>0</v>
          </cell>
          <cell r="S296">
            <v>78.349999999999994</v>
          </cell>
          <cell r="T296">
            <v>0</v>
          </cell>
          <cell r="U296">
            <v>0</v>
          </cell>
          <cell r="V296">
            <v>0</v>
          </cell>
          <cell r="W296">
            <v>78.349999999999994</v>
          </cell>
          <cell r="Y296" t="str">
            <v xml:space="preserve">   1.  Level I</v>
          </cell>
          <cell r="Z296">
            <v>0</v>
          </cell>
          <cell r="AA296">
            <v>3650.05</v>
          </cell>
          <cell r="AB296">
            <v>0</v>
          </cell>
          <cell r="AC296">
            <v>288.17</v>
          </cell>
          <cell r="AD296">
            <v>0</v>
          </cell>
          <cell r="AE296">
            <v>3938.2200000000003</v>
          </cell>
          <cell r="AG296" t="str">
            <v xml:space="preserve">   1.  Level I</v>
          </cell>
          <cell r="AH296">
            <v>0</v>
          </cell>
          <cell r="AI296">
            <v>607.04999999999995</v>
          </cell>
          <cell r="AJ296">
            <v>0</v>
          </cell>
          <cell r="AK296">
            <v>46.1</v>
          </cell>
          <cell r="AL296">
            <v>0</v>
          </cell>
          <cell r="AM296">
            <v>653.15</v>
          </cell>
          <cell r="AO296" t="str">
            <v xml:space="preserve">   1.  Level I</v>
          </cell>
          <cell r="AP296">
            <v>0</v>
          </cell>
          <cell r="AQ296">
            <v>64.41</v>
          </cell>
          <cell r="AR296">
            <v>0</v>
          </cell>
          <cell r="AS296">
            <v>22.259999999999998</v>
          </cell>
          <cell r="AT296">
            <v>0</v>
          </cell>
          <cell r="AU296">
            <v>86.669999999999987</v>
          </cell>
          <cell r="AW296" t="str">
            <v xml:space="preserve">   1.  Level I</v>
          </cell>
          <cell r="AX296">
            <v>0</v>
          </cell>
          <cell r="AY296">
            <v>471.98</v>
          </cell>
          <cell r="AZ296">
            <v>0</v>
          </cell>
          <cell r="BA296">
            <v>69.94</v>
          </cell>
          <cell r="BB296">
            <v>0</v>
          </cell>
          <cell r="BC296">
            <v>541.92000000000007</v>
          </cell>
        </row>
        <row r="297">
          <cell r="A297" t="str">
            <v xml:space="preserve">   2.  Level II</v>
          </cell>
          <cell r="B297">
            <v>0</v>
          </cell>
          <cell r="C297">
            <v>6.73</v>
          </cell>
          <cell r="D297">
            <v>0</v>
          </cell>
          <cell r="E297">
            <v>3</v>
          </cell>
          <cell r="F297">
            <v>0</v>
          </cell>
          <cell r="G297">
            <v>9.73</v>
          </cell>
          <cell r="I297" t="str">
            <v xml:space="preserve">   2.  Level II</v>
          </cell>
          <cell r="J297">
            <v>0</v>
          </cell>
          <cell r="K297">
            <v>87.8</v>
          </cell>
          <cell r="L297">
            <v>0</v>
          </cell>
          <cell r="M297">
            <v>3</v>
          </cell>
          <cell r="N297">
            <v>0</v>
          </cell>
          <cell r="O297">
            <v>90.8</v>
          </cell>
          <cell r="Q297" t="str">
            <v xml:space="preserve">   2.  Level II</v>
          </cell>
          <cell r="R297">
            <v>0</v>
          </cell>
          <cell r="S297">
            <v>37.57</v>
          </cell>
          <cell r="T297">
            <v>0</v>
          </cell>
          <cell r="U297">
            <v>3</v>
          </cell>
          <cell r="V297">
            <v>0</v>
          </cell>
          <cell r="W297">
            <v>40.57</v>
          </cell>
          <cell r="Y297" t="str">
            <v xml:space="preserve">   2.  Level II</v>
          </cell>
          <cell r="Z297">
            <v>0</v>
          </cell>
          <cell r="AA297">
            <v>1526.49</v>
          </cell>
          <cell r="AB297">
            <v>0</v>
          </cell>
          <cell r="AC297">
            <v>127.19</v>
          </cell>
          <cell r="AD297">
            <v>0</v>
          </cell>
          <cell r="AE297">
            <v>1653.68</v>
          </cell>
          <cell r="AG297" t="str">
            <v xml:space="preserve">   2.  Level II</v>
          </cell>
          <cell r="AH297">
            <v>0</v>
          </cell>
          <cell r="AI297">
            <v>602.55999999999995</v>
          </cell>
          <cell r="AJ297">
            <v>0</v>
          </cell>
          <cell r="AK297">
            <v>28.279999999999998</v>
          </cell>
          <cell r="AL297">
            <v>0</v>
          </cell>
          <cell r="AM297">
            <v>630.83999999999992</v>
          </cell>
          <cell r="AO297" t="str">
            <v xml:space="preserve">   2.  Level II</v>
          </cell>
          <cell r="AP297">
            <v>0</v>
          </cell>
          <cell r="AQ297">
            <v>39.450000000000003</v>
          </cell>
          <cell r="AR297">
            <v>0</v>
          </cell>
          <cell r="AS297">
            <v>3</v>
          </cell>
          <cell r="AT297">
            <v>0</v>
          </cell>
          <cell r="AU297">
            <v>42.45</v>
          </cell>
          <cell r="AW297" t="str">
            <v xml:space="preserve">   2.  Level II</v>
          </cell>
          <cell r="AX297">
            <v>0</v>
          </cell>
          <cell r="AY297">
            <v>357.26</v>
          </cell>
          <cell r="AZ297">
            <v>0</v>
          </cell>
          <cell r="BA297">
            <v>27.619999999999997</v>
          </cell>
          <cell r="BB297">
            <v>0</v>
          </cell>
          <cell r="BC297">
            <v>384.88</v>
          </cell>
        </row>
        <row r="298">
          <cell r="A298" t="str">
            <v xml:space="preserve">   3.  Level III</v>
          </cell>
          <cell r="B298">
            <v>0</v>
          </cell>
          <cell r="C298">
            <v>2.16</v>
          </cell>
          <cell r="D298">
            <v>0</v>
          </cell>
          <cell r="E298">
            <v>0</v>
          </cell>
          <cell r="F298">
            <v>0</v>
          </cell>
          <cell r="G298">
            <v>2.16</v>
          </cell>
          <cell r="I298" t="str">
            <v xml:space="preserve">   3.  Level III</v>
          </cell>
          <cell r="J298">
            <v>0</v>
          </cell>
          <cell r="K298">
            <v>16.190000000000001</v>
          </cell>
          <cell r="L298">
            <v>0</v>
          </cell>
          <cell r="M298">
            <v>1.5</v>
          </cell>
          <cell r="N298">
            <v>0</v>
          </cell>
          <cell r="O298">
            <v>17.690000000000001</v>
          </cell>
          <cell r="Q298" t="str">
            <v xml:space="preserve">   3.  Level III</v>
          </cell>
          <cell r="R298">
            <v>0</v>
          </cell>
          <cell r="S298">
            <v>6.75</v>
          </cell>
          <cell r="T298">
            <v>0</v>
          </cell>
          <cell r="U298">
            <v>0</v>
          </cell>
          <cell r="V298">
            <v>0</v>
          </cell>
          <cell r="W298">
            <v>6.75</v>
          </cell>
          <cell r="Y298" t="str">
            <v xml:space="preserve">   3.  Level III</v>
          </cell>
          <cell r="Z298">
            <v>0</v>
          </cell>
          <cell r="AA298">
            <v>200.77</v>
          </cell>
          <cell r="AB298">
            <v>0</v>
          </cell>
          <cell r="AC298">
            <v>31.090000000000003</v>
          </cell>
          <cell r="AD298">
            <v>0</v>
          </cell>
          <cell r="AE298">
            <v>231.86</v>
          </cell>
          <cell r="AG298" t="str">
            <v xml:space="preserve">   3.  Level III</v>
          </cell>
          <cell r="AH298">
            <v>0</v>
          </cell>
          <cell r="AI298">
            <v>133.19</v>
          </cell>
          <cell r="AJ298">
            <v>0</v>
          </cell>
          <cell r="AK298">
            <v>17.91</v>
          </cell>
          <cell r="AL298">
            <v>0</v>
          </cell>
          <cell r="AM298">
            <v>151.1</v>
          </cell>
          <cell r="AO298" t="str">
            <v xml:space="preserve">   3.  Level III</v>
          </cell>
          <cell r="AP298">
            <v>0</v>
          </cell>
          <cell r="AQ298">
            <v>0.4</v>
          </cell>
          <cell r="AR298">
            <v>0</v>
          </cell>
          <cell r="AS298">
            <v>0</v>
          </cell>
          <cell r="AT298">
            <v>0</v>
          </cell>
          <cell r="AU298">
            <v>0.4</v>
          </cell>
          <cell r="AW298" t="str">
            <v xml:space="preserve">   3.  Level III</v>
          </cell>
          <cell r="AX298">
            <v>0</v>
          </cell>
          <cell r="AY298">
            <v>49.28</v>
          </cell>
          <cell r="AZ298">
            <v>0</v>
          </cell>
          <cell r="BA298">
            <v>16</v>
          </cell>
          <cell r="BB298">
            <v>0</v>
          </cell>
          <cell r="BC298">
            <v>65.28</v>
          </cell>
        </row>
        <row r="299">
          <cell r="A299" t="str">
            <v xml:space="preserve">   4.  Level IV</v>
          </cell>
          <cell r="B299">
            <v>0</v>
          </cell>
          <cell r="C299">
            <v>0</v>
          </cell>
          <cell r="D299">
            <v>0</v>
          </cell>
          <cell r="E299">
            <v>0</v>
          </cell>
          <cell r="F299">
            <v>0</v>
          </cell>
          <cell r="G299">
            <v>0</v>
          </cell>
          <cell r="I299" t="str">
            <v xml:space="preserve">   4.  Level IV</v>
          </cell>
          <cell r="J299">
            <v>0</v>
          </cell>
          <cell r="K299">
            <v>0</v>
          </cell>
          <cell r="L299">
            <v>0</v>
          </cell>
          <cell r="M299">
            <v>0</v>
          </cell>
          <cell r="N299">
            <v>0</v>
          </cell>
          <cell r="O299">
            <v>0</v>
          </cell>
          <cell r="Q299" t="str">
            <v xml:space="preserve">   4.  Level IV</v>
          </cell>
          <cell r="R299">
            <v>0</v>
          </cell>
          <cell r="S299">
            <v>0</v>
          </cell>
          <cell r="T299">
            <v>0</v>
          </cell>
          <cell r="U299">
            <v>0</v>
          </cell>
          <cell r="V299">
            <v>0</v>
          </cell>
          <cell r="W299">
            <v>0</v>
          </cell>
          <cell r="Y299" t="str">
            <v xml:space="preserve">   4.  Level IV</v>
          </cell>
          <cell r="Z299">
            <v>0</v>
          </cell>
          <cell r="AA299">
            <v>0.97</v>
          </cell>
          <cell r="AB299">
            <v>0</v>
          </cell>
          <cell r="AC299">
            <v>13.969999999999999</v>
          </cell>
          <cell r="AD299">
            <v>0</v>
          </cell>
          <cell r="AE299">
            <v>14.94</v>
          </cell>
          <cell r="AG299" t="str">
            <v xml:space="preserve">   4.  Level IV</v>
          </cell>
          <cell r="AH299">
            <v>0</v>
          </cell>
          <cell r="AI299">
            <v>0</v>
          </cell>
          <cell r="AJ299">
            <v>0</v>
          </cell>
          <cell r="AK299">
            <v>0</v>
          </cell>
          <cell r="AL299">
            <v>0</v>
          </cell>
          <cell r="AM299">
            <v>0</v>
          </cell>
          <cell r="AO299" t="str">
            <v xml:space="preserve">   4.  Level IV</v>
          </cell>
          <cell r="AP299">
            <v>0</v>
          </cell>
          <cell r="AQ299">
            <v>7</v>
          </cell>
          <cell r="AR299">
            <v>0</v>
          </cell>
          <cell r="AS299">
            <v>0</v>
          </cell>
          <cell r="AT299">
            <v>0</v>
          </cell>
          <cell r="AU299">
            <v>7</v>
          </cell>
          <cell r="AW299" t="str">
            <v xml:space="preserve">   4.  Level IV</v>
          </cell>
          <cell r="AX299">
            <v>0</v>
          </cell>
          <cell r="AY299">
            <v>0</v>
          </cell>
          <cell r="AZ299">
            <v>0</v>
          </cell>
          <cell r="BA299">
            <v>0</v>
          </cell>
          <cell r="BB299">
            <v>0</v>
          </cell>
          <cell r="BC299">
            <v>0</v>
          </cell>
        </row>
        <row r="300">
          <cell r="A300" t="str">
            <v xml:space="preserve">   5.</v>
          </cell>
          <cell r="I300" t="str">
            <v xml:space="preserve">   5.</v>
          </cell>
          <cell r="Q300" t="str">
            <v xml:space="preserve">   5.</v>
          </cell>
          <cell r="Y300" t="str">
            <v xml:space="preserve">   5.</v>
          </cell>
          <cell r="AG300" t="str">
            <v xml:space="preserve">   5.</v>
          </cell>
          <cell r="AO300" t="str">
            <v xml:space="preserve">   5.</v>
          </cell>
          <cell r="AW300" t="str">
            <v xml:space="preserve">   5.</v>
          </cell>
        </row>
        <row r="301">
          <cell r="A301" t="str">
            <v xml:space="preserve">   6.</v>
          </cell>
          <cell r="I301" t="str">
            <v xml:space="preserve">   6.</v>
          </cell>
          <cell r="Q301" t="str">
            <v xml:space="preserve">   6.</v>
          </cell>
          <cell r="Y301" t="str">
            <v xml:space="preserve">   6.</v>
          </cell>
          <cell r="AG301" t="str">
            <v xml:space="preserve">   6.</v>
          </cell>
          <cell r="AO301" t="str">
            <v xml:space="preserve">   6.</v>
          </cell>
          <cell r="AW301" t="str">
            <v xml:space="preserve">   6.</v>
          </cell>
        </row>
        <row r="302">
          <cell r="A302" t="str">
            <v xml:space="preserve">   7.  Home and Community Based Services (HCBS) Total</v>
          </cell>
          <cell r="B302">
            <v>0</v>
          </cell>
          <cell r="C302">
            <v>193.30999999999997</v>
          </cell>
          <cell r="D302">
            <v>0</v>
          </cell>
          <cell r="E302">
            <v>50.61</v>
          </cell>
          <cell r="F302">
            <v>0</v>
          </cell>
          <cell r="G302">
            <v>243.91999999999996</v>
          </cell>
          <cell r="I302" t="str">
            <v xml:space="preserve">   7.  Home and Community Based Services (HCBS) Total</v>
          </cell>
          <cell r="J302">
            <v>0</v>
          </cell>
          <cell r="K302">
            <v>338.48</v>
          </cell>
          <cell r="L302">
            <v>0</v>
          </cell>
          <cell r="M302">
            <v>88.35</v>
          </cell>
          <cell r="N302">
            <v>0</v>
          </cell>
          <cell r="O302">
            <v>426.83000000000004</v>
          </cell>
          <cell r="Q302" t="str">
            <v xml:space="preserve">   7.  Home and Community Based Services (HCBS) Total</v>
          </cell>
          <cell r="R302">
            <v>0</v>
          </cell>
          <cell r="S302">
            <v>95.550000000000011</v>
          </cell>
          <cell r="T302">
            <v>0</v>
          </cell>
          <cell r="U302">
            <v>14.07</v>
          </cell>
          <cell r="V302">
            <v>0</v>
          </cell>
          <cell r="W302">
            <v>109.62</v>
          </cell>
          <cell r="Y302" t="str">
            <v xml:space="preserve">   7.  Home and Community Based Services (HCBS) Total</v>
          </cell>
          <cell r="Z302">
            <v>0</v>
          </cell>
          <cell r="AA302">
            <v>8554.57</v>
          </cell>
          <cell r="AB302">
            <v>0</v>
          </cell>
          <cell r="AC302">
            <v>1510.57</v>
          </cell>
          <cell r="AD302">
            <v>0</v>
          </cell>
          <cell r="AE302">
            <v>10065.14</v>
          </cell>
          <cell r="AG302" t="str">
            <v xml:space="preserve">   7.  Home and Community Based Services (HCBS) Total</v>
          </cell>
          <cell r="AH302">
            <v>0</v>
          </cell>
          <cell r="AI302">
            <v>1325.78</v>
          </cell>
          <cell r="AJ302">
            <v>0</v>
          </cell>
          <cell r="AK302">
            <v>251.34</v>
          </cell>
          <cell r="AL302">
            <v>0</v>
          </cell>
          <cell r="AM302">
            <v>1577.12</v>
          </cell>
          <cell r="AO302" t="str">
            <v xml:space="preserve">   7.  Home and Community Based Services (HCBS) Total</v>
          </cell>
          <cell r="AP302">
            <v>0</v>
          </cell>
          <cell r="AQ302">
            <v>479.69000000000005</v>
          </cell>
          <cell r="AR302">
            <v>0</v>
          </cell>
          <cell r="AS302">
            <v>135.70999999999998</v>
          </cell>
          <cell r="AT302">
            <v>0</v>
          </cell>
          <cell r="AU302">
            <v>615.40000000000009</v>
          </cell>
          <cell r="AW302" t="str">
            <v xml:space="preserve">   7.  Home and Community Based Services (HCBS) Total</v>
          </cell>
          <cell r="AX302">
            <v>0</v>
          </cell>
          <cell r="AY302">
            <v>1021.8000000000001</v>
          </cell>
          <cell r="AZ302">
            <v>0</v>
          </cell>
          <cell r="BA302">
            <v>258.95</v>
          </cell>
          <cell r="BB302">
            <v>0</v>
          </cell>
          <cell r="BC302">
            <v>1280.75</v>
          </cell>
        </row>
        <row r="303">
          <cell r="A303" t="str">
            <v xml:space="preserve">       a.  Adult Foster Care</v>
          </cell>
          <cell r="B303">
            <v>0</v>
          </cell>
          <cell r="C303">
            <v>0</v>
          </cell>
          <cell r="D303">
            <v>0</v>
          </cell>
          <cell r="E303">
            <v>0</v>
          </cell>
          <cell r="F303">
            <v>0</v>
          </cell>
          <cell r="G303">
            <v>0</v>
          </cell>
          <cell r="I303" t="str">
            <v xml:space="preserve">       a.  Adult Foster Care</v>
          </cell>
          <cell r="J303">
            <v>0</v>
          </cell>
          <cell r="K303">
            <v>0</v>
          </cell>
          <cell r="L303">
            <v>0</v>
          </cell>
          <cell r="M303">
            <v>1.17</v>
          </cell>
          <cell r="N303">
            <v>0</v>
          </cell>
          <cell r="O303">
            <v>1.17</v>
          </cell>
          <cell r="Q303" t="str">
            <v xml:space="preserve">       a.  Adult Foster Care</v>
          </cell>
          <cell r="R303">
            <v>0</v>
          </cell>
          <cell r="S303">
            <v>0</v>
          </cell>
          <cell r="T303">
            <v>0</v>
          </cell>
          <cell r="U303">
            <v>0</v>
          </cell>
          <cell r="V303">
            <v>0</v>
          </cell>
          <cell r="W303">
            <v>0</v>
          </cell>
          <cell r="Y303" t="str">
            <v xml:space="preserve">       a.  Adult Foster Care</v>
          </cell>
          <cell r="Z303">
            <v>0</v>
          </cell>
          <cell r="AA303">
            <v>161.51</v>
          </cell>
          <cell r="AB303">
            <v>0</v>
          </cell>
          <cell r="AC303">
            <v>26.04</v>
          </cell>
          <cell r="AD303">
            <v>0</v>
          </cell>
          <cell r="AE303">
            <v>187.54999999999998</v>
          </cell>
          <cell r="AG303" t="str">
            <v xml:space="preserve">       a.  Adult Foster Care</v>
          </cell>
          <cell r="AH303">
            <v>0</v>
          </cell>
          <cell r="AI303">
            <v>12.9</v>
          </cell>
          <cell r="AJ303">
            <v>0</v>
          </cell>
          <cell r="AK303">
            <v>5.73</v>
          </cell>
          <cell r="AL303">
            <v>0</v>
          </cell>
          <cell r="AM303">
            <v>18.630000000000003</v>
          </cell>
          <cell r="AO303" t="str">
            <v xml:space="preserve">       a.  Adult Foster Care</v>
          </cell>
          <cell r="AP303">
            <v>0</v>
          </cell>
          <cell r="AQ303">
            <v>0</v>
          </cell>
          <cell r="AR303">
            <v>0</v>
          </cell>
          <cell r="AS303">
            <v>0</v>
          </cell>
          <cell r="AT303">
            <v>0</v>
          </cell>
          <cell r="AU303">
            <v>0</v>
          </cell>
          <cell r="AW303" t="str">
            <v xml:space="preserve">       a.  Adult Foster Care</v>
          </cell>
          <cell r="AX303">
            <v>0</v>
          </cell>
          <cell r="AY303">
            <v>4</v>
          </cell>
          <cell r="AZ303">
            <v>0</v>
          </cell>
          <cell r="BA303">
            <v>0</v>
          </cell>
          <cell r="BB303">
            <v>0</v>
          </cell>
          <cell r="BC303">
            <v>4</v>
          </cell>
        </row>
        <row r="304">
          <cell r="A304" t="str">
            <v xml:space="preserve">       b.  Assisted Living Home (Adult Care Home)</v>
          </cell>
          <cell r="B304">
            <v>0</v>
          </cell>
          <cell r="C304">
            <v>44.36</v>
          </cell>
          <cell r="D304">
            <v>0</v>
          </cell>
          <cell r="E304">
            <v>1.66</v>
          </cell>
          <cell r="F304">
            <v>0</v>
          </cell>
          <cell r="G304">
            <v>46.019999999999996</v>
          </cell>
          <cell r="I304" t="str">
            <v xml:space="preserve">       b.  Assisted Living Home (Adult Care Home)</v>
          </cell>
          <cell r="J304">
            <v>0</v>
          </cell>
          <cell r="K304">
            <v>19.060000000000002</v>
          </cell>
          <cell r="L304">
            <v>0</v>
          </cell>
          <cell r="M304">
            <v>4.7</v>
          </cell>
          <cell r="N304">
            <v>0</v>
          </cell>
          <cell r="O304">
            <v>23.76</v>
          </cell>
          <cell r="Q304" t="str">
            <v xml:space="preserve">       b.  Assisted Living Home (Adult Care Home)</v>
          </cell>
          <cell r="R304">
            <v>0</v>
          </cell>
          <cell r="S304">
            <v>0</v>
          </cell>
          <cell r="T304">
            <v>0</v>
          </cell>
          <cell r="U304">
            <v>0</v>
          </cell>
          <cell r="V304">
            <v>0</v>
          </cell>
          <cell r="W304">
            <v>0</v>
          </cell>
          <cell r="Y304" t="str">
            <v xml:space="preserve">       b.  Assisted Living Home (Adult Care Home)</v>
          </cell>
          <cell r="Z304">
            <v>0</v>
          </cell>
          <cell r="AA304">
            <v>1894.61</v>
          </cell>
          <cell r="AB304">
            <v>0</v>
          </cell>
          <cell r="AC304">
            <v>120.88</v>
          </cell>
          <cell r="AD304">
            <v>0</v>
          </cell>
          <cell r="AE304">
            <v>2015.4899999999998</v>
          </cell>
          <cell r="AG304" t="str">
            <v xml:space="preserve">       b.  Assisted Living Home (Adult Care Home)</v>
          </cell>
          <cell r="AH304">
            <v>0</v>
          </cell>
          <cell r="AI304">
            <v>30.16</v>
          </cell>
          <cell r="AJ304">
            <v>0</v>
          </cell>
          <cell r="AK304">
            <v>10.3</v>
          </cell>
          <cell r="AL304">
            <v>0</v>
          </cell>
          <cell r="AM304">
            <v>40.46</v>
          </cell>
          <cell r="AO304" t="str">
            <v xml:space="preserve">       b.  Assisted Living Home (Adult Care Home)</v>
          </cell>
          <cell r="AP304">
            <v>0</v>
          </cell>
          <cell r="AQ304">
            <v>84.77</v>
          </cell>
          <cell r="AR304">
            <v>0</v>
          </cell>
          <cell r="AS304">
            <v>12</v>
          </cell>
          <cell r="AT304">
            <v>0</v>
          </cell>
          <cell r="AU304">
            <v>96.77</v>
          </cell>
          <cell r="AW304" t="str">
            <v xml:space="preserve">       b.  Assisted Living Home (Adult Care Home)</v>
          </cell>
          <cell r="AX304">
            <v>0</v>
          </cell>
          <cell r="AY304">
            <v>114.64999999999999</v>
          </cell>
          <cell r="AZ304">
            <v>0</v>
          </cell>
          <cell r="BA304">
            <v>10.27</v>
          </cell>
          <cell r="BB304">
            <v>0</v>
          </cell>
          <cell r="BC304">
            <v>124.91999999999999</v>
          </cell>
        </row>
        <row r="305">
          <cell r="A305" t="str">
            <v xml:space="preserve">       c.  Group Home (DD)</v>
          </cell>
          <cell r="B305">
            <v>0</v>
          </cell>
          <cell r="C305">
            <v>0</v>
          </cell>
          <cell r="D305">
            <v>0</v>
          </cell>
          <cell r="E305">
            <v>0</v>
          </cell>
          <cell r="F305">
            <v>0</v>
          </cell>
          <cell r="G305">
            <v>0</v>
          </cell>
          <cell r="I305" t="str">
            <v xml:space="preserve">       c.  Group Home (DD)</v>
          </cell>
          <cell r="J305">
            <v>0</v>
          </cell>
          <cell r="K305">
            <v>0</v>
          </cell>
          <cell r="L305">
            <v>0</v>
          </cell>
          <cell r="M305">
            <v>0</v>
          </cell>
          <cell r="N305">
            <v>0</v>
          </cell>
          <cell r="O305">
            <v>0</v>
          </cell>
          <cell r="Q305" t="str">
            <v xml:space="preserve">       c.  Group Home (DD)</v>
          </cell>
          <cell r="R305">
            <v>0</v>
          </cell>
          <cell r="S305">
            <v>0</v>
          </cell>
          <cell r="T305">
            <v>0</v>
          </cell>
          <cell r="U305">
            <v>0</v>
          </cell>
          <cell r="V305">
            <v>0</v>
          </cell>
          <cell r="W305">
            <v>0</v>
          </cell>
          <cell r="Y305" t="str">
            <v xml:space="preserve">       c.  Group Home (DD)</v>
          </cell>
          <cell r="Z305">
            <v>0</v>
          </cell>
          <cell r="AA305">
            <v>4.0299999999999994</v>
          </cell>
          <cell r="AB305">
            <v>0</v>
          </cell>
          <cell r="AC305">
            <v>0</v>
          </cell>
          <cell r="AD305">
            <v>0</v>
          </cell>
          <cell r="AE305">
            <v>4.0299999999999994</v>
          </cell>
          <cell r="AG305" t="str">
            <v xml:space="preserve">       c.  Group Home (DD)</v>
          </cell>
          <cell r="AH305">
            <v>0</v>
          </cell>
          <cell r="AI305">
            <v>0</v>
          </cell>
          <cell r="AJ305">
            <v>0</v>
          </cell>
          <cell r="AK305">
            <v>0</v>
          </cell>
          <cell r="AL305">
            <v>0</v>
          </cell>
          <cell r="AM305">
            <v>0</v>
          </cell>
          <cell r="AO305" t="str">
            <v xml:space="preserve">       c.  Group Home (DD)</v>
          </cell>
          <cell r="AP305">
            <v>0</v>
          </cell>
          <cell r="AQ305">
            <v>0</v>
          </cell>
          <cell r="AR305">
            <v>0</v>
          </cell>
          <cell r="AS305">
            <v>0</v>
          </cell>
          <cell r="AT305">
            <v>0</v>
          </cell>
          <cell r="AU305">
            <v>0</v>
          </cell>
          <cell r="AW305" t="str">
            <v xml:space="preserve">       c.  Group Home (DD)</v>
          </cell>
          <cell r="AX305">
            <v>0</v>
          </cell>
          <cell r="AY305">
            <v>0</v>
          </cell>
          <cell r="AZ305">
            <v>0</v>
          </cell>
          <cell r="BA305">
            <v>0</v>
          </cell>
          <cell r="BB305">
            <v>0</v>
          </cell>
          <cell r="BC305">
            <v>0</v>
          </cell>
        </row>
        <row r="306">
          <cell r="A306" t="str">
            <v xml:space="preserve">       d.  Individual Home</v>
          </cell>
          <cell r="B306">
            <v>0</v>
          </cell>
          <cell r="C306">
            <v>79.72999999999999</v>
          </cell>
          <cell r="D306">
            <v>0</v>
          </cell>
          <cell r="E306">
            <v>36.950000000000003</v>
          </cell>
          <cell r="F306">
            <v>0</v>
          </cell>
          <cell r="G306">
            <v>116.67999999999999</v>
          </cell>
          <cell r="I306" t="str">
            <v xml:space="preserve">       d.  Individual Home</v>
          </cell>
          <cell r="J306">
            <v>0</v>
          </cell>
          <cell r="K306">
            <v>104.99</v>
          </cell>
          <cell r="L306">
            <v>0</v>
          </cell>
          <cell r="M306">
            <v>45.69</v>
          </cell>
          <cell r="N306">
            <v>0</v>
          </cell>
          <cell r="O306">
            <v>150.68</v>
          </cell>
          <cell r="Q306" t="str">
            <v xml:space="preserve">       d.  Individual Home</v>
          </cell>
          <cell r="R306">
            <v>0</v>
          </cell>
          <cell r="S306">
            <v>69.900000000000006</v>
          </cell>
          <cell r="T306">
            <v>0</v>
          </cell>
          <cell r="U306">
            <v>3</v>
          </cell>
          <cell r="V306">
            <v>0</v>
          </cell>
          <cell r="W306">
            <v>72.900000000000006</v>
          </cell>
          <cell r="Y306" t="str">
            <v xml:space="preserve">       d.  Individual Home</v>
          </cell>
          <cell r="Z306">
            <v>0</v>
          </cell>
          <cell r="AA306">
            <v>1965.87</v>
          </cell>
          <cell r="AB306">
            <v>0</v>
          </cell>
          <cell r="AC306">
            <v>726.05</v>
          </cell>
          <cell r="AD306">
            <v>0</v>
          </cell>
          <cell r="AE306">
            <v>2691.92</v>
          </cell>
          <cell r="AG306" t="str">
            <v xml:space="preserve">       d.  Individual Home</v>
          </cell>
          <cell r="AH306">
            <v>0</v>
          </cell>
          <cell r="AI306">
            <v>534.37</v>
          </cell>
          <cell r="AJ306">
            <v>0</v>
          </cell>
          <cell r="AK306">
            <v>126.09</v>
          </cell>
          <cell r="AL306">
            <v>0</v>
          </cell>
          <cell r="AM306">
            <v>660.46</v>
          </cell>
          <cell r="AO306" t="str">
            <v xml:space="preserve">       d.  Individual Home</v>
          </cell>
          <cell r="AP306">
            <v>0</v>
          </cell>
          <cell r="AQ306">
            <v>196.08</v>
          </cell>
          <cell r="AR306">
            <v>0</v>
          </cell>
          <cell r="AS306">
            <v>78.42</v>
          </cell>
          <cell r="AT306">
            <v>0</v>
          </cell>
          <cell r="AU306">
            <v>274.5</v>
          </cell>
          <cell r="AW306" t="str">
            <v xml:space="preserve">       d.  Individual Home</v>
          </cell>
          <cell r="AX306">
            <v>0</v>
          </cell>
          <cell r="AY306">
            <v>336.13</v>
          </cell>
          <cell r="AZ306">
            <v>0</v>
          </cell>
          <cell r="BA306">
            <v>124.83999999999999</v>
          </cell>
          <cell r="BB306">
            <v>0</v>
          </cell>
          <cell r="BC306">
            <v>460.96999999999997</v>
          </cell>
        </row>
        <row r="307">
          <cell r="A307" t="str">
            <v xml:space="preserve">       e.  Assisted Living Centers (SRL)</v>
          </cell>
          <cell r="B307">
            <v>0</v>
          </cell>
          <cell r="C307">
            <v>3.3200000000000003</v>
          </cell>
          <cell r="D307">
            <v>0</v>
          </cell>
          <cell r="E307">
            <v>3</v>
          </cell>
          <cell r="F307">
            <v>0</v>
          </cell>
          <cell r="G307">
            <v>6.32</v>
          </cell>
          <cell r="I307" t="str">
            <v xml:space="preserve">       e.  Assisted Living Centers (SRL)</v>
          </cell>
          <cell r="J307">
            <v>0</v>
          </cell>
          <cell r="K307">
            <v>144.38999999999999</v>
          </cell>
          <cell r="L307">
            <v>0</v>
          </cell>
          <cell r="M307">
            <v>8.17</v>
          </cell>
          <cell r="N307">
            <v>0</v>
          </cell>
          <cell r="O307">
            <v>152.55999999999997</v>
          </cell>
          <cell r="Q307" t="str">
            <v xml:space="preserve">       e.  Assisted Living Centers (SRL)</v>
          </cell>
          <cell r="R307">
            <v>0</v>
          </cell>
          <cell r="S307">
            <v>8.65</v>
          </cell>
          <cell r="T307">
            <v>0</v>
          </cell>
          <cell r="U307">
            <v>0</v>
          </cell>
          <cell r="V307">
            <v>0</v>
          </cell>
          <cell r="W307">
            <v>8.65</v>
          </cell>
          <cell r="Y307" t="str">
            <v xml:space="preserve">       e.  Assisted Living Centers (SRL)</v>
          </cell>
          <cell r="Z307">
            <v>0</v>
          </cell>
          <cell r="AA307">
            <v>2157.25</v>
          </cell>
          <cell r="AB307">
            <v>0</v>
          </cell>
          <cell r="AC307">
            <v>134.42000000000002</v>
          </cell>
          <cell r="AD307">
            <v>0</v>
          </cell>
          <cell r="AE307">
            <v>2291.67</v>
          </cell>
          <cell r="AG307" t="str">
            <v xml:space="preserve">       e.  Assisted Living Centers (SRL)</v>
          </cell>
          <cell r="AH307">
            <v>0</v>
          </cell>
          <cell r="AI307">
            <v>365.73</v>
          </cell>
          <cell r="AJ307">
            <v>0</v>
          </cell>
          <cell r="AK307">
            <v>51.73</v>
          </cell>
          <cell r="AL307">
            <v>0</v>
          </cell>
          <cell r="AM307">
            <v>417.46000000000004</v>
          </cell>
          <cell r="AO307" t="str">
            <v xml:space="preserve">       e.  Assisted Living Centers (SRL)</v>
          </cell>
          <cell r="AP307">
            <v>0</v>
          </cell>
          <cell r="AQ307">
            <v>57.95</v>
          </cell>
          <cell r="AR307">
            <v>0</v>
          </cell>
          <cell r="AS307">
            <v>9.8000000000000007</v>
          </cell>
          <cell r="AT307">
            <v>0</v>
          </cell>
          <cell r="AU307">
            <v>67.75</v>
          </cell>
          <cell r="AW307" t="str">
            <v xml:space="preserve">       e.  Assisted Living Centers (SRL)</v>
          </cell>
          <cell r="AX307">
            <v>0</v>
          </cell>
          <cell r="AY307">
            <v>144.34</v>
          </cell>
          <cell r="AZ307">
            <v>0</v>
          </cell>
          <cell r="BA307">
            <v>16.86</v>
          </cell>
          <cell r="BB307">
            <v>0</v>
          </cell>
          <cell r="BC307">
            <v>161.19999999999999</v>
          </cell>
        </row>
        <row r="308">
          <cell r="A308" t="str">
            <v xml:space="preserve">       f.  Other (Hospice)</v>
          </cell>
          <cell r="B308">
            <v>0</v>
          </cell>
          <cell r="C308">
            <v>17.420000000000002</v>
          </cell>
          <cell r="D308">
            <v>0</v>
          </cell>
          <cell r="E308">
            <v>0</v>
          </cell>
          <cell r="F308">
            <v>0</v>
          </cell>
          <cell r="G308">
            <v>17.420000000000002</v>
          </cell>
          <cell r="I308" t="str">
            <v xml:space="preserve">       f.  Other (Hospice)</v>
          </cell>
          <cell r="J308">
            <v>0</v>
          </cell>
          <cell r="K308">
            <v>1.9100000000000001</v>
          </cell>
          <cell r="L308">
            <v>0</v>
          </cell>
          <cell r="M308">
            <v>0</v>
          </cell>
          <cell r="N308">
            <v>0</v>
          </cell>
          <cell r="O308">
            <v>1.9100000000000001</v>
          </cell>
          <cell r="Q308" t="str">
            <v xml:space="preserve">       f.  Other (Hospice)</v>
          </cell>
          <cell r="R308">
            <v>0</v>
          </cell>
          <cell r="S308">
            <v>0</v>
          </cell>
          <cell r="T308">
            <v>0</v>
          </cell>
          <cell r="U308">
            <v>3</v>
          </cell>
          <cell r="V308">
            <v>0</v>
          </cell>
          <cell r="W308">
            <v>3</v>
          </cell>
          <cell r="Y308" t="str">
            <v xml:space="preserve">       f.  Other (Hospice)</v>
          </cell>
          <cell r="Z308">
            <v>0</v>
          </cell>
          <cell r="AA308">
            <v>287.98</v>
          </cell>
          <cell r="AB308">
            <v>0</v>
          </cell>
          <cell r="AC308">
            <v>6.83</v>
          </cell>
          <cell r="AD308">
            <v>0</v>
          </cell>
          <cell r="AE308">
            <v>294.81</v>
          </cell>
          <cell r="AG308" t="str">
            <v xml:space="preserve">       f.  Other (Hospice)</v>
          </cell>
          <cell r="AH308">
            <v>0</v>
          </cell>
          <cell r="AI308">
            <v>4.0600000000000005</v>
          </cell>
          <cell r="AJ308">
            <v>0</v>
          </cell>
          <cell r="AK308">
            <v>0</v>
          </cell>
          <cell r="AL308">
            <v>0</v>
          </cell>
          <cell r="AM308">
            <v>4.0600000000000005</v>
          </cell>
          <cell r="AO308" t="str">
            <v xml:space="preserve">       f.  Other (Hospice)</v>
          </cell>
          <cell r="AP308">
            <v>0</v>
          </cell>
          <cell r="AQ308">
            <v>16.420000000000002</v>
          </cell>
          <cell r="AR308">
            <v>0</v>
          </cell>
          <cell r="AS308">
            <v>6.49</v>
          </cell>
          <cell r="AT308">
            <v>0</v>
          </cell>
          <cell r="AU308">
            <v>22.910000000000004</v>
          </cell>
          <cell r="AW308" t="str">
            <v xml:space="preserve">       f.  Other (Hospice)</v>
          </cell>
          <cell r="AX308">
            <v>0</v>
          </cell>
          <cell r="AY308">
            <v>25.36</v>
          </cell>
          <cell r="AZ308">
            <v>0</v>
          </cell>
          <cell r="BA308">
            <v>1.9</v>
          </cell>
          <cell r="BB308">
            <v>0</v>
          </cell>
          <cell r="BC308">
            <v>27.259999999999998</v>
          </cell>
        </row>
        <row r="309">
          <cell r="A309" t="str">
            <v xml:space="preserve">       g.  Attendant Care</v>
          </cell>
          <cell r="B309">
            <v>0</v>
          </cell>
          <cell r="C309">
            <v>48.48</v>
          </cell>
          <cell r="D309">
            <v>0</v>
          </cell>
          <cell r="E309">
            <v>9</v>
          </cell>
          <cell r="F309">
            <v>0</v>
          </cell>
          <cell r="G309">
            <v>57.48</v>
          </cell>
          <cell r="I309" t="str">
            <v xml:space="preserve">       g.  Attendant Care</v>
          </cell>
          <cell r="J309">
            <v>0</v>
          </cell>
          <cell r="K309">
            <v>68.13</v>
          </cell>
          <cell r="L309">
            <v>0</v>
          </cell>
          <cell r="M309">
            <v>28.619999999999997</v>
          </cell>
          <cell r="N309">
            <v>0</v>
          </cell>
          <cell r="O309">
            <v>96.75</v>
          </cell>
          <cell r="Q309" t="str">
            <v xml:space="preserve">       g.  Attendant Care</v>
          </cell>
          <cell r="R309">
            <v>0</v>
          </cell>
          <cell r="S309">
            <v>17</v>
          </cell>
          <cell r="T309">
            <v>0</v>
          </cell>
          <cell r="U309">
            <v>8.07</v>
          </cell>
          <cell r="V309">
            <v>0</v>
          </cell>
          <cell r="W309">
            <v>25.07</v>
          </cell>
          <cell r="Y309" t="str">
            <v xml:space="preserve">       g.  Attendant Care</v>
          </cell>
          <cell r="Z309">
            <v>0</v>
          </cell>
          <cell r="AA309">
            <v>2083.3200000000002</v>
          </cell>
          <cell r="AB309">
            <v>0</v>
          </cell>
          <cell r="AC309">
            <v>496.35</v>
          </cell>
          <cell r="AD309">
            <v>0</v>
          </cell>
          <cell r="AE309">
            <v>2579.67</v>
          </cell>
          <cell r="AG309" t="str">
            <v xml:space="preserve">       g.  Attendant Care</v>
          </cell>
          <cell r="AH309">
            <v>0</v>
          </cell>
          <cell r="AI309">
            <v>378.56</v>
          </cell>
          <cell r="AJ309">
            <v>0</v>
          </cell>
          <cell r="AK309">
            <v>57.490000000000009</v>
          </cell>
          <cell r="AL309">
            <v>0</v>
          </cell>
          <cell r="AM309">
            <v>436.05</v>
          </cell>
          <cell r="AO309" t="str">
            <v xml:space="preserve">       g.  Attendant Care</v>
          </cell>
          <cell r="AP309">
            <v>0</v>
          </cell>
          <cell r="AQ309">
            <v>124.47</v>
          </cell>
          <cell r="AR309">
            <v>0</v>
          </cell>
          <cell r="AS309">
            <v>29</v>
          </cell>
          <cell r="AT309">
            <v>0</v>
          </cell>
          <cell r="AU309">
            <v>153.47</v>
          </cell>
          <cell r="AW309" t="str">
            <v xml:space="preserve">       g.  Attendant Care</v>
          </cell>
          <cell r="AX309">
            <v>0</v>
          </cell>
          <cell r="AY309">
            <v>397.32000000000005</v>
          </cell>
          <cell r="AZ309">
            <v>0</v>
          </cell>
          <cell r="BA309">
            <v>105.08000000000001</v>
          </cell>
          <cell r="BB309">
            <v>0</v>
          </cell>
          <cell r="BC309">
            <v>502.40000000000009</v>
          </cell>
        </row>
        <row r="310">
          <cell r="A310" t="str">
            <v xml:space="preserve">   8.  Acute Care</v>
          </cell>
          <cell r="B310">
            <v>0</v>
          </cell>
          <cell r="C310">
            <v>3.2</v>
          </cell>
          <cell r="D310">
            <v>0</v>
          </cell>
          <cell r="E310">
            <v>0</v>
          </cell>
          <cell r="F310">
            <v>0</v>
          </cell>
          <cell r="G310">
            <v>3.2</v>
          </cell>
          <cell r="I310" t="str">
            <v xml:space="preserve">   8.  Acute Care</v>
          </cell>
          <cell r="J310">
            <v>0</v>
          </cell>
          <cell r="K310">
            <v>11</v>
          </cell>
          <cell r="L310">
            <v>0</v>
          </cell>
          <cell r="M310">
            <v>6.0299999999999994</v>
          </cell>
          <cell r="N310">
            <v>0</v>
          </cell>
          <cell r="O310">
            <v>17.03</v>
          </cell>
          <cell r="Q310" t="str">
            <v xml:space="preserve">   8.  Acute Care</v>
          </cell>
          <cell r="R310">
            <v>0</v>
          </cell>
          <cell r="S310">
            <v>7.5299999999999994</v>
          </cell>
          <cell r="T310">
            <v>0</v>
          </cell>
          <cell r="U310">
            <v>0</v>
          </cell>
          <cell r="V310">
            <v>0</v>
          </cell>
          <cell r="W310">
            <v>7.5299999999999994</v>
          </cell>
          <cell r="Y310" t="str">
            <v xml:space="preserve">   8.  Acute Care</v>
          </cell>
          <cell r="Z310">
            <v>0</v>
          </cell>
          <cell r="AA310">
            <v>114.88</v>
          </cell>
          <cell r="AB310">
            <v>0</v>
          </cell>
          <cell r="AC310">
            <v>85.009999999999991</v>
          </cell>
          <cell r="AD310">
            <v>0</v>
          </cell>
          <cell r="AE310">
            <v>199.89</v>
          </cell>
          <cell r="AG310" t="str">
            <v xml:space="preserve">   8.  Acute Care</v>
          </cell>
          <cell r="AH310">
            <v>0</v>
          </cell>
          <cell r="AI310">
            <v>6.9</v>
          </cell>
          <cell r="AJ310">
            <v>0</v>
          </cell>
          <cell r="AK310">
            <v>0</v>
          </cell>
          <cell r="AL310">
            <v>0</v>
          </cell>
          <cell r="AM310">
            <v>6.9</v>
          </cell>
          <cell r="AO310" t="str">
            <v xml:space="preserve">   8.  Acute Care</v>
          </cell>
          <cell r="AP310">
            <v>0</v>
          </cell>
          <cell r="AQ310">
            <v>4.57</v>
          </cell>
          <cell r="AR310">
            <v>0</v>
          </cell>
          <cell r="AS310">
            <v>0</v>
          </cell>
          <cell r="AT310">
            <v>0</v>
          </cell>
          <cell r="AU310">
            <v>4.57</v>
          </cell>
          <cell r="AW310" t="str">
            <v xml:space="preserve">   8.  Acute Care</v>
          </cell>
          <cell r="AX310">
            <v>0</v>
          </cell>
          <cell r="AY310">
            <v>5</v>
          </cell>
          <cell r="AZ310">
            <v>0</v>
          </cell>
          <cell r="BA310">
            <v>5</v>
          </cell>
          <cell r="BB310">
            <v>0</v>
          </cell>
          <cell r="BC310">
            <v>10</v>
          </cell>
        </row>
        <row r="311">
          <cell r="A311" t="str">
            <v xml:space="preserve">   9.  Ventilator</v>
          </cell>
          <cell r="B311">
            <v>0</v>
          </cell>
          <cell r="C311">
            <v>0</v>
          </cell>
          <cell r="D311">
            <v>0</v>
          </cell>
          <cell r="E311">
            <v>0</v>
          </cell>
          <cell r="F311">
            <v>0</v>
          </cell>
          <cell r="G311">
            <v>0</v>
          </cell>
          <cell r="I311" t="str">
            <v xml:space="preserve">   9.  Ventilator</v>
          </cell>
          <cell r="J311">
            <v>0</v>
          </cell>
          <cell r="K311">
            <v>0</v>
          </cell>
          <cell r="L311">
            <v>0</v>
          </cell>
          <cell r="M311">
            <v>3</v>
          </cell>
          <cell r="N311">
            <v>0</v>
          </cell>
          <cell r="O311">
            <v>3</v>
          </cell>
          <cell r="Q311" t="str">
            <v xml:space="preserve">   9.  Ventilator</v>
          </cell>
          <cell r="R311">
            <v>0</v>
          </cell>
          <cell r="S311">
            <v>0</v>
          </cell>
          <cell r="T311">
            <v>0</v>
          </cell>
          <cell r="U311">
            <v>0</v>
          </cell>
          <cell r="V311">
            <v>0</v>
          </cell>
          <cell r="W311">
            <v>0</v>
          </cell>
          <cell r="Y311" t="str">
            <v xml:space="preserve">   9.  Ventilator</v>
          </cell>
          <cell r="Z311">
            <v>0</v>
          </cell>
          <cell r="AA311">
            <v>64.25</v>
          </cell>
          <cell r="AB311">
            <v>0</v>
          </cell>
          <cell r="AC311">
            <v>56.510000000000005</v>
          </cell>
          <cell r="AD311">
            <v>0</v>
          </cell>
          <cell r="AE311">
            <v>120.76</v>
          </cell>
          <cell r="AG311" t="str">
            <v xml:space="preserve">   9.  Ventilator</v>
          </cell>
          <cell r="AH311">
            <v>0</v>
          </cell>
          <cell r="AI311">
            <v>4</v>
          </cell>
          <cell r="AJ311">
            <v>0</v>
          </cell>
          <cell r="AK311">
            <v>0</v>
          </cell>
          <cell r="AL311">
            <v>0</v>
          </cell>
          <cell r="AM311">
            <v>4</v>
          </cell>
          <cell r="AO311" t="str">
            <v xml:space="preserve">   9.  Ventilator</v>
          </cell>
          <cell r="AP311">
            <v>0</v>
          </cell>
          <cell r="AQ311">
            <v>4</v>
          </cell>
          <cell r="AR311">
            <v>0</v>
          </cell>
          <cell r="AS311">
            <v>3</v>
          </cell>
          <cell r="AT311">
            <v>0</v>
          </cell>
          <cell r="AU311">
            <v>7</v>
          </cell>
          <cell r="AW311" t="str">
            <v xml:space="preserve">   9.  Ventilator</v>
          </cell>
          <cell r="AX311">
            <v>0</v>
          </cell>
          <cell r="AY311">
            <v>0</v>
          </cell>
          <cell r="AZ311">
            <v>0</v>
          </cell>
          <cell r="BA311">
            <v>3</v>
          </cell>
          <cell r="BB311">
            <v>0</v>
          </cell>
          <cell r="BC311">
            <v>3</v>
          </cell>
        </row>
        <row r="312">
          <cell r="A312" t="str">
            <v xml:space="preserve">  10.  Prior Period</v>
          </cell>
          <cell r="B312">
            <v>0</v>
          </cell>
          <cell r="C312">
            <v>1.9666999999999999</v>
          </cell>
          <cell r="D312">
            <v>0</v>
          </cell>
          <cell r="E312">
            <v>0</v>
          </cell>
          <cell r="F312">
            <v>0</v>
          </cell>
          <cell r="G312">
            <v>1.9666999999999999</v>
          </cell>
          <cell r="I312" t="str">
            <v xml:space="preserve">  10.  Prior Period</v>
          </cell>
          <cell r="J312">
            <v>0</v>
          </cell>
          <cell r="K312">
            <v>16.677399999999999</v>
          </cell>
          <cell r="L312">
            <v>0</v>
          </cell>
          <cell r="M312">
            <v>4.9333</v>
          </cell>
          <cell r="N312">
            <v>0</v>
          </cell>
          <cell r="O312">
            <v>21.610699999999998</v>
          </cell>
          <cell r="Q312" t="str">
            <v xml:space="preserve">  10.  Prior Period</v>
          </cell>
          <cell r="R312">
            <v>0</v>
          </cell>
          <cell r="S312">
            <v>19.161200000000001</v>
          </cell>
          <cell r="T312">
            <v>0</v>
          </cell>
          <cell r="U312">
            <v>0</v>
          </cell>
          <cell r="V312">
            <v>0</v>
          </cell>
          <cell r="W312">
            <v>19.161200000000001</v>
          </cell>
          <cell r="Y312" t="str">
            <v xml:space="preserve">  10.  Prior Period</v>
          </cell>
          <cell r="Z312">
            <v>0</v>
          </cell>
          <cell r="AA312">
            <v>506.45180000000005</v>
          </cell>
          <cell r="AB312">
            <v>0</v>
          </cell>
          <cell r="AC312">
            <v>36.459099999999999</v>
          </cell>
          <cell r="AD312">
            <v>0</v>
          </cell>
          <cell r="AE312">
            <v>542.91090000000008</v>
          </cell>
          <cell r="AG312" t="str">
            <v xml:space="preserve">  10.  Prior Period</v>
          </cell>
          <cell r="AH312">
            <v>0</v>
          </cell>
          <cell r="AI312">
            <v>80.073099999999997</v>
          </cell>
          <cell r="AJ312">
            <v>0</v>
          </cell>
          <cell r="AK312">
            <v>9.0333000000000006</v>
          </cell>
          <cell r="AL312">
            <v>0</v>
          </cell>
          <cell r="AM312">
            <v>89.106399999999994</v>
          </cell>
          <cell r="AO312" t="str">
            <v xml:space="preserve">  10.  Prior Period</v>
          </cell>
          <cell r="AP312">
            <v>0</v>
          </cell>
          <cell r="AQ312">
            <v>21.099999999999998</v>
          </cell>
          <cell r="AR312">
            <v>0</v>
          </cell>
          <cell r="AS312">
            <v>3.2300000000000002E-2</v>
          </cell>
          <cell r="AT312">
            <v>0</v>
          </cell>
          <cell r="AU312">
            <v>21.132299999999997</v>
          </cell>
          <cell r="AW312" t="str">
            <v xml:space="preserve">  10.  Prior Period</v>
          </cell>
          <cell r="AX312">
            <v>0</v>
          </cell>
          <cell r="AY312">
            <v>39.611800000000002</v>
          </cell>
          <cell r="AZ312">
            <v>0</v>
          </cell>
          <cell r="BA312">
            <v>0</v>
          </cell>
          <cell r="BB312">
            <v>0</v>
          </cell>
          <cell r="BC312">
            <v>39.611800000000002</v>
          </cell>
        </row>
        <row r="313">
          <cell r="A313" t="str">
            <v xml:space="preserve">  11.  Other - Not Placed</v>
          </cell>
          <cell r="B313">
            <v>0</v>
          </cell>
          <cell r="C313">
            <v>-23.29</v>
          </cell>
          <cell r="D313">
            <v>0</v>
          </cell>
          <cell r="E313">
            <v>-7</v>
          </cell>
          <cell r="F313">
            <v>0</v>
          </cell>
          <cell r="G313">
            <v>-30.29</v>
          </cell>
          <cell r="I313" t="str">
            <v xml:space="preserve">  11.  Other - Not Placed</v>
          </cell>
          <cell r="J313">
            <v>0</v>
          </cell>
          <cell r="K313">
            <v>-42.91</v>
          </cell>
          <cell r="L313">
            <v>0</v>
          </cell>
          <cell r="M313">
            <v>-4.43</v>
          </cell>
          <cell r="N313">
            <v>0</v>
          </cell>
          <cell r="O313">
            <v>-47.339999999999996</v>
          </cell>
          <cell r="Q313" t="str">
            <v xml:space="preserve">  11.  Other - Not Placed</v>
          </cell>
          <cell r="R313">
            <v>0</v>
          </cell>
          <cell r="S313">
            <v>-22.83</v>
          </cell>
          <cell r="T313">
            <v>0</v>
          </cell>
          <cell r="U313">
            <v>0</v>
          </cell>
          <cell r="V313">
            <v>0</v>
          </cell>
          <cell r="W313">
            <v>-22.83</v>
          </cell>
          <cell r="Y313" t="str">
            <v xml:space="preserve">  11.  Other - Not Placed</v>
          </cell>
          <cell r="Z313">
            <v>0</v>
          </cell>
          <cell r="AA313">
            <v>-1251.3499999999979</v>
          </cell>
          <cell r="AB313">
            <v>0</v>
          </cell>
          <cell r="AC313">
            <v>-184.51999999999998</v>
          </cell>
          <cell r="AD313">
            <v>0</v>
          </cell>
          <cell r="AE313">
            <v>-1435.8699999999978</v>
          </cell>
          <cell r="AG313" t="str">
            <v xml:space="preserve">  11.  Other - Not Placed</v>
          </cell>
          <cell r="AH313">
            <v>0</v>
          </cell>
          <cell r="AI313">
            <v>-294.55</v>
          </cell>
          <cell r="AJ313">
            <v>0</v>
          </cell>
          <cell r="AK313">
            <v>-14.290000000000001</v>
          </cell>
          <cell r="AL313">
            <v>0</v>
          </cell>
          <cell r="AM313">
            <v>-308.84000000000003</v>
          </cell>
          <cell r="AO313" t="str">
            <v xml:space="preserve">  11.  Other - Not Placed</v>
          </cell>
          <cell r="AP313">
            <v>0</v>
          </cell>
          <cell r="AQ313">
            <v>-31.769999999999996</v>
          </cell>
          <cell r="AR313">
            <v>0</v>
          </cell>
          <cell r="AS313">
            <v>-18.259999999999998</v>
          </cell>
          <cell r="AT313">
            <v>0</v>
          </cell>
          <cell r="AU313">
            <v>-50.029999999999994</v>
          </cell>
          <cell r="AW313" t="str">
            <v xml:space="preserve">  11.  Other - Not Placed</v>
          </cell>
          <cell r="AX313">
            <v>0</v>
          </cell>
          <cell r="AY313">
            <v>-270.71000000000004</v>
          </cell>
          <cell r="AZ313">
            <v>0</v>
          </cell>
          <cell r="BA313">
            <v>-48.54</v>
          </cell>
          <cell r="BB313">
            <v>0</v>
          </cell>
          <cell r="BC313">
            <v>-319.25000000000006</v>
          </cell>
        </row>
        <row r="315">
          <cell r="A315" t="str">
            <v>C.   Acute Patient Day Information</v>
          </cell>
          <cell r="I315" t="str">
            <v>C.   Acute Patient Day Information</v>
          </cell>
          <cell r="Q315" t="str">
            <v>C.   Acute Patient Day Information</v>
          </cell>
          <cell r="Y315" t="str">
            <v>C.   Acute Patient Day Information</v>
          </cell>
          <cell r="AG315" t="str">
            <v>C.   Acute Patient Day Information</v>
          </cell>
          <cell r="AO315" t="str">
            <v>C.   Acute Patient Day Information</v>
          </cell>
          <cell r="AW315" t="str">
            <v>C.   Acute Patient Day Information</v>
          </cell>
        </row>
        <row r="316">
          <cell r="A316" t="str">
            <v xml:space="preserve">       a.  Admissions</v>
          </cell>
          <cell r="B316">
            <v>0</v>
          </cell>
          <cell r="C316">
            <v>16</v>
          </cell>
          <cell r="D316">
            <v>0</v>
          </cell>
          <cell r="E316">
            <v>2</v>
          </cell>
          <cell r="F316">
            <v>0</v>
          </cell>
          <cell r="G316">
            <v>18</v>
          </cell>
          <cell r="I316" t="str">
            <v xml:space="preserve">       a.  Admissions</v>
          </cell>
          <cell r="J316">
            <v>0</v>
          </cell>
          <cell r="K316">
            <v>28</v>
          </cell>
          <cell r="L316">
            <v>0</v>
          </cell>
          <cell r="M316">
            <v>10</v>
          </cell>
          <cell r="N316">
            <v>0</v>
          </cell>
          <cell r="O316">
            <v>38</v>
          </cell>
          <cell r="Q316" t="str">
            <v xml:space="preserve">       a.  Admissions</v>
          </cell>
          <cell r="R316">
            <v>0</v>
          </cell>
          <cell r="S316">
            <v>17</v>
          </cell>
          <cell r="T316">
            <v>0</v>
          </cell>
          <cell r="U316">
            <v>2</v>
          </cell>
          <cell r="V316">
            <v>0</v>
          </cell>
          <cell r="W316">
            <v>19</v>
          </cell>
          <cell r="Y316" t="str">
            <v xml:space="preserve">       a.  Admissions</v>
          </cell>
          <cell r="Z316">
            <v>0</v>
          </cell>
          <cell r="AA316">
            <v>789</v>
          </cell>
          <cell r="AB316">
            <v>0</v>
          </cell>
          <cell r="AC316">
            <v>142</v>
          </cell>
          <cell r="AD316">
            <v>0</v>
          </cell>
          <cell r="AE316">
            <v>931</v>
          </cell>
          <cell r="AG316" t="str">
            <v xml:space="preserve">       a.  Admissions</v>
          </cell>
          <cell r="AH316">
            <v>0</v>
          </cell>
          <cell r="AI316">
            <v>125</v>
          </cell>
          <cell r="AJ316">
            <v>0</v>
          </cell>
          <cell r="AK316">
            <v>34</v>
          </cell>
          <cell r="AL316">
            <v>0</v>
          </cell>
          <cell r="AM316">
            <v>159</v>
          </cell>
          <cell r="AO316" t="str">
            <v xml:space="preserve">       a.  Admissions</v>
          </cell>
          <cell r="AP316">
            <v>0</v>
          </cell>
          <cell r="AQ316">
            <v>34</v>
          </cell>
          <cell r="AR316">
            <v>0</v>
          </cell>
          <cell r="AS316">
            <v>7</v>
          </cell>
          <cell r="AT316">
            <v>0</v>
          </cell>
          <cell r="AU316">
            <v>41</v>
          </cell>
          <cell r="AW316" t="str">
            <v xml:space="preserve">       a.  Admissions</v>
          </cell>
          <cell r="AX316">
            <v>0</v>
          </cell>
          <cell r="AY316">
            <v>112</v>
          </cell>
          <cell r="AZ316">
            <v>0</v>
          </cell>
          <cell r="BA316">
            <v>14</v>
          </cell>
          <cell r="BB316">
            <v>0</v>
          </cell>
          <cell r="BC316">
            <v>126</v>
          </cell>
        </row>
        <row r="317">
          <cell r="A317" t="str">
            <v xml:space="preserve">       b.  Patient Days</v>
          </cell>
          <cell r="B317">
            <v>0</v>
          </cell>
          <cell r="C317">
            <v>76</v>
          </cell>
          <cell r="D317">
            <v>0</v>
          </cell>
          <cell r="E317">
            <v>11</v>
          </cell>
          <cell r="F317">
            <v>0</v>
          </cell>
          <cell r="G317">
            <v>87</v>
          </cell>
          <cell r="I317" t="str">
            <v xml:space="preserve">       b.  Patient Days</v>
          </cell>
          <cell r="J317">
            <v>0</v>
          </cell>
          <cell r="K317">
            <v>170</v>
          </cell>
          <cell r="L317">
            <v>0</v>
          </cell>
          <cell r="M317">
            <v>63</v>
          </cell>
          <cell r="N317">
            <v>0</v>
          </cell>
          <cell r="O317">
            <v>233</v>
          </cell>
          <cell r="Q317" t="str">
            <v xml:space="preserve">       b.  Patient Days</v>
          </cell>
          <cell r="R317">
            <v>0</v>
          </cell>
          <cell r="S317">
            <v>95</v>
          </cell>
          <cell r="T317">
            <v>0</v>
          </cell>
          <cell r="U317">
            <v>6</v>
          </cell>
          <cell r="V317">
            <v>0</v>
          </cell>
          <cell r="W317">
            <v>101</v>
          </cell>
          <cell r="Y317" t="str">
            <v xml:space="preserve">       b.  Patient Days</v>
          </cell>
          <cell r="Z317">
            <v>0</v>
          </cell>
          <cell r="AA317">
            <v>4179</v>
          </cell>
          <cell r="AB317">
            <v>0</v>
          </cell>
          <cell r="AC317">
            <v>826</v>
          </cell>
          <cell r="AD317">
            <v>0</v>
          </cell>
          <cell r="AE317">
            <v>5005</v>
          </cell>
          <cell r="AG317" t="str">
            <v xml:space="preserve">       b.  Patient Days</v>
          </cell>
          <cell r="AH317">
            <v>0</v>
          </cell>
          <cell r="AI317">
            <v>727</v>
          </cell>
          <cell r="AJ317">
            <v>0</v>
          </cell>
          <cell r="AK317">
            <v>221</v>
          </cell>
          <cell r="AL317">
            <v>0</v>
          </cell>
          <cell r="AM317">
            <v>948</v>
          </cell>
          <cell r="AO317" t="str">
            <v xml:space="preserve">       b.  Patient Days</v>
          </cell>
          <cell r="AP317">
            <v>0</v>
          </cell>
          <cell r="AQ317">
            <v>165</v>
          </cell>
          <cell r="AR317">
            <v>0</v>
          </cell>
          <cell r="AS317">
            <v>52</v>
          </cell>
          <cell r="AT317">
            <v>0</v>
          </cell>
          <cell r="AU317">
            <v>217</v>
          </cell>
          <cell r="AW317" t="str">
            <v xml:space="preserve">       b.  Patient Days</v>
          </cell>
          <cell r="AX317">
            <v>0</v>
          </cell>
          <cell r="AY317">
            <v>682</v>
          </cell>
          <cell r="AZ317">
            <v>0</v>
          </cell>
          <cell r="BA317">
            <v>52</v>
          </cell>
          <cell r="BB317">
            <v>0</v>
          </cell>
          <cell r="BC317">
            <v>734</v>
          </cell>
        </row>
        <row r="318">
          <cell r="A318" t="str">
            <v xml:space="preserve">       c.  Discharges</v>
          </cell>
          <cell r="B318">
            <v>0</v>
          </cell>
          <cell r="C318">
            <v>18</v>
          </cell>
          <cell r="D318">
            <v>0</v>
          </cell>
          <cell r="E318">
            <v>2</v>
          </cell>
          <cell r="F318">
            <v>0</v>
          </cell>
          <cell r="G318">
            <v>20</v>
          </cell>
          <cell r="I318" t="str">
            <v xml:space="preserve">       c.  Discharges</v>
          </cell>
          <cell r="J318">
            <v>0</v>
          </cell>
          <cell r="K318">
            <v>26</v>
          </cell>
          <cell r="L318">
            <v>0</v>
          </cell>
          <cell r="M318">
            <v>10</v>
          </cell>
          <cell r="N318">
            <v>0</v>
          </cell>
          <cell r="O318">
            <v>36</v>
          </cell>
          <cell r="Q318" t="str">
            <v xml:space="preserve">       c.  Discharges</v>
          </cell>
          <cell r="R318">
            <v>0</v>
          </cell>
          <cell r="S318">
            <v>13</v>
          </cell>
          <cell r="T318">
            <v>0</v>
          </cell>
          <cell r="U318">
            <v>2</v>
          </cell>
          <cell r="V318">
            <v>0</v>
          </cell>
          <cell r="W318">
            <v>15</v>
          </cell>
          <cell r="Y318" t="str">
            <v xml:space="preserve">       c.  Discharges</v>
          </cell>
          <cell r="Z318">
            <v>0</v>
          </cell>
          <cell r="AA318">
            <v>749</v>
          </cell>
          <cell r="AB318">
            <v>0</v>
          </cell>
          <cell r="AC318">
            <v>136</v>
          </cell>
          <cell r="AD318">
            <v>0</v>
          </cell>
          <cell r="AE318">
            <v>885</v>
          </cell>
          <cell r="AG318" t="str">
            <v xml:space="preserve">       c.  Discharges</v>
          </cell>
          <cell r="AH318">
            <v>0</v>
          </cell>
          <cell r="AI318">
            <v>119</v>
          </cell>
          <cell r="AJ318">
            <v>0</v>
          </cell>
          <cell r="AK318">
            <v>28</v>
          </cell>
          <cell r="AL318">
            <v>0</v>
          </cell>
          <cell r="AM318">
            <v>147</v>
          </cell>
          <cell r="AO318" t="str">
            <v xml:space="preserve">       c.  Discharges</v>
          </cell>
          <cell r="AP318">
            <v>0</v>
          </cell>
          <cell r="AQ318">
            <v>31</v>
          </cell>
          <cell r="AR318">
            <v>0</v>
          </cell>
          <cell r="AS318">
            <v>7</v>
          </cell>
          <cell r="AT318">
            <v>0</v>
          </cell>
          <cell r="AU318">
            <v>38</v>
          </cell>
          <cell r="AW318" t="str">
            <v xml:space="preserve">       c.  Discharges</v>
          </cell>
          <cell r="AX318">
            <v>0</v>
          </cell>
          <cell r="AY318">
            <v>113</v>
          </cell>
          <cell r="AZ318">
            <v>0</v>
          </cell>
          <cell r="BA318">
            <v>13</v>
          </cell>
          <cell r="BB318">
            <v>0</v>
          </cell>
          <cell r="BC318">
            <v>126</v>
          </cell>
        </row>
        <row r="319">
          <cell r="A319" t="str">
            <v xml:space="preserve">       d.  Discharge Days</v>
          </cell>
          <cell r="B319">
            <v>0</v>
          </cell>
          <cell r="C319">
            <v>76</v>
          </cell>
          <cell r="D319">
            <v>0</v>
          </cell>
          <cell r="E319">
            <v>11</v>
          </cell>
          <cell r="F319">
            <v>0</v>
          </cell>
          <cell r="G319">
            <v>87</v>
          </cell>
          <cell r="I319" t="str">
            <v xml:space="preserve">       d.  Discharge Days</v>
          </cell>
          <cell r="J319">
            <v>0</v>
          </cell>
          <cell r="K319">
            <v>131</v>
          </cell>
          <cell r="L319">
            <v>0</v>
          </cell>
          <cell r="M319">
            <v>58</v>
          </cell>
          <cell r="N319">
            <v>0</v>
          </cell>
          <cell r="O319">
            <v>189</v>
          </cell>
          <cell r="Q319" t="str">
            <v xml:space="preserve">       d.  Discharge Days</v>
          </cell>
          <cell r="R319">
            <v>0</v>
          </cell>
          <cell r="S319">
            <v>65</v>
          </cell>
          <cell r="T319">
            <v>0</v>
          </cell>
          <cell r="U319">
            <v>6</v>
          </cell>
          <cell r="V319">
            <v>0</v>
          </cell>
          <cell r="W319">
            <v>71</v>
          </cell>
          <cell r="Y319" t="str">
            <v xml:space="preserve">       d.  Discharge Days</v>
          </cell>
          <cell r="Z319">
            <v>0</v>
          </cell>
          <cell r="AA319">
            <v>3294</v>
          </cell>
          <cell r="AB319">
            <v>0</v>
          </cell>
          <cell r="AC319">
            <v>668</v>
          </cell>
          <cell r="AD319">
            <v>0</v>
          </cell>
          <cell r="AE319">
            <v>3962</v>
          </cell>
          <cell r="AG319" t="str">
            <v xml:space="preserve">       d.  Discharge Days</v>
          </cell>
          <cell r="AH319">
            <v>0</v>
          </cell>
          <cell r="AI319">
            <v>586</v>
          </cell>
          <cell r="AJ319">
            <v>0</v>
          </cell>
          <cell r="AK319">
            <v>142</v>
          </cell>
          <cell r="AL319">
            <v>0</v>
          </cell>
          <cell r="AM319">
            <v>728</v>
          </cell>
          <cell r="AO319" t="str">
            <v xml:space="preserve">       d.  Discharge Days</v>
          </cell>
          <cell r="AP319">
            <v>0</v>
          </cell>
          <cell r="AQ319">
            <v>128</v>
          </cell>
          <cell r="AR319">
            <v>0</v>
          </cell>
          <cell r="AS319">
            <v>33</v>
          </cell>
          <cell r="AT319">
            <v>0</v>
          </cell>
          <cell r="AU319">
            <v>161</v>
          </cell>
          <cell r="AW319" t="str">
            <v xml:space="preserve">       d.  Discharge Days</v>
          </cell>
          <cell r="AX319">
            <v>0</v>
          </cell>
          <cell r="AY319">
            <v>519</v>
          </cell>
          <cell r="AZ319">
            <v>0</v>
          </cell>
          <cell r="BA319">
            <v>48</v>
          </cell>
          <cell r="BB319">
            <v>0</v>
          </cell>
          <cell r="BC319">
            <v>567</v>
          </cell>
        </row>
        <row r="320">
          <cell r="A320" t="str">
            <v xml:space="preserve">       e.  Average Length of Stay</v>
          </cell>
          <cell r="B320">
            <v>0</v>
          </cell>
          <cell r="C320">
            <v>4.2222222222222223</v>
          </cell>
          <cell r="D320">
            <v>0</v>
          </cell>
          <cell r="E320">
            <v>5.5</v>
          </cell>
          <cell r="F320">
            <v>0</v>
          </cell>
          <cell r="G320">
            <v>4.3499999999999996</v>
          </cell>
          <cell r="I320" t="str">
            <v xml:space="preserve">       e.  Average Length of Stay</v>
          </cell>
          <cell r="J320">
            <v>0</v>
          </cell>
          <cell r="K320">
            <v>5.0384615384615383</v>
          </cell>
          <cell r="L320">
            <v>0</v>
          </cell>
          <cell r="M320">
            <v>5.8</v>
          </cell>
          <cell r="N320">
            <v>0</v>
          </cell>
          <cell r="O320">
            <v>5.25</v>
          </cell>
          <cell r="Q320" t="str">
            <v xml:space="preserve">       e.  Average Length of Stay</v>
          </cell>
          <cell r="R320">
            <v>0</v>
          </cell>
          <cell r="S320">
            <v>5</v>
          </cell>
          <cell r="T320">
            <v>0</v>
          </cell>
          <cell r="U320">
            <v>3</v>
          </cell>
          <cell r="V320">
            <v>0</v>
          </cell>
          <cell r="W320">
            <v>4.7333333333333334</v>
          </cell>
          <cell r="Y320" t="str">
            <v xml:space="preserve">       e.  Average Length of Stay</v>
          </cell>
          <cell r="Z320">
            <v>0</v>
          </cell>
          <cell r="AA320">
            <v>4.3978638184245664</v>
          </cell>
          <cell r="AB320">
            <v>0</v>
          </cell>
          <cell r="AC320">
            <v>4.9117647058823533</v>
          </cell>
          <cell r="AD320">
            <v>0</v>
          </cell>
          <cell r="AE320">
            <v>4.4768361581920901</v>
          </cell>
          <cell r="AG320" t="str">
            <v xml:space="preserve">       e.  Average Length of Stay</v>
          </cell>
          <cell r="AH320">
            <v>0</v>
          </cell>
          <cell r="AI320">
            <v>4.9243697478991599</v>
          </cell>
          <cell r="AJ320">
            <v>0</v>
          </cell>
          <cell r="AK320">
            <v>5.0714285714285712</v>
          </cell>
          <cell r="AL320">
            <v>0</v>
          </cell>
          <cell r="AM320">
            <v>4.9523809523809526</v>
          </cell>
          <cell r="AO320" t="str">
            <v xml:space="preserve">       e.  Average Length of Stay</v>
          </cell>
          <cell r="AP320">
            <v>0</v>
          </cell>
          <cell r="AQ320">
            <v>4.129032258064516</v>
          </cell>
          <cell r="AR320">
            <v>0</v>
          </cell>
          <cell r="AS320">
            <v>4.7142857142857144</v>
          </cell>
          <cell r="AT320">
            <v>0</v>
          </cell>
          <cell r="AU320">
            <v>4.2368421052631575</v>
          </cell>
          <cell r="AW320" t="str">
            <v xml:space="preserve">       e.  Average Length of Stay</v>
          </cell>
          <cell r="AX320">
            <v>0</v>
          </cell>
          <cell r="AY320">
            <v>4.5929203539823007</v>
          </cell>
          <cell r="AZ320">
            <v>0</v>
          </cell>
          <cell r="BA320">
            <v>3.6923076923076925</v>
          </cell>
          <cell r="BB320">
            <v>0</v>
          </cell>
          <cell r="BC320">
            <v>4.5</v>
          </cell>
        </row>
        <row r="322">
          <cell r="A322" t="str">
            <v>D.   Emergency Room Visits</v>
          </cell>
          <cell r="B322">
            <v>0</v>
          </cell>
          <cell r="C322">
            <v>8</v>
          </cell>
          <cell r="D322">
            <v>0</v>
          </cell>
          <cell r="E322">
            <v>3</v>
          </cell>
          <cell r="F322">
            <v>0</v>
          </cell>
          <cell r="G322">
            <v>11</v>
          </cell>
          <cell r="I322" t="str">
            <v>D.   Emergency Room Visits</v>
          </cell>
          <cell r="J322">
            <v>0</v>
          </cell>
          <cell r="K322">
            <v>18</v>
          </cell>
          <cell r="L322">
            <v>0</v>
          </cell>
          <cell r="M322">
            <v>10</v>
          </cell>
          <cell r="N322">
            <v>0</v>
          </cell>
          <cell r="O322">
            <v>28</v>
          </cell>
          <cell r="Q322" t="str">
            <v>D.   Emergency Room Visits</v>
          </cell>
          <cell r="R322">
            <v>0</v>
          </cell>
          <cell r="S322">
            <v>9</v>
          </cell>
          <cell r="T322">
            <v>0</v>
          </cell>
          <cell r="U322">
            <v>1</v>
          </cell>
          <cell r="V322">
            <v>0</v>
          </cell>
          <cell r="W322">
            <v>10</v>
          </cell>
          <cell r="Y322" t="str">
            <v>D.   Emergency Room Visits</v>
          </cell>
          <cell r="Z322">
            <v>0</v>
          </cell>
          <cell r="AA322">
            <v>247</v>
          </cell>
          <cell r="AB322">
            <v>0</v>
          </cell>
          <cell r="AC322">
            <v>131</v>
          </cell>
          <cell r="AD322">
            <v>0</v>
          </cell>
          <cell r="AE322">
            <v>378</v>
          </cell>
          <cell r="AG322" t="str">
            <v>D.   Emergency Room Visits</v>
          </cell>
          <cell r="AH322">
            <v>0</v>
          </cell>
          <cell r="AI322">
            <v>102</v>
          </cell>
          <cell r="AJ322">
            <v>0</v>
          </cell>
          <cell r="AK322">
            <v>32</v>
          </cell>
          <cell r="AL322">
            <v>0</v>
          </cell>
          <cell r="AM322">
            <v>134</v>
          </cell>
          <cell r="AO322" t="str">
            <v>D.   Emergency Room Visits</v>
          </cell>
          <cell r="AP322">
            <v>0</v>
          </cell>
          <cell r="AQ322">
            <v>27</v>
          </cell>
          <cell r="AR322">
            <v>0</v>
          </cell>
          <cell r="AS322">
            <v>12</v>
          </cell>
          <cell r="AT322">
            <v>0</v>
          </cell>
          <cell r="AU322">
            <v>39</v>
          </cell>
          <cell r="AW322" t="str">
            <v>D.   Emergency Room Visits</v>
          </cell>
          <cell r="AX322">
            <v>0</v>
          </cell>
          <cell r="AY322">
            <v>43</v>
          </cell>
          <cell r="AZ322">
            <v>0</v>
          </cell>
          <cell r="BA322">
            <v>10</v>
          </cell>
          <cell r="BB322">
            <v>0</v>
          </cell>
          <cell r="BC322">
            <v>53</v>
          </cell>
        </row>
        <row r="326">
          <cell r="A326" t="str">
            <v>Program Contractor Financial Reporting Systems - Report #11A Utilization Data Report by County</v>
          </cell>
          <cell r="I326" t="str">
            <v>Program Contractor Financial Reporting Systems - Report #11A Utilization Data Report by County</v>
          </cell>
          <cell r="Q326" t="str">
            <v>Program Contractor Financial Reporting Systems - Report #11A Utilization Data Report by County</v>
          </cell>
          <cell r="Y326" t="str">
            <v>Program Contractor Financial Reporting Systems - Report #11A Utilization Data Report by County</v>
          </cell>
          <cell r="AG326" t="str">
            <v>Program Contractor Financial Reporting Systems - Report #11A Utilization Data Report by County</v>
          </cell>
          <cell r="AO326" t="str">
            <v>Program Contractor Financial Reporting Systems - Report #11A Utilization Data Report by County</v>
          </cell>
          <cell r="AW326" t="str">
            <v>Program Contractor Financial Reporting Systems - Report #11A Utilization Data Report by County</v>
          </cell>
        </row>
        <row r="328">
          <cell r="A328" t="str">
            <v>Statement for Program Contractor 110049 - Evercare of Arizona, Inc.</v>
          </cell>
          <cell r="F328" t="str">
            <v>County:</v>
          </cell>
          <cell r="G328" t="str">
            <v>Apache</v>
          </cell>
          <cell r="I328" t="str">
            <v>Statement for Program Contractor 110049 - Evercare of Arizona, Inc.</v>
          </cell>
          <cell r="N328" t="str">
            <v>County:</v>
          </cell>
          <cell r="O328" t="str">
            <v>Coconino</v>
          </cell>
          <cell r="Q328" t="str">
            <v>Statement for Program Contractor 110049 - Evercare of Arizona, Inc.</v>
          </cell>
          <cell r="V328" t="str">
            <v>County:</v>
          </cell>
          <cell r="W328" t="str">
            <v>La Paz</v>
          </cell>
          <cell r="Y328" t="str">
            <v>Statement for Program Contractor 110049 - Evercare of Arizona, Inc.</v>
          </cell>
          <cell r="AD328" t="str">
            <v>County:</v>
          </cell>
          <cell r="AE328" t="str">
            <v>Maricopa</v>
          </cell>
          <cell r="AG328" t="str">
            <v>Statement for Program Contractor 110049 - Evercare of Arizona, Inc.</v>
          </cell>
          <cell r="AL328" t="str">
            <v>County:</v>
          </cell>
          <cell r="AM328" t="str">
            <v>Mohave</v>
          </cell>
          <cell r="AO328" t="str">
            <v>Statement for Program Contractor 110049 - Evercare of Arizona, Inc.</v>
          </cell>
          <cell r="AT328" t="str">
            <v>County:</v>
          </cell>
          <cell r="AU328" t="str">
            <v>Navajo</v>
          </cell>
          <cell r="AW328" t="str">
            <v>Statement for Program Contractor 110049 - Evercare of Arizona, Inc.</v>
          </cell>
          <cell r="BB328" t="str">
            <v>County:</v>
          </cell>
          <cell r="BC328" t="str">
            <v>Yuma</v>
          </cell>
        </row>
        <row r="330">
          <cell r="A330" t="str">
            <v>For the Month ending 5/31/2006 in the Fiscal Year ending 9/30/2006</v>
          </cell>
          <cell r="F330" t="str">
            <v>Page 2 of 21</v>
          </cell>
          <cell r="I330" t="str">
            <v>For the Month ending 5/31/2006 in the Fiscal Year ending 9/30/2006</v>
          </cell>
          <cell r="N330" t="str">
            <v>Page 5 of 21</v>
          </cell>
          <cell r="Q330" t="str">
            <v>For the Month ending 5/31/2006 in the Fiscal Year ending 9/30/2006</v>
          </cell>
          <cell r="V330" t="str">
            <v>Page 8 of 21</v>
          </cell>
          <cell r="Y330" t="str">
            <v>For the Month ending 5/31/2006 in the Fiscal Year ending 9/30/2006</v>
          </cell>
          <cell r="AD330" t="str">
            <v>Page 11 of 21</v>
          </cell>
          <cell r="AG330" t="str">
            <v>For the Month ending 5/31/2006 in the Fiscal Year ending 9/30/2006</v>
          </cell>
          <cell r="AL330" t="str">
            <v>Page 14 of 21</v>
          </cell>
          <cell r="AO330" t="str">
            <v>For the Month ending 5/31/2006 in the Fiscal Year ending 9/30/2006</v>
          </cell>
          <cell r="AT330" t="str">
            <v>Page 17 of 21</v>
          </cell>
          <cell r="AW330" t="str">
            <v>For the Month ending 5/31/2006 in the Fiscal Year ending 9/30/2006</v>
          </cell>
          <cell r="BB330" t="str">
            <v>Page 20 of 21</v>
          </cell>
        </row>
        <row r="333">
          <cell r="A333" t="str">
            <v>Utilization Data Report by County</v>
          </cell>
          <cell r="I333" t="str">
            <v>Utilization Data Report by County</v>
          </cell>
          <cell r="Q333" t="str">
            <v>Utilization Data Report by County</v>
          </cell>
          <cell r="Y333" t="str">
            <v>Utilization Data Report by County</v>
          </cell>
          <cell r="AG333" t="str">
            <v>Utilization Data Report by County</v>
          </cell>
          <cell r="AO333" t="str">
            <v>Utilization Data Report by County</v>
          </cell>
          <cell r="AW333" t="str">
            <v>Utilization Data Report by County</v>
          </cell>
        </row>
        <row r="335">
          <cell r="B335" t="str">
            <v>MEDICARE</v>
          </cell>
          <cell r="D335" t="str">
            <v>NON-MEDICARE</v>
          </cell>
          <cell r="F335" t="str">
            <v>TOTAL</v>
          </cell>
          <cell r="J335" t="str">
            <v>MEDICARE</v>
          </cell>
          <cell r="L335" t="str">
            <v>NON-MEDICARE</v>
          </cell>
          <cell r="N335" t="str">
            <v>TOTAL</v>
          </cell>
          <cell r="R335" t="str">
            <v>MEDICARE</v>
          </cell>
          <cell r="T335" t="str">
            <v>NON-MEDICARE</v>
          </cell>
          <cell r="V335" t="str">
            <v>TOTAL</v>
          </cell>
          <cell r="Z335" t="str">
            <v>MEDICARE</v>
          </cell>
          <cell r="AB335" t="str">
            <v>NON-MEDICARE</v>
          </cell>
          <cell r="AD335" t="str">
            <v>TOTAL</v>
          </cell>
          <cell r="AH335" t="str">
            <v>MEDICARE</v>
          </cell>
          <cell r="AJ335" t="str">
            <v>NON-MEDICARE</v>
          </cell>
          <cell r="AL335" t="str">
            <v>TOTAL</v>
          </cell>
          <cell r="AP335" t="str">
            <v>MEDICARE</v>
          </cell>
          <cell r="AR335" t="str">
            <v>NON-MEDICARE</v>
          </cell>
          <cell r="AT335" t="str">
            <v>TOTAL</v>
          </cell>
          <cell r="AX335" t="str">
            <v>MEDICARE</v>
          </cell>
          <cell r="AZ335" t="str">
            <v>NON-MEDICARE</v>
          </cell>
          <cell r="BB335" t="str">
            <v>TOTAL</v>
          </cell>
        </row>
        <row r="336">
          <cell r="A336" t="str">
            <v>ITEM DESCRIPTION</v>
          </cell>
          <cell r="B336" t="str">
            <v>Current</v>
          </cell>
          <cell r="D336" t="str">
            <v>Current</v>
          </cell>
          <cell r="F336" t="str">
            <v>Current</v>
          </cell>
          <cell r="I336" t="str">
            <v>ITEM DESCRIPTION</v>
          </cell>
          <cell r="J336" t="str">
            <v>Current</v>
          </cell>
          <cell r="L336" t="str">
            <v>Current</v>
          </cell>
          <cell r="N336" t="str">
            <v>Current</v>
          </cell>
          <cell r="Q336" t="str">
            <v>ITEM DESCRIPTION</v>
          </cell>
          <cell r="R336" t="str">
            <v>Current</v>
          </cell>
          <cell r="T336" t="str">
            <v>Current</v>
          </cell>
          <cell r="V336" t="str">
            <v>Current</v>
          </cell>
          <cell r="Y336" t="str">
            <v>ITEM DESCRIPTION</v>
          </cell>
          <cell r="Z336" t="str">
            <v>Current</v>
          </cell>
          <cell r="AB336" t="str">
            <v>Current</v>
          </cell>
          <cell r="AD336" t="str">
            <v>Current</v>
          </cell>
          <cell r="AG336" t="str">
            <v>ITEM DESCRIPTION</v>
          </cell>
          <cell r="AH336" t="str">
            <v>Current</v>
          </cell>
          <cell r="AJ336" t="str">
            <v>Current</v>
          </cell>
          <cell r="AL336" t="str">
            <v>Current</v>
          </cell>
          <cell r="AO336" t="str">
            <v>ITEM DESCRIPTION</v>
          </cell>
          <cell r="AP336" t="str">
            <v>Current</v>
          </cell>
          <cell r="AR336" t="str">
            <v>Current</v>
          </cell>
          <cell r="AT336" t="str">
            <v>Current</v>
          </cell>
          <cell r="AW336" t="str">
            <v>ITEM DESCRIPTION</v>
          </cell>
          <cell r="AX336" t="str">
            <v>Current</v>
          </cell>
          <cell r="AZ336" t="str">
            <v>Current</v>
          </cell>
          <cell r="BB336" t="str">
            <v>Current</v>
          </cell>
        </row>
        <row r="337">
          <cell r="B337" t="str">
            <v>Period</v>
          </cell>
          <cell r="C337" t="str">
            <v>YTD</v>
          </cell>
          <cell r="D337" t="str">
            <v>Period</v>
          </cell>
          <cell r="E337" t="str">
            <v>YTD</v>
          </cell>
          <cell r="F337" t="str">
            <v>Period</v>
          </cell>
          <cell r="G337" t="str">
            <v>YTD</v>
          </cell>
          <cell r="J337" t="str">
            <v>Period</v>
          </cell>
          <cell r="K337" t="str">
            <v>YTD</v>
          </cell>
          <cell r="L337" t="str">
            <v>Period</v>
          </cell>
          <cell r="M337" t="str">
            <v>YTD</v>
          </cell>
          <cell r="N337" t="str">
            <v>Period</v>
          </cell>
          <cell r="O337" t="str">
            <v>YTD</v>
          </cell>
          <cell r="R337" t="str">
            <v>Period</v>
          </cell>
          <cell r="S337" t="str">
            <v>YTD</v>
          </cell>
          <cell r="T337" t="str">
            <v>Period</v>
          </cell>
          <cell r="U337" t="str">
            <v>YTD</v>
          </cell>
          <cell r="V337" t="str">
            <v>Period</v>
          </cell>
          <cell r="W337" t="str">
            <v>YTD</v>
          </cell>
          <cell r="Z337" t="str">
            <v>Period</v>
          </cell>
          <cell r="AA337" t="str">
            <v>YTD</v>
          </cell>
          <cell r="AB337" t="str">
            <v>Period</v>
          </cell>
          <cell r="AC337" t="str">
            <v>YTD</v>
          </cell>
          <cell r="AD337" t="str">
            <v>Period</v>
          </cell>
          <cell r="AE337" t="str">
            <v>YTD</v>
          </cell>
          <cell r="AH337" t="str">
            <v>Period</v>
          </cell>
          <cell r="AI337" t="str">
            <v>YTD</v>
          </cell>
          <cell r="AJ337" t="str">
            <v>Period</v>
          </cell>
          <cell r="AK337" t="str">
            <v>YTD</v>
          </cell>
          <cell r="AL337" t="str">
            <v>Period</v>
          </cell>
          <cell r="AM337" t="str">
            <v>YTD</v>
          </cell>
          <cell r="AP337" t="str">
            <v>Period</v>
          </cell>
          <cell r="AQ337" t="str">
            <v>YTD</v>
          </cell>
          <cell r="AR337" t="str">
            <v>Period</v>
          </cell>
          <cell r="AS337" t="str">
            <v>YTD</v>
          </cell>
          <cell r="AT337" t="str">
            <v>Period</v>
          </cell>
          <cell r="AU337" t="str">
            <v>YTD</v>
          </cell>
          <cell r="AX337" t="str">
            <v>Period</v>
          </cell>
          <cell r="AY337" t="str">
            <v>YTD</v>
          </cell>
          <cell r="AZ337" t="str">
            <v>Period</v>
          </cell>
          <cell r="BA337" t="str">
            <v>YTD</v>
          </cell>
          <cell r="BB337" t="str">
            <v>Period</v>
          </cell>
          <cell r="BC337" t="str">
            <v>YTD</v>
          </cell>
        </row>
        <row r="338">
          <cell r="A338" t="str">
            <v>A.   Enrollees (At End of Period)</v>
          </cell>
          <cell r="B338">
            <v>0</v>
          </cell>
          <cell r="D338">
            <v>0</v>
          </cell>
          <cell r="F338">
            <v>0</v>
          </cell>
          <cell r="I338" t="str">
            <v>A.   Enrollees (At End of Period)</v>
          </cell>
          <cell r="J338">
            <v>0</v>
          </cell>
          <cell r="L338">
            <v>0</v>
          </cell>
          <cell r="N338">
            <v>0</v>
          </cell>
          <cell r="Q338" t="str">
            <v>A.   Enrollees (At End of Period)</v>
          </cell>
          <cell r="R338">
            <v>0</v>
          </cell>
          <cell r="T338">
            <v>0</v>
          </cell>
          <cell r="V338">
            <v>0</v>
          </cell>
          <cell r="Y338" t="str">
            <v>A.   Enrollees (At End of Period)</v>
          </cell>
          <cell r="Z338">
            <v>0</v>
          </cell>
          <cell r="AB338">
            <v>0</v>
          </cell>
          <cell r="AD338">
            <v>0</v>
          </cell>
          <cell r="AG338" t="str">
            <v>A.   Enrollees (At End of Period)</v>
          </cell>
          <cell r="AH338">
            <v>0</v>
          </cell>
          <cell r="AJ338">
            <v>0</v>
          </cell>
          <cell r="AL338">
            <v>0</v>
          </cell>
          <cell r="AO338" t="str">
            <v>A.   Enrollees (At End of Period)</v>
          </cell>
          <cell r="AP338">
            <v>0</v>
          </cell>
          <cell r="AR338">
            <v>0</v>
          </cell>
          <cell r="AT338">
            <v>0</v>
          </cell>
          <cell r="AW338" t="str">
            <v>A.   Enrollees (At End of Period)</v>
          </cell>
          <cell r="AX338">
            <v>0</v>
          </cell>
          <cell r="AZ338">
            <v>0</v>
          </cell>
          <cell r="BB338">
            <v>0</v>
          </cell>
        </row>
        <row r="340">
          <cell r="A340" t="str">
            <v>B.   Member Months (Unduplicated)</v>
          </cell>
          <cell r="B340">
            <v>0</v>
          </cell>
          <cell r="C340">
            <v>190.88669999999996</v>
          </cell>
          <cell r="D340">
            <v>0</v>
          </cell>
          <cell r="E340">
            <v>54.75</v>
          </cell>
          <cell r="F340">
            <v>0</v>
          </cell>
          <cell r="G340">
            <v>245.63669999999996</v>
          </cell>
          <cell r="I340" t="str">
            <v>B.   Member Months (Unduplicated)</v>
          </cell>
          <cell r="J340">
            <v>0</v>
          </cell>
          <cell r="K340">
            <v>513.7274000000001</v>
          </cell>
          <cell r="L340">
            <v>0</v>
          </cell>
          <cell r="M340">
            <v>110.61330000000001</v>
          </cell>
          <cell r="N340">
            <v>0</v>
          </cell>
          <cell r="O340">
            <v>624.34070000000008</v>
          </cell>
          <cell r="Q340" t="str">
            <v>B.   Member Months (Unduplicated)</v>
          </cell>
          <cell r="R340">
            <v>0</v>
          </cell>
          <cell r="S340">
            <v>222.08120000000002</v>
          </cell>
          <cell r="T340">
            <v>0</v>
          </cell>
          <cell r="U340">
            <v>17.07</v>
          </cell>
          <cell r="V340">
            <v>0</v>
          </cell>
          <cell r="W340">
            <v>239.15120000000002</v>
          </cell>
          <cell r="Y340" t="str">
            <v>B.   Member Months (Unduplicated)</v>
          </cell>
          <cell r="Z340">
            <v>0</v>
          </cell>
          <cell r="AA340">
            <v>13367.081800000002</v>
          </cell>
          <cell r="AB340">
            <v>0</v>
          </cell>
          <cell r="AC340">
            <v>1964.4491000000003</v>
          </cell>
          <cell r="AD340">
            <v>0</v>
          </cell>
          <cell r="AE340">
            <v>15331.530900000002</v>
          </cell>
          <cell r="AG340" t="str">
            <v>B.   Member Months (Unduplicated)</v>
          </cell>
          <cell r="AH340">
            <v>0</v>
          </cell>
          <cell r="AI340">
            <v>2465.0030999999999</v>
          </cell>
          <cell r="AJ340">
            <v>0</v>
          </cell>
          <cell r="AK340">
            <v>338.37329999999997</v>
          </cell>
          <cell r="AL340">
            <v>0</v>
          </cell>
          <cell r="AM340">
            <v>2803.3764000000001</v>
          </cell>
          <cell r="AO340" t="str">
            <v>B.   Member Months (Unduplicated)</v>
          </cell>
          <cell r="AP340">
            <v>0</v>
          </cell>
          <cell r="AQ340">
            <v>588.85000000000014</v>
          </cell>
          <cell r="AR340">
            <v>0</v>
          </cell>
          <cell r="AS340">
            <v>145.74229999999997</v>
          </cell>
          <cell r="AT340">
            <v>0</v>
          </cell>
          <cell r="AU340">
            <v>734.59230000000014</v>
          </cell>
          <cell r="AW340" t="str">
            <v>B.   Member Months (Unduplicated)</v>
          </cell>
          <cell r="AX340">
            <v>0</v>
          </cell>
          <cell r="AY340">
            <v>1674.2218</v>
          </cell>
          <cell r="AZ340">
            <v>0</v>
          </cell>
          <cell r="BA340">
            <v>331.96999999999997</v>
          </cell>
          <cell r="BB340">
            <v>0</v>
          </cell>
          <cell r="BC340">
            <v>2006.1918000000001</v>
          </cell>
        </row>
        <row r="341">
          <cell r="A341" t="str">
            <v xml:space="preserve">   Institutional Member Months Total</v>
          </cell>
          <cell r="B341">
            <v>0</v>
          </cell>
          <cell r="C341">
            <v>15.7</v>
          </cell>
          <cell r="D341">
            <v>0</v>
          </cell>
          <cell r="E341">
            <v>11.14</v>
          </cell>
          <cell r="F341">
            <v>0</v>
          </cell>
          <cell r="G341">
            <v>26.84</v>
          </cell>
          <cell r="I341" t="str">
            <v xml:space="preserve">   Institutional Member Months Total</v>
          </cell>
          <cell r="J341">
            <v>0</v>
          </cell>
          <cell r="K341">
            <v>190.48</v>
          </cell>
          <cell r="L341">
            <v>0</v>
          </cell>
          <cell r="M341">
            <v>12.73</v>
          </cell>
          <cell r="N341">
            <v>0</v>
          </cell>
          <cell r="O341">
            <v>203.20999999999998</v>
          </cell>
          <cell r="Q341" t="str">
            <v xml:space="preserve">   Institutional Member Months Total</v>
          </cell>
          <cell r="R341">
            <v>0</v>
          </cell>
          <cell r="S341">
            <v>122.66999999999999</v>
          </cell>
          <cell r="T341">
            <v>0</v>
          </cell>
          <cell r="U341">
            <v>3</v>
          </cell>
          <cell r="V341">
            <v>0</v>
          </cell>
          <cell r="W341">
            <v>125.66999999999999</v>
          </cell>
          <cell r="Y341" t="str">
            <v xml:space="preserve">   Institutional Member Months Total</v>
          </cell>
          <cell r="Z341">
            <v>0</v>
          </cell>
          <cell r="AA341">
            <v>5378.2800000000007</v>
          </cell>
          <cell r="AB341">
            <v>0</v>
          </cell>
          <cell r="AC341">
            <v>460.42000000000007</v>
          </cell>
          <cell r="AD341">
            <v>0</v>
          </cell>
          <cell r="AE341">
            <v>5838.7000000000007</v>
          </cell>
          <cell r="AG341" t="str">
            <v xml:space="preserve">   Institutional Member Months Total</v>
          </cell>
          <cell r="AH341">
            <v>0</v>
          </cell>
          <cell r="AI341">
            <v>1342.8</v>
          </cell>
          <cell r="AJ341">
            <v>0</v>
          </cell>
          <cell r="AK341">
            <v>92.289999999999992</v>
          </cell>
          <cell r="AL341">
            <v>0</v>
          </cell>
          <cell r="AM341">
            <v>1435.09</v>
          </cell>
          <cell r="AO341" t="str">
            <v xml:space="preserve">   Institutional Member Months Total</v>
          </cell>
          <cell r="AP341">
            <v>0</v>
          </cell>
          <cell r="AQ341">
            <v>111.26</v>
          </cell>
          <cell r="AR341">
            <v>0</v>
          </cell>
          <cell r="AS341">
            <v>25.259999999999998</v>
          </cell>
          <cell r="AT341">
            <v>0</v>
          </cell>
          <cell r="AU341">
            <v>136.52000000000001</v>
          </cell>
          <cell r="AW341" t="str">
            <v xml:space="preserve">   Institutional Member Months Total</v>
          </cell>
          <cell r="AX341">
            <v>0</v>
          </cell>
          <cell r="AY341">
            <v>878.52</v>
          </cell>
          <cell r="AZ341">
            <v>0</v>
          </cell>
          <cell r="BA341">
            <v>113.56</v>
          </cell>
          <cell r="BB341">
            <v>0</v>
          </cell>
          <cell r="BC341">
            <v>992.07999999999993</v>
          </cell>
        </row>
        <row r="342">
          <cell r="A342" t="str">
            <v xml:space="preserve">   1.  Level I</v>
          </cell>
          <cell r="B342">
            <v>0</v>
          </cell>
          <cell r="C342">
            <v>6.81</v>
          </cell>
          <cell r="D342">
            <v>0</v>
          </cell>
          <cell r="E342">
            <v>8.14</v>
          </cell>
          <cell r="F342">
            <v>0</v>
          </cell>
          <cell r="G342">
            <v>14.95</v>
          </cell>
          <cell r="I342" t="str">
            <v xml:space="preserve">   1.  Level I</v>
          </cell>
          <cell r="J342">
            <v>0</v>
          </cell>
          <cell r="K342">
            <v>86.49</v>
          </cell>
          <cell r="L342">
            <v>0</v>
          </cell>
          <cell r="M342">
            <v>8.23</v>
          </cell>
          <cell r="N342">
            <v>0</v>
          </cell>
          <cell r="O342">
            <v>94.72</v>
          </cell>
          <cell r="Q342" t="str">
            <v xml:space="preserve">   1.  Level I</v>
          </cell>
          <cell r="R342">
            <v>0</v>
          </cell>
          <cell r="S342">
            <v>78.349999999999994</v>
          </cell>
          <cell r="T342">
            <v>0</v>
          </cell>
          <cell r="U342">
            <v>0</v>
          </cell>
          <cell r="V342">
            <v>0</v>
          </cell>
          <cell r="W342">
            <v>78.349999999999994</v>
          </cell>
          <cell r="Y342" t="str">
            <v xml:space="preserve">   1.  Level I</v>
          </cell>
          <cell r="Z342">
            <v>0</v>
          </cell>
          <cell r="AA342">
            <v>3650.05</v>
          </cell>
          <cell r="AB342">
            <v>0</v>
          </cell>
          <cell r="AC342">
            <v>288.17</v>
          </cell>
          <cell r="AD342">
            <v>0</v>
          </cell>
          <cell r="AE342">
            <v>3938.2200000000003</v>
          </cell>
          <cell r="AG342" t="str">
            <v xml:space="preserve">   1.  Level I</v>
          </cell>
          <cell r="AH342">
            <v>0</v>
          </cell>
          <cell r="AI342">
            <v>607.04999999999995</v>
          </cell>
          <cell r="AJ342">
            <v>0</v>
          </cell>
          <cell r="AK342">
            <v>46.1</v>
          </cell>
          <cell r="AL342">
            <v>0</v>
          </cell>
          <cell r="AM342">
            <v>653.15</v>
          </cell>
          <cell r="AO342" t="str">
            <v xml:space="preserve">   1.  Level I</v>
          </cell>
          <cell r="AP342">
            <v>0</v>
          </cell>
          <cell r="AQ342">
            <v>64.41</v>
          </cell>
          <cell r="AR342">
            <v>0</v>
          </cell>
          <cell r="AS342">
            <v>22.259999999999998</v>
          </cell>
          <cell r="AT342">
            <v>0</v>
          </cell>
          <cell r="AU342">
            <v>86.669999999999987</v>
          </cell>
          <cell r="AW342" t="str">
            <v xml:space="preserve">   1.  Level I</v>
          </cell>
          <cell r="AX342">
            <v>0</v>
          </cell>
          <cell r="AY342">
            <v>471.98</v>
          </cell>
          <cell r="AZ342">
            <v>0</v>
          </cell>
          <cell r="BA342">
            <v>69.94</v>
          </cell>
          <cell r="BB342">
            <v>0</v>
          </cell>
          <cell r="BC342">
            <v>541.92000000000007</v>
          </cell>
        </row>
        <row r="343">
          <cell r="A343" t="str">
            <v xml:space="preserve">   2.  Level II</v>
          </cell>
          <cell r="B343">
            <v>0</v>
          </cell>
          <cell r="C343">
            <v>6.73</v>
          </cell>
          <cell r="D343">
            <v>0</v>
          </cell>
          <cell r="E343">
            <v>3</v>
          </cell>
          <cell r="F343">
            <v>0</v>
          </cell>
          <cell r="G343">
            <v>9.73</v>
          </cell>
          <cell r="I343" t="str">
            <v xml:space="preserve">   2.  Level II</v>
          </cell>
          <cell r="J343">
            <v>0</v>
          </cell>
          <cell r="K343">
            <v>87.8</v>
          </cell>
          <cell r="L343">
            <v>0</v>
          </cell>
          <cell r="M343">
            <v>3</v>
          </cell>
          <cell r="N343">
            <v>0</v>
          </cell>
          <cell r="O343">
            <v>90.8</v>
          </cell>
          <cell r="Q343" t="str">
            <v xml:space="preserve">   2.  Level II</v>
          </cell>
          <cell r="R343">
            <v>0</v>
          </cell>
          <cell r="S343">
            <v>37.57</v>
          </cell>
          <cell r="T343">
            <v>0</v>
          </cell>
          <cell r="U343">
            <v>3</v>
          </cell>
          <cell r="V343">
            <v>0</v>
          </cell>
          <cell r="W343">
            <v>40.57</v>
          </cell>
          <cell r="Y343" t="str">
            <v xml:space="preserve">   2.  Level II</v>
          </cell>
          <cell r="Z343">
            <v>0</v>
          </cell>
          <cell r="AA343">
            <v>1526.49</v>
          </cell>
          <cell r="AB343">
            <v>0</v>
          </cell>
          <cell r="AC343">
            <v>127.19</v>
          </cell>
          <cell r="AD343">
            <v>0</v>
          </cell>
          <cell r="AE343">
            <v>1653.68</v>
          </cell>
          <cell r="AG343" t="str">
            <v xml:space="preserve">   2.  Level II</v>
          </cell>
          <cell r="AH343">
            <v>0</v>
          </cell>
          <cell r="AI343">
            <v>602.55999999999995</v>
          </cell>
          <cell r="AJ343">
            <v>0</v>
          </cell>
          <cell r="AK343">
            <v>28.279999999999998</v>
          </cell>
          <cell r="AL343">
            <v>0</v>
          </cell>
          <cell r="AM343">
            <v>630.83999999999992</v>
          </cell>
          <cell r="AO343" t="str">
            <v xml:space="preserve">   2.  Level II</v>
          </cell>
          <cell r="AP343">
            <v>0</v>
          </cell>
          <cell r="AQ343">
            <v>39.450000000000003</v>
          </cell>
          <cell r="AR343">
            <v>0</v>
          </cell>
          <cell r="AS343">
            <v>3</v>
          </cell>
          <cell r="AT343">
            <v>0</v>
          </cell>
          <cell r="AU343">
            <v>42.45</v>
          </cell>
          <cell r="AW343" t="str">
            <v xml:space="preserve">   2.  Level II</v>
          </cell>
          <cell r="AX343">
            <v>0</v>
          </cell>
          <cell r="AY343">
            <v>357.26</v>
          </cell>
          <cell r="AZ343">
            <v>0</v>
          </cell>
          <cell r="BA343">
            <v>27.619999999999997</v>
          </cell>
          <cell r="BB343">
            <v>0</v>
          </cell>
          <cell r="BC343">
            <v>384.88</v>
          </cell>
        </row>
        <row r="344">
          <cell r="A344" t="str">
            <v xml:space="preserve">   3.  Level III</v>
          </cell>
          <cell r="B344">
            <v>0</v>
          </cell>
          <cell r="C344">
            <v>2.16</v>
          </cell>
          <cell r="D344">
            <v>0</v>
          </cell>
          <cell r="E344">
            <v>0</v>
          </cell>
          <cell r="F344">
            <v>0</v>
          </cell>
          <cell r="G344">
            <v>2.16</v>
          </cell>
          <cell r="I344" t="str">
            <v xml:space="preserve">   3.  Level III</v>
          </cell>
          <cell r="J344">
            <v>0</v>
          </cell>
          <cell r="K344">
            <v>16.190000000000001</v>
          </cell>
          <cell r="L344">
            <v>0</v>
          </cell>
          <cell r="M344">
            <v>1.5</v>
          </cell>
          <cell r="N344">
            <v>0</v>
          </cell>
          <cell r="O344">
            <v>17.690000000000001</v>
          </cell>
          <cell r="Q344" t="str">
            <v xml:space="preserve">   3.  Level III</v>
          </cell>
          <cell r="R344">
            <v>0</v>
          </cell>
          <cell r="S344">
            <v>6.75</v>
          </cell>
          <cell r="T344">
            <v>0</v>
          </cell>
          <cell r="U344">
            <v>0</v>
          </cell>
          <cell r="V344">
            <v>0</v>
          </cell>
          <cell r="W344">
            <v>6.75</v>
          </cell>
          <cell r="Y344" t="str">
            <v xml:space="preserve">   3.  Level III</v>
          </cell>
          <cell r="Z344">
            <v>0</v>
          </cell>
          <cell r="AA344">
            <v>200.77</v>
          </cell>
          <cell r="AB344">
            <v>0</v>
          </cell>
          <cell r="AC344">
            <v>31.090000000000003</v>
          </cell>
          <cell r="AD344">
            <v>0</v>
          </cell>
          <cell r="AE344">
            <v>231.86</v>
          </cell>
          <cell r="AG344" t="str">
            <v xml:space="preserve">   3.  Level III</v>
          </cell>
          <cell r="AH344">
            <v>0</v>
          </cell>
          <cell r="AI344">
            <v>133.19</v>
          </cell>
          <cell r="AJ344">
            <v>0</v>
          </cell>
          <cell r="AK344">
            <v>17.91</v>
          </cell>
          <cell r="AL344">
            <v>0</v>
          </cell>
          <cell r="AM344">
            <v>151.1</v>
          </cell>
          <cell r="AO344" t="str">
            <v xml:space="preserve">   3.  Level III</v>
          </cell>
          <cell r="AP344">
            <v>0</v>
          </cell>
          <cell r="AQ344">
            <v>0.4</v>
          </cell>
          <cell r="AR344">
            <v>0</v>
          </cell>
          <cell r="AS344">
            <v>0</v>
          </cell>
          <cell r="AT344">
            <v>0</v>
          </cell>
          <cell r="AU344">
            <v>0.4</v>
          </cell>
          <cell r="AW344" t="str">
            <v xml:space="preserve">   3.  Level III</v>
          </cell>
          <cell r="AX344">
            <v>0</v>
          </cell>
          <cell r="AY344">
            <v>49.28</v>
          </cell>
          <cell r="AZ344">
            <v>0</v>
          </cell>
          <cell r="BA344">
            <v>16</v>
          </cell>
          <cell r="BB344">
            <v>0</v>
          </cell>
          <cell r="BC344">
            <v>65.28</v>
          </cell>
        </row>
        <row r="345">
          <cell r="A345" t="str">
            <v xml:space="preserve">   4.  Level IV</v>
          </cell>
          <cell r="B345">
            <v>0</v>
          </cell>
          <cell r="C345">
            <v>0</v>
          </cell>
          <cell r="D345">
            <v>0</v>
          </cell>
          <cell r="E345">
            <v>0</v>
          </cell>
          <cell r="F345">
            <v>0</v>
          </cell>
          <cell r="G345">
            <v>0</v>
          </cell>
          <cell r="I345" t="str">
            <v xml:space="preserve">   4.  Level IV</v>
          </cell>
          <cell r="J345">
            <v>0</v>
          </cell>
          <cell r="K345">
            <v>0</v>
          </cell>
          <cell r="L345">
            <v>0</v>
          </cell>
          <cell r="M345">
            <v>0</v>
          </cell>
          <cell r="N345">
            <v>0</v>
          </cell>
          <cell r="O345">
            <v>0</v>
          </cell>
          <cell r="Q345" t="str">
            <v xml:space="preserve">   4.  Level IV</v>
          </cell>
          <cell r="R345">
            <v>0</v>
          </cell>
          <cell r="S345">
            <v>0</v>
          </cell>
          <cell r="T345">
            <v>0</v>
          </cell>
          <cell r="U345">
            <v>0</v>
          </cell>
          <cell r="V345">
            <v>0</v>
          </cell>
          <cell r="W345">
            <v>0</v>
          </cell>
          <cell r="Y345" t="str">
            <v xml:space="preserve">   4.  Level IV</v>
          </cell>
          <cell r="Z345">
            <v>0</v>
          </cell>
          <cell r="AA345">
            <v>0.97</v>
          </cell>
          <cell r="AB345">
            <v>0</v>
          </cell>
          <cell r="AC345">
            <v>13.969999999999999</v>
          </cell>
          <cell r="AD345">
            <v>0</v>
          </cell>
          <cell r="AE345">
            <v>14.94</v>
          </cell>
          <cell r="AG345" t="str">
            <v xml:space="preserve">   4.  Level IV</v>
          </cell>
          <cell r="AH345">
            <v>0</v>
          </cell>
          <cell r="AI345">
            <v>0</v>
          </cell>
          <cell r="AJ345">
            <v>0</v>
          </cell>
          <cell r="AK345">
            <v>0</v>
          </cell>
          <cell r="AL345">
            <v>0</v>
          </cell>
          <cell r="AM345">
            <v>0</v>
          </cell>
          <cell r="AO345" t="str">
            <v xml:space="preserve">   4.  Level IV</v>
          </cell>
          <cell r="AP345">
            <v>0</v>
          </cell>
          <cell r="AQ345">
            <v>7</v>
          </cell>
          <cell r="AR345">
            <v>0</v>
          </cell>
          <cell r="AS345">
            <v>0</v>
          </cell>
          <cell r="AT345">
            <v>0</v>
          </cell>
          <cell r="AU345">
            <v>7</v>
          </cell>
          <cell r="AW345" t="str">
            <v xml:space="preserve">   4.  Level IV</v>
          </cell>
          <cell r="AX345">
            <v>0</v>
          </cell>
          <cell r="AY345">
            <v>0</v>
          </cell>
          <cell r="AZ345">
            <v>0</v>
          </cell>
          <cell r="BA345">
            <v>0</v>
          </cell>
          <cell r="BB345">
            <v>0</v>
          </cell>
          <cell r="BC345">
            <v>0</v>
          </cell>
        </row>
        <row r="346">
          <cell r="A346" t="str">
            <v xml:space="preserve">   5.</v>
          </cell>
          <cell r="I346" t="str">
            <v xml:space="preserve">   5.</v>
          </cell>
          <cell r="Q346" t="str">
            <v xml:space="preserve">   5.</v>
          </cell>
          <cell r="Y346" t="str">
            <v xml:space="preserve">   5.</v>
          </cell>
          <cell r="AG346" t="str">
            <v xml:space="preserve">   5.</v>
          </cell>
          <cell r="AO346" t="str">
            <v xml:space="preserve">   5.</v>
          </cell>
          <cell r="AW346" t="str">
            <v xml:space="preserve">   5.</v>
          </cell>
        </row>
        <row r="347">
          <cell r="A347" t="str">
            <v xml:space="preserve">   6.</v>
          </cell>
          <cell r="I347" t="str">
            <v xml:space="preserve">   6.</v>
          </cell>
          <cell r="Q347" t="str">
            <v xml:space="preserve">   6.</v>
          </cell>
          <cell r="Y347" t="str">
            <v xml:space="preserve">   6.</v>
          </cell>
          <cell r="AG347" t="str">
            <v xml:space="preserve">   6.</v>
          </cell>
          <cell r="AO347" t="str">
            <v xml:space="preserve">   6.</v>
          </cell>
          <cell r="AW347" t="str">
            <v xml:space="preserve">   6.</v>
          </cell>
        </row>
        <row r="348">
          <cell r="A348" t="str">
            <v xml:space="preserve">   7.  Home and Community Based Services (HCBS) Total</v>
          </cell>
          <cell r="B348">
            <v>0</v>
          </cell>
          <cell r="C348">
            <v>193.30999999999997</v>
          </cell>
          <cell r="D348">
            <v>0</v>
          </cell>
          <cell r="E348">
            <v>50.61</v>
          </cell>
          <cell r="F348">
            <v>0</v>
          </cell>
          <cell r="G348">
            <v>243.91999999999996</v>
          </cell>
          <cell r="I348" t="str">
            <v xml:space="preserve">   7.  Home and Community Based Services (HCBS) Total</v>
          </cell>
          <cell r="J348">
            <v>0</v>
          </cell>
          <cell r="K348">
            <v>338.48</v>
          </cell>
          <cell r="L348">
            <v>0</v>
          </cell>
          <cell r="M348">
            <v>88.35</v>
          </cell>
          <cell r="N348">
            <v>0</v>
          </cell>
          <cell r="O348">
            <v>426.83000000000004</v>
          </cell>
          <cell r="Q348" t="str">
            <v xml:space="preserve">   7.  Home and Community Based Services (HCBS) Total</v>
          </cell>
          <cell r="R348">
            <v>0</v>
          </cell>
          <cell r="S348">
            <v>95.550000000000011</v>
          </cell>
          <cell r="T348">
            <v>0</v>
          </cell>
          <cell r="U348">
            <v>14.07</v>
          </cell>
          <cell r="V348">
            <v>0</v>
          </cell>
          <cell r="W348">
            <v>109.62</v>
          </cell>
          <cell r="Y348" t="str">
            <v xml:space="preserve">   7.  Home and Community Based Services (HCBS) Total</v>
          </cell>
          <cell r="Z348">
            <v>0</v>
          </cell>
          <cell r="AA348">
            <v>8554.57</v>
          </cell>
          <cell r="AB348">
            <v>0</v>
          </cell>
          <cell r="AC348">
            <v>1510.57</v>
          </cell>
          <cell r="AD348">
            <v>0</v>
          </cell>
          <cell r="AE348">
            <v>10065.14</v>
          </cell>
          <cell r="AG348" t="str">
            <v xml:space="preserve">   7.  Home and Community Based Services (HCBS) Total</v>
          </cell>
          <cell r="AH348">
            <v>0</v>
          </cell>
          <cell r="AI348">
            <v>1325.78</v>
          </cell>
          <cell r="AJ348">
            <v>0</v>
          </cell>
          <cell r="AK348">
            <v>251.34</v>
          </cell>
          <cell r="AL348">
            <v>0</v>
          </cell>
          <cell r="AM348">
            <v>1577.12</v>
          </cell>
          <cell r="AO348" t="str">
            <v xml:space="preserve">   7.  Home and Community Based Services (HCBS) Total</v>
          </cell>
          <cell r="AP348">
            <v>0</v>
          </cell>
          <cell r="AQ348">
            <v>479.69000000000005</v>
          </cell>
          <cell r="AR348">
            <v>0</v>
          </cell>
          <cell r="AS348">
            <v>135.70999999999998</v>
          </cell>
          <cell r="AT348">
            <v>0</v>
          </cell>
          <cell r="AU348">
            <v>615.40000000000009</v>
          </cell>
          <cell r="AW348" t="str">
            <v xml:space="preserve">   7.  Home and Community Based Services (HCBS) Total</v>
          </cell>
          <cell r="AX348">
            <v>0</v>
          </cell>
          <cell r="AY348">
            <v>1021.8000000000001</v>
          </cell>
          <cell r="AZ348">
            <v>0</v>
          </cell>
          <cell r="BA348">
            <v>258.95</v>
          </cell>
          <cell r="BB348">
            <v>0</v>
          </cell>
          <cell r="BC348">
            <v>1280.75</v>
          </cell>
        </row>
        <row r="349">
          <cell r="A349" t="str">
            <v xml:space="preserve">       a.  Adult Foster Care</v>
          </cell>
          <cell r="B349">
            <v>0</v>
          </cell>
          <cell r="C349">
            <v>0</v>
          </cell>
          <cell r="D349">
            <v>0</v>
          </cell>
          <cell r="E349">
            <v>0</v>
          </cell>
          <cell r="F349">
            <v>0</v>
          </cell>
          <cell r="G349">
            <v>0</v>
          </cell>
          <cell r="I349" t="str">
            <v xml:space="preserve">       a.  Adult Foster Care</v>
          </cell>
          <cell r="J349">
            <v>0</v>
          </cell>
          <cell r="K349">
            <v>0</v>
          </cell>
          <cell r="L349">
            <v>0</v>
          </cell>
          <cell r="M349">
            <v>1.17</v>
          </cell>
          <cell r="N349">
            <v>0</v>
          </cell>
          <cell r="O349">
            <v>1.17</v>
          </cell>
          <cell r="Q349" t="str">
            <v xml:space="preserve">       a.  Adult Foster Care</v>
          </cell>
          <cell r="R349">
            <v>0</v>
          </cell>
          <cell r="S349">
            <v>0</v>
          </cell>
          <cell r="T349">
            <v>0</v>
          </cell>
          <cell r="U349">
            <v>0</v>
          </cell>
          <cell r="V349">
            <v>0</v>
          </cell>
          <cell r="W349">
            <v>0</v>
          </cell>
          <cell r="Y349" t="str">
            <v xml:space="preserve">       a.  Adult Foster Care</v>
          </cell>
          <cell r="Z349">
            <v>0</v>
          </cell>
          <cell r="AA349">
            <v>161.51</v>
          </cell>
          <cell r="AB349">
            <v>0</v>
          </cell>
          <cell r="AC349">
            <v>26.04</v>
          </cell>
          <cell r="AD349">
            <v>0</v>
          </cell>
          <cell r="AE349">
            <v>187.54999999999998</v>
          </cell>
          <cell r="AG349" t="str">
            <v xml:space="preserve">       a.  Adult Foster Care</v>
          </cell>
          <cell r="AH349">
            <v>0</v>
          </cell>
          <cell r="AI349">
            <v>12.9</v>
          </cell>
          <cell r="AJ349">
            <v>0</v>
          </cell>
          <cell r="AK349">
            <v>5.73</v>
          </cell>
          <cell r="AL349">
            <v>0</v>
          </cell>
          <cell r="AM349">
            <v>18.630000000000003</v>
          </cell>
          <cell r="AO349" t="str">
            <v xml:space="preserve">       a.  Adult Foster Care</v>
          </cell>
          <cell r="AP349">
            <v>0</v>
          </cell>
          <cell r="AQ349">
            <v>0</v>
          </cell>
          <cell r="AR349">
            <v>0</v>
          </cell>
          <cell r="AS349">
            <v>0</v>
          </cell>
          <cell r="AT349">
            <v>0</v>
          </cell>
          <cell r="AU349">
            <v>0</v>
          </cell>
          <cell r="AW349" t="str">
            <v xml:space="preserve">       a.  Adult Foster Care</v>
          </cell>
          <cell r="AX349">
            <v>0</v>
          </cell>
          <cell r="AY349">
            <v>4</v>
          </cell>
          <cell r="AZ349">
            <v>0</v>
          </cell>
          <cell r="BA349">
            <v>0</v>
          </cell>
          <cell r="BB349">
            <v>0</v>
          </cell>
          <cell r="BC349">
            <v>4</v>
          </cell>
        </row>
        <row r="350">
          <cell r="A350" t="str">
            <v xml:space="preserve">       b.  Assisted Living Home (Adult Care Home)</v>
          </cell>
          <cell r="B350">
            <v>0</v>
          </cell>
          <cell r="C350">
            <v>44.36</v>
          </cell>
          <cell r="D350">
            <v>0</v>
          </cell>
          <cell r="E350">
            <v>1.66</v>
          </cell>
          <cell r="F350">
            <v>0</v>
          </cell>
          <cell r="G350">
            <v>46.019999999999996</v>
          </cell>
          <cell r="I350" t="str">
            <v xml:space="preserve">       b.  Assisted Living Home (Adult Care Home)</v>
          </cell>
          <cell r="J350">
            <v>0</v>
          </cell>
          <cell r="K350">
            <v>19.060000000000002</v>
          </cell>
          <cell r="L350">
            <v>0</v>
          </cell>
          <cell r="M350">
            <v>4.7</v>
          </cell>
          <cell r="N350">
            <v>0</v>
          </cell>
          <cell r="O350">
            <v>23.76</v>
          </cell>
          <cell r="Q350" t="str">
            <v xml:space="preserve">       b.  Assisted Living Home (Adult Care Home)</v>
          </cell>
          <cell r="R350">
            <v>0</v>
          </cell>
          <cell r="S350">
            <v>0</v>
          </cell>
          <cell r="T350">
            <v>0</v>
          </cell>
          <cell r="U350">
            <v>0</v>
          </cell>
          <cell r="V350">
            <v>0</v>
          </cell>
          <cell r="W350">
            <v>0</v>
          </cell>
          <cell r="Y350" t="str">
            <v xml:space="preserve">       b.  Assisted Living Home (Adult Care Home)</v>
          </cell>
          <cell r="Z350">
            <v>0</v>
          </cell>
          <cell r="AA350">
            <v>1894.61</v>
          </cell>
          <cell r="AB350">
            <v>0</v>
          </cell>
          <cell r="AC350">
            <v>120.88</v>
          </cell>
          <cell r="AD350">
            <v>0</v>
          </cell>
          <cell r="AE350">
            <v>2015.4899999999998</v>
          </cell>
          <cell r="AG350" t="str">
            <v xml:space="preserve">       b.  Assisted Living Home (Adult Care Home)</v>
          </cell>
          <cell r="AH350">
            <v>0</v>
          </cell>
          <cell r="AI350">
            <v>30.16</v>
          </cell>
          <cell r="AJ350">
            <v>0</v>
          </cell>
          <cell r="AK350">
            <v>10.3</v>
          </cell>
          <cell r="AL350">
            <v>0</v>
          </cell>
          <cell r="AM350">
            <v>40.46</v>
          </cell>
          <cell r="AO350" t="str">
            <v xml:space="preserve">       b.  Assisted Living Home (Adult Care Home)</v>
          </cell>
          <cell r="AP350">
            <v>0</v>
          </cell>
          <cell r="AQ350">
            <v>84.77</v>
          </cell>
          <cell r="AR350">
            <v>0</v>
          </cell>
          <cell r="AS350">
            <v>12</v>
          </cell>
          <cell r="AT350">
            <v>0</v>
          </cell>
          <cell r="AU350">
            <v>96.77</v>
          </cell>
          <cell r="AW350" t="str">
            <v xml:space="preserve">       b.  Assisted Living Home (Adult Care Home)</v>
          </cell>
          <cell r="AX350">
            <v>0</v>
          </cell>
          <cell r="AY350">
            <v>114.64999999999999</v>
          </cell>
          <cell r="AZ350">
            <v>0</v>
          </cell>
          <cell r="BA350">
            <v>10.27</v>
          </cell>
          <cell r="BB350">
            <v>0</v>
          </cell>
          <cell r="BC350">
            <v>124.91999999999999</v>
          </cell>
        </row>
        <row r="351">
          <cell r="A351" t="str">
            <v xml:space="preserve">       c.  Group Home (DD)</v>
          </cell>
          <cell r="B351">
            <v>0</v>
          </cell>
          <cell r="C351">
            <v>0</v>
          </cell>
          <cell r="D351">
            <v>0</v>
          </cell>
          <cell r="E351">
            <v>0</v>
          </cell>
          <cell r="F351">
            <v>0</v>
          </cell>
          <cell r="G351">
            <v>0</v>
          </cell>
          <cell r="I351" t="str">
            <v xml:space="preserve">       c.  Group Home (DD)</v>
          </cell>
          <cell r="J351">
            <v>0</v>
          </cell>
          <cell r="K351">
            <v>0</v>
          </cell>
          <cell r="L351">
            <v>0</v>
          </cell>
          <cell r="M351">
            <v>0</v>
          </cell>
          <cell r="N351">
            <v>0</v>
          </cell>
          <cell r="O351">
            <v>0</v>
          </cell>
          <cell r="Q351" t="str">
            <v xml:space="preserve">       c.  Group Home (DD)</v>
          </cell>
          <cell r="R351">
            <v>0</v>
          </cell>
          <cell r="S351">
            <v>0</v>
          </cell>
          <cell r="T351">
            <v>0</v>
          </cell>
          <cell r="U351">
            <v>0</v>
          </cell>
          <cell r="V351">
            <v>0</v>
          </cell>
          <cell r="W351">
            <v>0</v>
          </cell>
          <cell r="Y351" t="str">
            <v xml:space="preserve">       c.  Group Home (DD)</v>
          </cell>
          <cell r="Z351">
            <v>0</v>
          </cell>
          <cell r="AA351">
            <v>4.0299999999999994</v>
          </cell>
          <cell r="AB351">
            <v>0</v>
          </cell>
          <cell r="AC351">
            <v>0</v>
          </cell>
          <cell r="AD351">
            <v>0</v>
          </cell>
          <cell r="AE351">
            <v>4.0299999999999994</v>
          </cell>
          <cell r="AG351" t="str">
            <v xml:space="preserve">       c.  Group Home (DD)</v>
          </cell>
          <cell r="AH351">
            <v>0</v>
          </cell>
          <cell r="AI351">
            <v>0</v>
          </cell>
          <cell r="AJ351">
            <v>0</v>
          </cell>
          <cell r="AK351">
            <v>0</v>
          </cell>
          <cell r="AL351">
            <v>0</v>
          </cell>
          <cell r="AM351">
            <v>0</v>
          </cell>
          <cell r="AO351" t="str">
            <v xml:space="preserve">       c.  Group Home (DD)</v>
          </cell>
          <cell r="AP351">
            <v>0</v>
          </cell>
          <cell r="AQ351">
            <v>0</v>
          </cell>
          <cell r="AR351">
            <v>0</v>
          </cell>
          <cell r="AS351">
            <v>0</v>
          </cell>
          <cell r="AT351">
            <v>0</v>
          </cell>
          <cell r="AU351">
            <v>0</v>
          </cell>
          <cell r="AW351" t="str">
            <v xml:space="preserve">       c.  Group Home (DD)</v>
          </cell>
          <cell r="AX351">
            <v>0</v>
          </cell>
          <cell r="AY351">
            <v>0</v>
          </cell>
          <cell r="AZ351">
            <v>0</v>
          </cell>
          <cell r="BA351">
            <v>0</v>
          </cell>
          <cell r="BB351">
            <v>0</v>
          </cell>
          <cell r="BC351">
            <v>0</v>
          </cell>
        </row>
        <row r="352">
          <cell r="A352" t="str">
            <v xml:space="preserve">       d.  Individual Home</v>
          </cell>
          <cell r="B352">
            <v>0</v>
          </cell>
          <cell r="C352">
            <v>79.72999999999999</v>
          </cell>
          <cell r="D352">
            <v>0</v>
          </cell>
          <cell r="E352">
            <v>36.950000000000003</v>
          </cell>
          <cell r="F352">
            <v>0</v>
          </cell>
          <cell r="G352">
            <v>116.67999999999999</v>
          </cell>
          <cell r="I352" t="str">
            <v xml:space="preserve">       d.  Individual Home</v>
          </cell>
          <cell r="J352">
            <v>0</v>
          </cell>
          <cell r="K352">
            <v>104.99</v>
          </cell>
          <cell r="L352">
            <v>0</v>
          </cell>
          <cell r="M352">
            <v>45.69</v>
          </cell>
          <cell r="N352">
            <v>0</v>
          </cell>
          <cell r="O352">
            <v>150.68</v>
          </cell>
          <cell r="Q352" t="str">
            <v xml:space="preserve">       d.  Individual Home</v>
          </cell>
          <cell r="R352">
            <v>0</v>
          </cell>
          <cell r="S352">
            <v>69.900000000000006</v>
          </cell>
          <cell r="T352">
            <v>0</v>
          </cell>
          <cell r="U352">
            <v>3</v>
          </cell>
          <cell r="V352">
            <v>0</v>
          </cell>
          <cell r="W352">
            <v>72.900000000000006</v>
          </cell>
          <cell r="Y352" t="str">
            <v xml:space="preserve">       d.  Individual Home</v>
          </cell>
          <cell r="Z352">
            <v>0</v>
          </cell>
          <cell r="AA352">
            <v>1965.87</v>
          </cell>
          <cell r="AB352">
            <v>0</v>
          </cell>
          <cell r="AC352">
            <v>726.05</v>
          </cell>
          <cell r="AD352">
            <v>0</v>
          </cell>
          <cell r="AE352">
            <v>2691.92</v>
          </cell>
          <cell r="AG352" t="str">
            <v xml:space="preserve">       d.  Individual Home</v>
          </cell>
          <cell r="AH352">
            <v>0</v>
          </cell>
          <cell r="AI352">
            <v>534.37</v>
          </cell>
          <cell r="AJ352">
            <v>0</v>
          </cell>
          <cell r="AK352">
            <v>126.09</v>
          </cell>
          <cell r="AL352">
            <v>0</v>
          </cell>
          <cell r="AM352">
            <v>660.46</v>
          </cell>
          <cell r="AO352" t="str">
            <v xml:space="preserve">       d.  Individual Home</v>
          </cell>
          <cell r="AP352">
            <v>0</v>
          </cell>
          <cell r="AQ352">
            <v>196.08</v>
          </cell>
          <cell r="AR352">
            <v>0</v>
          </cell>
          <cell r="AS352">
            <v>78.42</v>
          </cell>
          <cell r="AT352">
            <v>0</v>
          </cell>
          <cell r="AU352">
            <v>274.5</v>
          </cell>
          <cell r="AW352" t="str">
            <v xml:space="preserve">       d.  Individual Home</v>
          </cell>
          <cell r="AX352">
            <v>0</v>
          </cell>
          <cell r="AY352">
            <v>336.13</v>
          </cell>
          <cell r="AZ352">
            <v>0</v>
          </cell>
          <cell r="BA352">
            <v>124.83999999999999</v>
          </cell>
          <cell r="BB352">
            <v>0</v>
          </cell>
          <cell r="BC352">
            <v>460.96999999999997</v>
          </cell>
        </row>
        <row r="353">
          <cell r="A353" t="str">
            <v xml:space="preserve">       e.  Assisted Living Centers (SRL)</v>
          </cell>
          <cell r="B353">
            <v>0</v>
          </cell>
          <cell r="C353">
            <v>3.3200000000000003</v>
          </cell>
          <cell r="D353">
            <v>0</v>
          </cell>
          <cell r="E353">
            <v>3</v>
          </cell>
          <cell r="F353">
            <v>0</v>
          </cell>
          <cell r="G353">
            <v>6.32</v>
          </cell>
          <cell r="I353" t="str">
            <v xml:space="preserve">       e.  Assisted Living Centers (SRL)</v>
          </cell>
          <cell r="J353">
            <v>0</v>
          </cell>
          <cell r="K353">
            <v>144.38999999999999</v>
          </cell>
          <cell r="L353">
            <v>0</v>
          </cell>
          <cell r="M353">
            <v>8.17</v>
          </cell>
          <cell r="N353">
            <v>0</v>
          </cell>
          <cell r="O353">
            <v>152.55999999999997</v>
          </cell>
          <cell r="Q353" t="str">
            <v xml:space="preserve">       e.  Assisted Living Centers (SRL)</v>
          </cell>
          <cell r="R353">
            <v>0</v>
          </cell>
          <cell r="S353">
            <v>8.65</v>
          </cell>
          <cell r="T353">
            <v>0</v>
          </cell>
          <cell r="U353">
            <v>0</v>
          </cell>
          <cell r="V353">
            <v>0</v>
          </cell>
          <cell r="W353">
            <v>8.65</v>
          </cell>
          <cell r="Y353" t="str">
            <v xml:space="preserve">       e.  Assisted Living Centers (SRL)</v>
          </cell>
          <cell r="Z353">
            <v>0</v>
          </cell>
          <cell r="AA353">
            <v>2157.25</v>
          </cell>
          <cell r="AB353">
            <v>0</v>
          </cell>
          <cell r="AC353">
            <v>134.42000000000002</v>
          </cell>
          <cell r="AD353">
            <v>0</v>
          </cell>
          <cell r="AE353">
            <v>2291.67</v>
          </cell>
          <cell r="AG353" t="str">
            <v xml:space="preserve">       e.  Assisted Living Centers (SRL)</v>
          </cell>
          <cell r="AH353">
            <v>0</v>
          </cell>
          <cell r="AI353">
            <v>365.73</v>
          </cell>
          <cell r="AJ353">
            <v>0</v>
          </cell>
          <cell r="AK353">
            <v>51.73</v>
          </cell>
          <cell r="AL353">
            <v>0</v>
          </cell>
          <cell r="AM353">
            <v>417.46000000000004</v>
          </cell>
          <cell r="AO353" t="str">
            <v xml:space="preserve">       e.  Assisted Living Centers (SRL)</v>
          </cell>
          <cell r="AP353">
            <v>0</v>
          </cell>
          <cell r="AQ353">
            <v>57.95</v>
          </cell>
          <cell r="AR353">
            <v>0</v>
          </cell>
          <cell r="AS353">
            <v>9.8000000000000007</v>
          </cell>
          <cell r="AT353">
            <v>0</v>
          </cell>
          <cell r="AU353">
            <v>67.75</v>
          </cell>
          <cell r="AW353" t="str">
            <v xml:space="preserve">       e.  Assisted Living Centers (SRL)</v>
          </cell>
          <cell r="AX353">
            <v>0</v>
          </cell>
          <cell r="AY353">
            <v>144.34</v>
          </cell>
          <cell r="AZ353">
            <v>0</v>
          </cell>
          <cell r="BA353">
            <v>16.86</v>
          </cell>
          <cell r="BB353">
            <v>0</v>
          </cell>
          <cell r="BC353">
            <v>161.19999999999999</v>
          </cell>
        </row>
        <row r="354">
          <cell r="A354" t="str">
            <v xml:space="preserve">       f.  Other (Hospice)</v>
          </cell>
          <cell r="B354">
            <v>0</v>
          </cell>
          <cell r="C354">
            <v>17.420000000000002</v>
          </cell>
          <cell r="D354">
            <v>0</v>
          </cell>
          <cell r="E354">
            <v>0</v>
          </cell>
          <cell r="F354">
            <v>0</v>
          </cell>
          <cell r="G354">
            <v>17.420000000000002</v>
          </cell>
          <cell r="I354" t="str">
            <v xml:space="preserve">       f.  Other (Hospice)</v>
          </cell>
          <cell r="J354">
            <v>0</v>
          </cell>
          <cell r="K354">
            <v>1.9100000000000001</v>
          </cell>
          <cell r="L354">
            <v>0</v>
          </cell>
          <cell r="M354">
            <v>0</v>
          </cell>
          <cell r="N354">
            <v>0</v>
          </cell>
          <cell r="O354">
            <v>1.9100000000000001</v>
          </cell>
          <cell r="Q354" t="str">
            <v xml:space="preserve">       f.  Other (Hospice)</v>
          </cell>
          <cell r="R354">
            <v>0</v>
          </cell>
          <cell r="S354">
            <v>0</v>
          </cell>
          <cell r="T354">
            <v>0</v>
          </cell>
          <cell r="U354">
            <v>3</v>
          </cell>
          <cell r="V354">
            <v>0</v>
          </cell>
          <cell r="W354">
            <v>3</v>
          </cell>
          <cell r="Y354" t="str">
            <v xml:space="preserve">       f.  Other (Hospice)</v>
          </cell>
          <cell r="Z354">
            <v>0</v>
          </cell>
          <cell r="AA354">
            <v>287.98</v>
          </cell>
          <cell r="AB354">
            <v>0</v>
          </cell>
          <cell r="AC354">
            <v>6.83</v>
          </cell>
          <cell r="AD354">
            <v>0</v>
          </cell>
          <cell r="AE354">
            <v>294.81</v>
          </cell>
          <cell r="AG354" t="str">
            <v xml:space="preserve">       f.  Other (Hospice)</v>
          </cell>
          <cell r="AH354">
            <v>0</v>
          </cell>
          <cell r="AI354">
            <v>4.0600000000000005</v>
          </cell>
          <cell r="AJ354">
            <v>0</v>
          </cell>
          <cell r="AK354">
            <v>0</v>
          </cell>
          <cell r="AL354">
            <v>0</v>
          </cell>
          <cell r="AM354">
            <v>4.0600000000000005</v>
          </cell>
          <cell r="AO354" t="str">
            <v xml:space="preserve">       f.  Other (Hospice)</v>
          </cell>
          <cell r="AP354">
            <v>0</v>
          </cell>
          <cell r="AQ354">
            <v>16.420000000000002</v>
          </cell>
          <cell r="AR354">
            <v>0</v>
          </cell>
          <cell r="AS354">
            <v>6.49</v>
          </cell>
          <cell r="AT354">
            <v>0</v>
          </cell>
          <cell r="AU354">
            <v>22.910000000000004</v>
          </cell>
          <cell r="AW354" t="str">
            <v xml:space="preserve">       f.  Other (Hospice)</v>
          </cell>
          <cell r="AX354">
            <v>0</v>
          </cell>
          <cell r="AY354">
            <v>25.36</v>
          </cell>
          <cell r="AZ354">
            <v>0</v>
          </cell>
          <cell r="BA354">
            <v>1.9</v>
          </cell>
          <cell r="BB354">
            <v>0</v>
          </cell>
          <cell r="BC354">
            <v>27.259999999999998</v>
          </cell>
        </row>
        <row r="355">
          <cell r="A355" t="str">
            <v xml:space="preserve">       g.  Attendant Care</v>
          </cell>
          <cell r="B355">
            <v>0</v>
          </cell>
          <cell r="C355">
            <v>48.48</v>
          </cell>
          <cell r="D355">
            <v>0</v>
          </cell>
          <cell r="E355">
            <v>9</v>
          </cell>
          <cell r="F355">
            <v>0</v>
          </cell>
          <cell r="G355">
            <v>57.48</v>
          </cell>
          <cell r="I355" t="str">
            <v xml:space="preserve">       g.  Attendant Care</v>
          </cell>
          <cell r="J355">
            <v>0</v>
          </cell>
          <cell r="K355">
            <v>68.13</v>
          </cell>
          <cell r="L355">
            <v>0</v>
          </cell>
          <cell r="M355">
            <v>28.619999999999997</v>
          </cell>
          <cell r="N355">
            <v>0</v>
          </cell>
          <cell r="O355">
            <v>96.75</v>
          </cell>
          <cell r="Q355" t="str">
            <v xml:space="preserve">       g.  Attendant Care</v>
          </cell>
          <cell r="R355">
            <v>0</v>
          </cell>
          <cell r="S355">
            <v>17</v>
          </cell>
          <cell r="T355">
            <v>0</v>
          </cell>
          <cell r="U355">
            <v>8.07</v>
          </cell>
          <cell r="V355">
            <v>0</v>
          </cell>
          <cell r="W355">
            <v>25.07</v>
          </cell>
          <cell r="Y355" t="str">
            <v xml:space="preserve">       g.  Attendant Care</v>
          </cell>
          <cell r="Z355">
            <v>0</v>
          </cell>
          <cell r="AA355">
            <v>2083.3200000000002</v>
          </cell>
          <cell r="AB355">
            <v>0</v>
          </cell>
          <cell r="AC355">
            <v>496.35</v>
          </cell>
          <cell r="AD355">
            <v>0</v>
          </cell>
          <cell r="AE355">
            <v>2579.67</v>
          </cell>
          <cell r="AG355" t="str">
            <v xml:space="preserve">       g.  Attendant Care</v>
          </cell>
          <cell r="AH355">
            <v>0</v>
          </cell>
          <cell r="AI355">
            <v>378.56</v>
          </cell>
          <cell r="AJ355">
            <v>0</v>
          </cell>
          <cell r="AK355">
            <v>57.490000000000009</v>
          </cell>
          <cell r="AL355">
            <v>0</v>
          </cell>
          <cell r="AM355">
            <v>436.05</v>
          </cell>
          <cell r="AO355" t="str">
            <v xml:space="preserve">       g.  Attendant Care</v>
          </cell>
          <cell r="AP355">
            <v>0</v>
          </cell>
          <cell r="AQ355">
            <v>124.47</v>
          </cell>
          <cell r="AR355">
            <v>0</v>
          </cell>
          <cell r="AS355">
            <v>29</v>
          </cell>
          <cell r="AT355">
            <v>0</v>
          </cell>
          <cell r="AU355">
            <v>153.47</v>
          </cell>
          <cell r="AW355" t="str">
            <v xml:space="preserve">       g.  Attendant Care</v>
          </cell>
          <cell r="AX355">
            <v>0</v>
          </cell>
          <cell r="AY355">
            <v>397.32000000000005</v>
          </cell>
          <cell r="AZ355">
            <v>0</v>
          </cell>
          <cell r="BA355">
            <v>105.08000000000001</v>
          </cell>
          <cell r="BB355">
            <v>0</v>
          </cell>
          <cell r="BC355">
            <v>502.40000000000009</v>
          </cell>
        </row>
        <row r="356">
          <cell r="A356" t="str">
            <v xml:space="preserve">   8.  Acute Care</v>
          </cell>
          <cell r="B356">
            <v>0</v>
          </cell>
          <cell r="C356">
            <v>3.2</v>
          </cell>
          <cell r="D356">
            <v>0</v>
          </cell>
          <cell r="E356">
            <v>0</v>
          </cell>
          <cell r="F356">
            <v>0</v>
          </cell>
          <cell r="G356">
            <v>3.2</v>
          </cell>
          <cell r="I356" t="str">
            <v xml:space="preserve">   8.  Acute Care</v>
          </cell>
          <cell r="J356">
            <v>0</v>
          </cell>
          <cell r="K356">
            <v>11</v>
          </cell>
          <cell r="L356">
            <v>0</v>
          </cell>
          <cell r="M356">
            <v>6.0299999999999994</v>
          </cell>
          <cell r="N356">
            <v>0</v>
          </cell>
          <cell r="O356">
            <v>17.03</v>
          </cell>
          <cell r="Q356" t="str">
            <v xml:space="preserve">   8.  Acute Care</v>
          </cell>
          <cell r="R356">
            <v>0</v>
          </cell>
          <cell r="S356">
            <v>7.5299999999999994</v>
          </cell>
          <cell r="T356">
            <v>0</v>
          </cell>
          <cell r="U356">
            <v>0</v>
          </cell>
          <cell r="V356">
            <v>0</v>
          </cell>
          <cell r="W356">
            <v>7.5299999999999994</v>
          </cell>
          <cell r="Y356" t="str">
            <v xml:space="preserve">   8.  Acute Care</v>
          </cell>
          <cell r="Z356">
            <v>0</v>
          </cell>
          <cell r="AA356">
            <v>114.88</v>
          </cell>
          <cell r="AB356">
            <v>0</v>
          </cell>
          <cell r="AC356">
            <v>85.009999999999991</v>
          </cell>
          <cell r="AD356">
            <v>0</v>
          </cell>
          <cell r="AE356">
            <v>199.89</v>
          </cell>
          <cell r="AG356" t="str">
            <v xml:space="preserve">   8.  Acute Care</v>
          </cell>
          <cell r="AH356">
            <v>0</v>
          </cell>
          <cell r="AI356">
            <v>6.9</v>
          </cell>
          <cell r="AJ356">
            <v>0</v>
          </cell>
          <cell r="AK356">
            <v>0</v>
          </cell>
          <cell r="AL356">
            <v>0</v>
          </cell>
          <cell r="AM356">
            <v>6.9</v>
          </cell>
          <cell r="AO356" t="str">
            <v xml:space="preserve">   8.  Acute Care</v>
          </cell>
          <cell r="AP356">
            <v>0</v>
          </cell>
          <cell r="AQ356">
            <v>4.57</v>
          </cell>
          <cell r="AR356">
            <v>0</v>
          </cell>
          <cell r="AS356">
            <v>0</v>
          </cell>
          <cell r="AT356">
            <v>0</v>
          </cell>
          <cell r="AU356">
            <v>4.57</v>
          </cell>
          <cell r="AW356" t="str">
            <v xml:space="preserve">   8.  Acute Care</v>
          </cell>
          <cell r="AX356">
            <v>0</v>
          </cell>
          <cell r="AY356">
            <v>5</v>
          </cell>
          <cell r="AZ356">
            <v>0</v>
          </cell>
          <cell r="BA356">
            <v>5</v>
          </cell>
          <cell r="BB356">
            <v>0</v>
          </cell>
          <cell r="BC356">
            <v>10</v>
          </cell>
        </row>
        <row r="357">
          <cell r="A357" t="str">
            <v xml:space="preserve">   9.  Ventilator</v>
          </cell>
          <cell r="B357">
            <v>0</v>
          </cell>
          <cell r="C357">
            <v>0</v>
          </cell>
          <cell r="D357">
            <v>0</v>
          </cell>
          <cell r="E357">
            <v>0</v>
          </cell>
          <cell r="F357">
            <v>0</v>
          </cell>
          <cell r="G357">
            <v>0</v>
          </cell>
          <cell r="I357" t="str">
            <v xml:space="preserve">   9.  Ventilator</v>
          </cell>
          <cell r="J357">
            <v>0</v>
          </cell>
          <cell r="K357">
            <v>0</v>
          </cell>
          <cell r="L357">
            <v>0</v>
          </cell>
          <cell r="M357">
            <v>3</v>
          </cell>
          <cell r="N357">
            <v>0</v>
          </cell>
          <cell r="O357">
            <v>3</v>
          </cell>
          <cell r="Q357" t="str">
            <v xml:space="preserve">   9.  Ventilator</v>
          </cell>
          <cell r="R357">
            <v>0</v>
          </cell>
          <cell r="S357">
            <v>0</v>
          </cell>
          <cell r="T357">
            <v>0</v>
          </cell>
          <cell r="U357">
            <v>0</v>
          </cell>
          <cell r="V357">
            <v>0</v>
          </cell>
          <cell r="W357">
            <v>0</v>
          </cell>
          <cell r="Y357" t="str">
            <v xml:space="preserve">   9.  Ventilator</v>
          </cell>
          <cell r="Z357">
            <v>0</v>
          </cell>
          <cell r="AA357">
            <v>64.25</v>
          </cell>
          <cell r="AB357">
            <v>0</v>
          </cell>
          <cell r="AC357">
            <v>56.510000000000005</v>
          </cell>
          <cell r="AD357">
            <v>0</v>
          </cell>
          <cell r="AE357">
            <v>120.76</v>
          </cell>
          <cell r="AG357" t="str">
            <v xml:space="preserve">   9.  Ventilator</v>
          </cell>
          <cell r="AH357">
            <v>0</v>
          </cell>
          <cell r="AI357">
            <v>4</v>
          </cell>
          <cell r="AJ357">
            <v>0</v>
          </cell>
          <cell r="AK357">
            <v>0</v>
          </cell>
          <cell r="AL357">
            <v>0</v>
          </cell>
          <cell r="AM357">
            <v>4</v>
          </cell>
          <cell r="AO357" t="str">
            <v xml:space="preserve">   9.  Ventilator</v>
          </cell>
          <cell r="AP357">
            <v>0</v>
          </cell>
          <cell r="AQ357">
            <v>4</v>
          </cell>
          <cell r="AR357">
            <v>0</v>
          </cell>
          <cell r="AS357">
            <v>3</v>
          </cell>
          <cell r="AT357">
            <v>0</v>
          </cell>
          <cell r="AU357">
            <v>7</v>
          </cell>
          <cell r="AW357" t="str">
            <v xml:space="preserve">   9.  Ventilator</v>
          </cell>
          <cell r="AX357">
            <v>0</v>
          </cell>
          <cell r="AY357">
            <v>0</v>
          </cell>
          <cell r="AZ357">
            <v>0</v>
          </cell>
          <cell r="BA357">
            <v>3</v>
          </cell>
          <cell r="BB357">
            <v>0</v>
          </cell>
          <cell r="BC357">
            <v>3</v>
          </cell>
        </row>
        <row r="358">
          <cell r="A358" t="str">
            <v xml:space="preserve">  10.  Prior Period</v>
          </cell>
          <cell r="B358">
            <v>0</v>
          </cell>
          <cell r="C358">
            <v>1.9666999999999999</v>
          </cell>
          <cell r="D358">
            <v>0</v>
          </cell>
          <cell r="E358">
            <v>0</v>
          </cell>
          <cell r="F358">
            <v>0</v>
          </cell>
          <cell r="G358">
            <v>1.9666999999999999</v>
          </cell>
          <cell r="I358" t="str">
            <v xml:space="preserve">  10.  Prior Period</v>
          </cell>
          <cell r="J358">
            <v>0</v>
          </cell>
          <cell r="K358">
            <v>16.677399999999999</v>
          </cell>
          <cell r="L358">
            <v>0</v>
          </cell>
          <cell r="M358">
            <v>4.9333</v>
          </cell>
          <cell r="N358">
            <v>0</v>
          </cell>
          <cell r="O358">
            <v>21.610699999999998</v>
          </cell>
          <cell r="Q358" t="str">
            <v xml:space="preserve">  10.  Prior Period</v>
          </cell>
          <cell r="R358">
            <v>0</v>
          </cell>
          <cell r="S358">
            <v>19.161200000000001</v>
          </cell>
          <cell r="T358">
            <v>0</v>
          </cell>
          <cell r="U358">
            <v>0</v>
          </cell>
          <cell r="V358">
            <v>0</v>
          </cell>
          <cell r="W358">
            <v>19.161200000000001</v>
          </cell>
          <cell r="Y358" t="str">
            <v xml:space="preserve">  10.  Prior Period</v>
          </cell>
          <cell r="Z358">
            <v>0</v>
          </cell>
          <cell r="AA358">
            <v>506.45180000000005</v>
          </cell>
          <cell r="AB358">
            <v>0</v>
          </cell>
          <cell r="AC358">
            <v>36.459099999999999</v>
          </cell>
          <cell r="AD358">
            <v>0</v>
          </cell>
          <cell r="AE358">
            <v>542.91090000000008</v>
          </cell>
          <cell r="AG358" t="str">
            <v xml:space="preserve">  10.  Prior Period</v>
          </cell>
          <cell r="AH358">
            <v>0</v>
          </cell>
          <cell r="AI358">
            <v>80.073099999999997</v>
          </cell>
          <cell r="AJ358">
            <v>0</v>
          </cell>
          <cell r="AK358">
            <v>9.0333000000000006</v>
          </cell>
          <cell r="AL358">
            <v>0</v>
          </cell>
          <cell r="AM358">
            <v>89.106399999999994</v>
          </cell>
          <cell r="AO358" t="str">
            <v xml:space="preserve">  10.  Prior Period</v>
          </cell>
          <cell r="AP358">
            <v>0</v>
          </cell>
          <cell r="AQ358">
            <v>21.099999999999998</v>
          </cell>
          <cell r="AR358">
            <v>0</v>
          </cell>
          <cell r="AS358">
            <v>3.2300000000000002E-2</v>
          </cell>
          <cell r="AT358">
            <v>0</v>
          </cell>
          <cell r="AU358">
            <v>21.132299999999997</v>
          </cell>
          <cell r="AW358" t="str">
            <v xml:space="preserve">  10.  Prior Period</v>
          </cell>
          <cell r="AX358">
            <v>0</v>
          </cell>
          <cell r="AY358">
            <v>39.611800000000002</v>
          </cell>
          <cell r="AZ358">
            <v>0</v>
          </cell>
          <cell r="BA358">
            <v>0</v>
          </cell>
          <cell r="BB358">
            <v>0</v>
          </cell>
          <cell r="BC358">
            <v>39.611800000000002</v>
          </cell>
        </row>
        <row r="359">
          <cell r="A359" t="str">
            <v xml:space="preserve">  11.  Other - Not Placed</v>
          </cell>
          <cell r="B359">
            <v>0</v>
          </cell>
          <cell r="C359">
            <v>-23.29</v>
          </cell>
          <cell r="D359">
            <v>0</v>
          </cell>
          <cell r="E359">
            <v>-7</v>
          </cell>
          <cell r="F359">
            <v>0</v>
          </cell>
          <cell r="G359">
            <v>-30.29</v>
          </cell>
          <cell r="I359" t="str">
            <v xml:space="preserve">  11.  Other - Not Placed</v>
          </cell>
          <cell r="J359">
            <v>0</v>
          </cell>
          <cell r="K359">
            <v>-42.91</v>
          </cell>
          <cell r="L359">
            <v>0</v>
          </cell>
          <cell r="M359">
            <v>-4.43</v>
          </cell>
          <cell r="N359">
            <v>0</v>
          </cell>
          <cell r="O359">
            <v>-47.339999999999996</v>
          </cell>
          <cell r="Q359" t="str">
            <v xml:space="preserve">  11.  Other - Not Placed</v>
          </cell>
          <cell r="R359">
            <v>0</v>
          </cell>
          <cell r="S359">
            <v>-22.83</v>
          </cell>
          <cell r="T359">
            <v>0</v>
          </cell>
          <cell r="U359">
            <v>0</v>
          </cell>
          <cell r="V359">
            <v>0</v>
          </cell>
          <cell r="W359">
            <v>-22.83</v>
          </cell>
          <cell r="Y359" t="str">
            <v xml:space="preserve">  11.  Other - Not Placed</v>
          </cell>
          <cell r="Z359">
            <v>0</v>
          </cell>
          <cell r="AA359">
            <v>-1251.3499999999979</v>
          </cell>
          <cell r="AB359">
            <v>0</v>
          </cell>
          <cell r="AC359">
            <v>-184.51999999999998</v>
          </cell>
          <cell r="AD359">
            <v>0</v>
          </cell>
          <cell r="AE359">
            <v>-1435.8699999999978</v>
          </cell>
          <cell r="AG359" t="str">
            <v xml:space="preserve">  11.  Other - Not Placed</v>
          </cell>
          <cell r="AH359">
            <v>0</v>
          </cell>
          <cell r="AI359">
            <v>-294.55</v>
          </cell>
          <cell r="AJ359">
            <v>0</v>
          </cell>
          <cell r="AK359">
            <v>-14.290000000000001</v>
          </cell>
          <cell r="AL359">
            <v>0</v>
          </cell>
          <cell r="AM359">
            <v>-308.84000000000003</v>
          </cell>
          <cell r="AO359" t="str">
            <v xml:space="preserve">  11.  Other - Not Placed</v>
          </cell>
          <cell r="AP359">
            <v>0</v>
          </cell>
          <cell r="AQ359">
            <v>-31.769999999999996</v>
          </cell>
          <cell r="AR359">
            <v>0</v>
          </cell>
          <cell r="AS359">
            <v>-18.259999999999998</v>
          </cell>
          <cell r="AT359">
            <v>0</v>
          </cell>
          <cell r="AU359">
            <v>-50.029999999999994</v>
          </cell>
          <cell r="AW359" t="str">
            <v xml:space="preserve">  11.  Other - Not Placed</v>
          </cell>
          <cell r="AX359">
            <v>0</v>
          </cell>
          <cell r="AY359">
            <v>-270.71000000000004</v>
          </cell>
          <cell r="AZ359">
            <v>0</v>
          </cell>
          <cell r="BA359">
            <v>-48.54</v>
          </cell>
          <cell r="BB359">
            <v>0</v>
          </cell>
          <cell r="BC359">
            <v>-319.25000000000006</v>
          </cell>
        </row>
        <row r="361">
          <cell r="A361" t="str">
            <v>C.   Acute Patient Day Information</v>
          </cell>
          <cell r="I361" t="str">
            <v>C.   Acute Patient Day Information</v>
          </cell>
          <cell r="Q361" t="str">
            <v>C.   Acute Patient Day Information</v>
          </cell>
          <cell r="Y361" t="str">
            <v>C.   Acute Patient Day Information</v>
          </cell>
          <cell r="AG361" t="str">
            <v>C.   Acute Patient Day Information</v>
          </cell>
          <cell r="AO361" t="str">
            <v>C.   Acute Patient Day Information</v>
          </cell>
          <cell r="AW361" t="str">
            <v>C.   Acute Patient Day Information</v>
          </cell>
        </row>
        <row r="362">
          <cell r="A362" t="str">
            <v xml:space="preserve">       a.  Admissions</v>
          </cell>
          <cell r="B362">
            <v>0</v>
          </cell>
          <cell r="C362">
            <v>16</v>
          </cell>
          <cell r="D362">
            <v>0</v>
          </cell>
          <cell r="E362">
            <v>2</v>
          </cell>
          <cell r="F362">
            <v>0</v>
          </cell>
          <cell r="G362">
            <v>18</v>
          </cell>
          <cell r="I362" t="str">
            <v xml:space="preserve">       a.  Admissions</v>
          </cell>
          <cell r="J362">
            <v>0</v>
          </cell>
          <cell r="K362">
            <v>28</v>
          </cell>
          <cell r="L362">
            <v>0</v>
          </cell>
          <cell r="M362">
            <v>10</v>
          </cell>
          <cell r="N362">
            <v>0</v>
          </cell>
          <cell r="O362">
            <v>38</v>
          </cell>
          <cell r="Q362" t="str">
            <v xml:space="preserve">       a.  Admissions</v>
          </cell>
          <cell r="R362">
            <v>0</v>
          </cell>
          <cell r="S362">
            <v>17</v>
          </cell>
          <cell r="T362">
            <v>0</v>
          </cell>
          <cell r="U362">
            <v>2</v>
          </cell>
          <cell r="V362">
            <v>0</v>
          </cell>
          <cell r="W362">
            <v>19</v>
          </cell>
          <cell r="Y362" t="str">
            <v xml:space="preserve">       a.  Admissions</v>
          </cell>
          <cell r="Z362">
            <v>0</v>
          </cell>
          <cell r="AA362">
            <v>789</v>
          </cell>
          <cell r="AB362">
            <v>0</v>
          </cell>
          <cell r="AC362">
            <v>142</v>
          </cell>
          <cell r="AD362">
            <v>0</v>
          </cell>
          <cell r="AE362">
            <v>931</v>
          </cell>
          <cell r="AG362" t="str">
            <v xml:space="preserve">       a.  Admissions</v>
          </cell>
          <cell r="AH362">
            <v>0</v>
          </cell>
          <cell r="AI362">
            <v>125</v>
          </cell>
          <cell r="AJ362">
            <v>0</v>
          </cell>
          <cell r="AK362">
            <v>34</v>
          </cell>
          <cell r="AL362">
            <v>0</v>
          </cell>
          <cell r="AM362">
            <v>159</v>
          </cell>
          <cell r="AO362" t="str">
            <v xml:space="preserve">       a.  Admissions</v>
          </cell>
          <cell r="AP362">
            <v>0</v>
          </cell>
          <cell r="AQ362">
            <v>34</v>
          </cell>
          <cell r="AR362">
            <v>0</v>
          </cell>
          <cell r="AS362">
            <v>7</v>
          </cell>
          <cell r="AT362">
            <v>0</v>
          </cell>
          <cell r="AU362">
            <v>41</v>
          </cell>
          <cell r="AW362" t="str">
            <v xml:space="preserve">       a.  Admissions</v>
          </cell>
          <cell r="AX362">
            <v>0</v>
          </cell>
          <cell r="AY362">
            <v>112</v>
          </cell>
          <cell r="AZ362">
            <v>0</v>
          </cell>
          <cell r="BA362">
            <v>14</v>
          </cell>
          <cell r="BB362">
            <v>0</v>
          </cell>
          <cell r="BC362">
            <v>126</v>
          </cell>
        </row>
        <row r="363">
          <cell r="A363" t="str">
            <v xml:space="preserve">       b.  Patient Days</v>
          </cell>
          <cell r="B363">
            <v>0</v>
          </cell>
          <cell r="C363">
            <v>76</v>
          </cell>
          <cell r="D363">
            <v>0</v>
          </cell>
          <cell r="E363">
            <v>11</v>
          </cell>
          <cell r="F363">
            <v>0</v>
          </cell>
          <cell r="G363">
            <v>87</v>
          </cell>
          <cell r="I363" t="str">
            <v xml:space="preserve">       b.  Patient Days</v>
          </cell>
          <cell r="J363">
            <v>0</v>
          </cell>
          <cell r="K363">
            <v>170</v>
          </cell>
          <cell r="L363">
            <v>0</v>
          </cell>
          <cell r="M363">
            <v>63</v>
          </cell>
          <cell r="N363">
            <v>0</v>
          </cell>
          <cell r="O363">
            <v>233</v>
          </cell>
          <cell r="Q363" t="str">
            <v xml:space="preserve">       b.  Patient Days</v>
          </cell>
          <cell r="R363">
            <v>0</v>
          </cell>
          <cell r="S363">
            <v>95</v>
          </cell>
          <cell r="T363">
            <v>0</v>
          </cell>
          <cell r="U363">
            <v>6</v>
          </cell>
          <cell r="V363">
            <v>0</v>
          </cell>
          <cell r="W363">
            <v>101</v>
          </cell>
          <cell r="Y363" t="str">
            <v xml:space="preserve">       b.  Patient Days</v>
          </cell>
          <cell r="Z363">
            <v>0</v>
          </cell>
          <cell r="AA363">
            <v>4179</v>
          </cell>
          <cell r="AB363">
            <v>0</v>
          </cell>
          <cell r="AC363">
            <v>826</v>
          </cell>
          <cell r="AD363">
            <v>0</v>
          </cell>
          <cell r="AE363">
            <v>5005</v>
          </cell>
          <cell r="AG363" t="str">
            <v xml:space="preserve">       b.  Patient Days</v>
          </cell>
          <cell r="AH363">
            <v>0</v>
          </cell>
          <cell r="AI363">
            <v>727</v>
          </cell>
          <cell r="AJ363">
            <v>0</v>
          </cell>
          <cell r="AK363">
            <v>221</v>
          </cell>
          <cell r="AL363">
            <v>0</v>
          </cell>
          <cell r="AM363">
            <v>948</v>
          </cell>
          <cell r="AO363" t="str">
            <v xml:space="preserve">       b.  Patient Days</v>
          </cell>
          <cell r="AP363">
            <v>0</v>
          </cell>
          <cell r="AQ363">
            <v>165</v>
          </cell>
          <cell r="AR363">
            <v>0</v>
          </cell>
          <cell r="AS363">
            <v>52</v>
          </cell>
          <cell r="AT363">
            <v>0</v>
          </cell>
          <cell r="AU363">
            <v>217</v>
          </cell>
          <cell r="AW363" t="str">
            <v xml:space="preserve">       b.  Patient Days</v>
          </cell>
          <cell r="AX363">
            <v>0</v>
          </cell>
          <cell r="AY363">
            <v>682</v>
          </cell>
          <cell r="AZ363">
            <v>0</v>
          </cell>
          <cell r="BA363">
            <v>52</v>
          </cell>
          <cell r="BB363">
            <v>0</v>
          </cell>
          <cell r="BC363">
            <v>734</v>
          </cell>
        </row>
        <row r="364">
          <cell r="A364" t="str">
            <v xml:space="preserve">       c.  Discharges</v>
          </cell>
          <cell r="B364">
            <v>0</v>
          </cell>
          <cell r="C364">
            <v>18</v>
          </cell>
          <cell r="D364">
            <v>0</v>
          </cell>
          <cell r="E364">
            <v>2</v>
          </cell>
          <cell r="F364">
            <v>0</v>
          </cell>
          <cell r="G364">
            <v>20</v>
          </cell>
          <cell r="I364" t="str">
            <v xml:space="preserve">       c.  Discharges</v>
          </cell>
          <cell r="J364">
            <v>0</v>
          </cell>
          <cell r="K364">
            <v>26</v>
          </cell>
          <cell r="L364">
            <v>0</v>
          </cell>
          <cell r="M364">
            <v>10</v>
          </cell>
          <cell r="N364">
            <v>0</v>
          </cell>
          <cell r="O364">
            <v>36</v>
          </cell>
          <cell r="Q364" t="str">
            <v xml:space="preserve">       c.  Discharges</v>
          </cell>
          <cell r="R364">
            <v>0</v>
          </cell>
          <cell r="S364">
            <v>13</v>
          </cell>
          <cell r="T364">
            <v>0</v>
          </cell>
          <cell r="U364">
            <v>2</v>
          </cell>
          <cell r="V364">
            <v>0</v>
          </cell>
          <cell r="W364">
            <v>15</v>
          </cell>
          <cell r="Y364" t="str">
            <v xml:space="preserve">       c.  Discharges</v>
          </cell>
          <cell r="Z364">
            <v>0</v>
          </cell>
          <cell r="AA364">
            <v>749</v>
          </cell>
          <cell r="AB364">
            <v>0</v>
          </cell>
          <cell r="AC364">
            <v>136</v>
          </cell>
          <cell r="AD364">
            <v>0</v>
          </cell>
          <cell r="AE364">
            <v>885</v>
          </cell>
          <cell r="AG364" t="str">
            <v xml:space="preserve">       c.  Discharges</v>
          </cell>
          <cell r="AH364">
            <v>0</v>
          </cell>
          <cell r="AI364">
            <v>119</v>
          </cell>
          <cell r="AJ364">
            <v>0</v>
          </cell>
          <cell r="AK364">
            <v>28</v>
          </cell>
          <cell r="AL364">
            <v>0</v>
          </cell>
          <cell r="AM364">
            <v>147</v>
          </cell>
          <cell r="AO364" t="str">
            <v xml:space="preserve">       c.  Discharges</v>
          </cell>
          <cell r="AP364">
            <v>0</v>
          </cell>
          <cell r="AQ364">
            <v>31</v>
          </cell>
          <cell r="AR364">
            <v>0</v>
          </cell>
          <cell r="AS364">
            <v>7</v>
          </cell>
          <cell r="AT364">
            <v>0</v>
          </cell>
          <cell r="AU364">
            <v>38</v>
          </cell>
          <cell r="AW364" t="str">
            <v xml:space="preserve">       c.  Discharges</v>
          </cell>
          <cell r="AX364">
            <v>0</v>
          </cell>
          <cell r="AY364">
            <v>113</v>
          </cell>
          <cell r="AZ364">
            <v>0</v>
          </cell>
          <cell r="BA364">
            <v>13</v>
          </cell>
          <cell r="BB364">
            <v>0</v>
          </cell>
          <cell r="BC364">
            <v>126</v>
          </cell>
        </row>
        <row r="365">
          <cell r="A365" t="str">
            <v xml:space="preserve">       d.  Discharge Days</v>
          </cell>
          <cell r="B365">
            <v>0</v>
          </cell>
          <cell r="C365">
            <v>76</v>
          </cell>
          <cell r="D365">
            <v>0</v>
          </cell>
          <cell r="E365">
            <v>11</v>
          </cell>
          <cell r="F365">
            <v>0</v>
          </cell>
          <cell r="G365">
            <v>87</v>
          </cell>
          <cell r="I365" t="str">
            <v xml:space="preserve">       d.  Discharge Days</v>
          </cell>
          <cell r="J365">
            <v>0</v>
          </cell>
          <cell r="K365">
            <v>131</v>
          </cell>
          <cell r="L365">
            <v>0</v>
          </cell>
          <cell r="M365">
            <v>58</v>
          </cell>
          <cell r="N365">
            <v>0</v>
          </cell>
          <cell r="O365">
            <v>189</v>
          </cell>
          <cell r="Q365" t="str">
            <v xml:space="preserve">       d.  Discharge Days</v>
          </cell>
          <cell r="R365">
            <v>0</v>
          </cell>
          <cell r="S365">
            <v>65</v>
          </cell>
          <cell r="T365">
            <v>0</v>
          </cell>
          <cell r="U365">
            <v>6</v>
          </cell>
          <cell r="V365">
            <v>0</v>
          </cell>
          <cell r="W365">
            <v>71</v>
          </cell>
          <cell r="Y365" t="str">
            <v xml:space="preserve">       d.  Discharge Days</v>
          </cell>
          <cell r="Z365">
            <v>0</v>
          </cell>
          <cell r="AA365">
            <v>3294</v>
          </cell>
          <cell r="AB365">
            <v>0</v>
          </cell>
          <cell r="AC365">
            <v>668</v>
          </cell>
          <cell r="AD365">
            <v>0</v>
          </cell>
          <cell r="AE365">
            <v>3962</v>
          </cell>
          <cell r="AG365" t="str">
            <v xml:space="preserve">       d.  Discharge Days</v>
          </cell>
          <cell r="AH365">
            <v>0</v>
          </cell>
          <cell r="AI365">
            <v>586</v>
          </cell>
          <cell r="AJ365">
            <v>0</v>
          </cell>
          <cell r="AK365">
            <v>142</v>
          </cell>
          <cell r="AL365">
            <v>0</v>
          </cell>
          <cell r="AM365">
            <v>728</v>
          </cell>
          <cell r="AO365" t="str">
            <v xml:space="preserve">       d.  Discharge Days</v>
          </cell>
          <cell r="AP365">
            <v>0</v>
          </cell>
          <cell r="AQ365">
            <v>128</v>
          </cell>
          <cell r="AR365">
            <v>0</v>
          </cell>
          <cell r="AS365">
            <v>33</v>
          </cell>
          <cell r="AT365">
            <v>0</v>
          </cell>
          <cell r="AU365">
            <v>161</v>
          </cell>
          <cell r="AW365" t="str">
            <v xml:space="preserve">       d.  Discharge Days</v>
          </cell>
          <cell r="AX365">
            <v>0</v>
          </cell>
          <cell r="AY365">
            <v>519</v>
          </cell>
          <cell r="AZ365">
            <v>0</v>
          </cell>
          <cell r="BA365">
            <v>48</v>
          </cell>
          <cell r="BB365">
            <v>0</v>
          </cell>
          <cell r="BC365">
            <v>567</v>
          </cell>
        </row>
        <row r="366">
          <cell r="A366" t="str">
            <v xml:space="preserve">       e.  Average Length of Stay</v>
          </cell>
          <cell r="B366">
            <v>0</v>
          </cell>
          <cell r="C366">
            <v>4.2222222222222223</v>
          </cell>
          <cell r="D366">
            <v>0</v>
          </cell>
          <cell r="E366">
            <v>5.5</v>
          </cell>
          <cell r="F366">
            <v>0</v>
          </cell>
          <cell r="G366">
            <v>4.3499999999999996</v>
          </cell>
          <cell r="I366" t="str">
            <v xml:space="preserve">       e.  Average Length of Stay</v>
          </cell>
          <cell r="J366">
            <v>0</v>
          </cell>
          <cell r="K366">
            <v>5.0384615384615383</v>
          </cell>
          <cell r="L366">
            <v>0</v>
          </cell>
          <cell r="M366">
            <v>5.8</v>
          </cell>
          <cell r="N366">
            <v>0</v>
          </cell>
          <cell r="O366">
            <v>5.25</v>
          </cell>
          <cell r="Q366" t="str">
            <v xml:space="preserve">       e.  Average Length of Stay</v>
          </cell>
          <cell r="R366">
            <v>0</v>
          </cell>
          <cell r="S366">
            <v>5</v>
          </cell>
          <cell r="T366">
            <v>0</v>
          </cell>
          <cell r="U366">
            <v>3</v>
          </cell>
          <cell r="V366">
            <v>0</v>
          </cell>
          <cell r="W366">
            <v>4.7333333333333334</v>
          </cell>
          <cell r="Y366" t="str">
            <v xml:space="preserve">       e.  Average Length of Stay</v>
          </cell>
          <cell r="Z366">
            <v>0</v>
          </cell>
          <cell r="AA366">
            <v>4.3978638184245664</v>
          </cell>
          <cell r="AB366">
            <v>0</v>
          </cell>
          <cell r="AC366">
            <v>4.9117647058823533</v>
          </cell>
          <cell r="AD366">
            <v>0</v>
          </cell>
          <cell r="AE366">
            <v>4.4768361581920901</v>
          </cell>
          <cell r="AG366" t="str">
            <v xml:space="preserve">       e.  Average Length of Stay</v>
          </cell>
          <cell r="AH366">
            <v>0</v>
          </cell>
          <cell r="AI366">
            <v>4.9243697478991599</v>
          </cell>
          <cell r="AJ366">
            <v>0</v>
          </cell>
          <cell r="AK366">
            <v>5.0714285714285712</v>
          </cell>
          <cell r="AL366">
            <v>0</v>
          </cell>
          <cell r="AM366">
            <v>4.9523809523809526</v>
          </cell>
          <cell r="AO366" t="str">
            <v xml:space="preserve">       e.  Average Length of Stay</v>
          </cell>
          <cell r="AP366">
            <v>0</v>
          </cell>
          <cell r="AQ366">
            <v>4.129032258064516</v>
          </cell>
          <cell r="AR366">
            <v>0</v>
          </cell>
          <cell r="AS366">
            <v>4.7142857142857144</v>
          </cell>
          <cell r="AT366">
            <v>0</v>
          </cell>
          <cell r="AU366">
            <v>4.2368421052631575</v>
          </cell>
          <cell r="AW366" t="str">
            <v xml:space="preserve">       e.  Average Length of Stay</v>
          </cell>
          <cell r="AX366">
            <v>0</v>
          </cell>
          <cell r="AY366">
            <v>4.5929203539823007</v>
          </cell>
          <cell r="AZ366">
            <v>0</v>
          </cell>
          <cell r="BA366">
            <v>3.6923076923076925</v>
          </cell>
          <cell r="BB366">
            <v>0</v>
          </cell>
          <cell r="BC366">
            <v>4.5</v>
          </cell>
        </row>
        <row r="368">
          <cell r="A368" t="str">
            <v>D.   Emergency Room Visits</v>
          </cell>
          <cell r="B368">
            <v>0</v>
          </cell>
          <cell r="C368">
            <v>8</v>
          </cell>
          <cell r="D368">
            <v>0</v>
          </cell>
          <cell r="E368">
            <v>3</v>
          </cell>
          <cell r="F368">
            <v>0</v>
          </cell>
          <cell r="G368">
            <v>11</v>
          </cell>
          <cell r="I368" t="str">
            <v>D.   Emergency Room Visits</v>
          </cell>
          <cell r="J368">
            <v>0</v>
          </cell>
          <cell r="K368">
            <v>18</v>
          </cell>
          <cell r="L368">
            <v>0</v>
          </cell>
          <cell r="M368">
            <v>10</v>
          </cell>
          <cell r="N368">
            <v>0</v>
          </cell>
          <cell r="O368">
            <v>28</v>
          </cell>
          <cell r="Q368" t="str">
            <v>D.   Emergency Room Visits</v>
          </cell>
          <cell r="R368">
            <v>0</v>
          </cell>
          <cell r="S368">
            <v>9</v>
          </cell>
          <cell r="T368">
            <v>0</v>
          </cell>
          <cell r="U368">
            <v>1</v>
          </cell>
          <cell r="V368">
            <v>0</v>
          </cell>
          <cell r="W368">
            <v>10</v>
          </cell>
          <cell r="Y368" t="str">
            <v>D.   Emergency Room Visits</v>
          </cell>
          <cell r="Z368">
            <v>0</v>
          </cell>
          <cell r="AA368">
            <v>247</v>
          </cell>
          <cell r="AB368">
            <v>0</v>
          </cell>
          <cell r="AC368">
            <v>131</v>
          </cell>
          <cell r="AD368">
            <v>0</v>
          </cell>
          <cell r="AE368">
            <v>378</v>
          </cell>
          <cell r="AG368" t="str">
            <v>D.   Emergency Room Visits</v>
          </cell>
          <cell r="AH368">
            <v>0</v>
          </cell>
          <cell r="AI368">
            <v>102</v>
          </cell>
          <cell r="AJ368">
            <v>0</v>
          </cell>
          <cell r="AK368">
            <v>32</v>
          </cell>
          <cell r="AL368">
            <v>0</v>
          </cell>
          <cell r="AM368">
            <v>134</v>
          </cell>
          <cell r="AO368" t="str">
            <v>D.   Emergency Room Visits</v>
          </cell>
          <cell r="AP368">
            <v>0</v>
          </cell>
          <cell r="AQ368">
            <v>27</v>
          </cell>
          <cell r="AR368">
            <v>0</v>
          </cell>
          <cell r="AS368">
            <v>12</v>
          </cell>
          <cell r="AT368">
            <v>0</v>
          </cell>
          <cell r="AU368">
            <v>39</v>
          </cell>
          <cell r="AW368" t="str">
            <v>D.   Emergency Room Visits</v>
          </cell>
          <cell r="AX368">
            <v>0</v>
          </cell>
          <cell r="AY368">
            <v>43</v>
          </cell>
          <cell r="AZ368">
            <v>0</v>
          </cell>
          <cell r="BA368">
            <v>10</v>
          </cell>
          <cell r="BB368">
            <v>0</v>
          </cell>
          <cell r="BC368">
            <v>53</v>
          </cell>
        </row>
        <row r="372">
          <cell r="A372" t="str">
            <v>Program Contractor Financial Reporting Systems - Report #11A Utilization Data Report by County</v>
          </cell>
          <cell r="I372" t="str">
            <v>Program Contractor Financial Reporting Systems - Report #11A Utilization Data Report by County</v>
          </cell>
          <cell r="Q372" t="str">
            <v>Program Contractor Financial Reporting Systems - Report #11A Utilization Data Report by County</v>
          </cell>
          <cell r="Y372" t="str">
            <v>Program Contractor Financial Reporting Systems - Report #11A Utilization Data Report by County</v>
          </cell>
          <cell r="AG372" t="str">
            <v>Program Contractor Financial Reporting Systems - Report #11A Utilization Data Report by County</v>
          </cell>
          <cell r="AO372" t="str">
            <v>Program Contractor Financial Reporting Systems - Report #11A Utilization Data Report by County</v>
          </cell>
          <cell r="AW372" t="str">
            <v>Program Contractor Financial Reporting Systems - Report #11A Utilization Data Report by County</v>
          </cell>
        </row>
        <row r="374">
          <cell r="A374" t="str">
            <v>Statement for Program Contractor 110049 - Evercare of Arizona, Inc.</v>
          </cell>
          <cell r="F374" t="str">
            <v>County:</v>
          </cell>
          <cell r="G374" t="str">
            <v>Apache</v>
          </cell>
          <cell r="I374" t="str">
            <v>Statement for Program Contractor 110049 - Evercare of Arizona, Inc.</v>
          </cell>
          <cell r="N374" t="str">
            <v>County:</v>
          </cell>
          <cell r="O374" t="str">
            <v>Coconino</v>
          </cell>
          <cell r="Q374" t="str">
            <v>Statement for Program Contractor 110049 - Evercare of Arizona, Inc.</v>
          </cell>
          <cell r="V374" t="str">
            <v>County:</v>
          </cell>
          <cell r="W374" t="str">
            <v>La Paz</v>
          </cell>
          <cell r="Y374" t="str">
            <v>Statement for Program Contractor 110049 - Evercare of Arizona, Inc.</v>
          </cell>
          <cell r="AD374" t="str">
            <v>County:</v>
          </cell>
          <cell r="AE374" t="str">
            <v>Maricopa</v>
          </cell>
          <cell r="AG374" t="str">
            <v>Statement for Program Contractor 110049 - Evercare of Arizona, Inc.</v>
          </cell>
          <cell r="AL374" t="str">
            <v>County:</v>
          </cell>
          <cell r="AM374" t="str">
            <v>Mohave</v>
          </cell>
          <cell r="AO374" t="str">
            <v>Statement for Program Contractor 110049 - Evercare of Arizona, Inc.</v>
          </cell>
          <cell r="AT374" t="str">
            <v>County:</v>
          </cell>
          <cell r="AU374" t="str">
            <v>Navajo</v>
          </cell>
          <cell r="AW374" t="str">
            <v>Statement for Program Contractor 110049 - Evercare of Arizona, Inc.</v>
          </cell>
          <cell r="BB374" t="str">
            <v>County:</v>
          </cell>
          <cell r="BC374" t="str">
            <v>Yuma</v>
          </cell>
        </row>
        <row r="376">
          <cell r="A376" t="str">
            <v>For the Month ending 6/30/2006 in the Fiscal Year ending 9/30/2006</v>
          </cell>
          <cell r="F376" t="str">
            <v>Page 3 of 21</v>
          </cell>
          <cell r="I376" t="str">
            <v>For the Month ending 6/30/2006 in the Fiscal Year ending 9/30/2006</v>
          </cell>
          <cell r="N376" t="str">
            <v>Page 6 of 21</v>
          </cell>
          <cell r="Q376" t="str">
            <v>For the Month ending 6/30/2006 in the Fiscal Year ending 9/30/2006</v>
          </cell>
          <cell r="V376" t="str">
            <v>Page 9 of 21</v>
          </cell>
          <cell r="Y376" t="str">
            <v>For the Month ending 6/30/2006 in the Fiscal Year ending 9/30/2006</v>
          </cell>
          <cell r="AD376" t="str">
            <v>Page 12 of 21</v>
          </cell>
          <cell r="AG376" t="str">
            <v>For the Month ending 6/30/2006 in the Fiscal Year ending 9/30/2006</v>
          </cell>
          <cell r="AL376" t="str">
            <v>Page 15 of 21</v>
          </cell>
          <cell r="AO376" t="str">
            <v>For the Month ending 6/30/2006 in the Fiscal Year ending 9/30/2006</v>
          </cell>
          <cell r="AT376" t="str">
            <v>Page 18 of 21</v>
          </cell>
          <cell r="AW376" t="str">
            <v>For the Month ending 6/30/2006 in the Fiscal Year ending 9/30/2006</v>
          </cell>
          <cell r="BB376" t="str">
            <v>Page 21 of 21</v>
          </cell>
        </row>
        <row r="379">
          <cell r="A379" t="str">
            <v>Utilization Data Report by County</v>
          </cell>
          <cell r="I379" t="str">
            <v>Utilization Data Report by County</v>
          </cell>
          <cell r="Q379" t="str">
            <v>Utilization Data Report by County</v>
          </cell>
          <cell r="Y379" t="str">
            <v>Utilization Data Report by County</v>
          </cell>
          <cell r="AG379" t="str">
            <v>Utilization Data Report by County</v>
          </cell>
          <cell r="AO379" t="str">
            <v>Utilization Data Report by County</v>
          </cell>
          <cell r="AW379" t="str">
            <v>Utilization Data Report by County</v>
          </cell>
        </row>
        <row r="381">
          <cell r="B381" t="str">
            <v>MEDICARE</v>
          </cell>
          <cell r="D381" t="str">
            <v>NON-MEDICARE</v>
          </cell>
          <cell r="F381" t="str">
            <v>TOTAL</v>
          </cell>
          <cell r="J381" t="str">
            <v>MEDICARE</v>
          </cell>
          <cell r="L381" t="str">
            <v>NON-MEDICARE</v>
          </cell>
          <cell r="N381" t="str">
            <v>TOTAL</v>
          </cell>
          <cell r="R381" t="str">
            <v>MEDICARE</v>
          </cell>
          <cell r="T381" t="str">
            <v>NON-MEDICARE</v>
          </cell>
          <cell r="V381" t="str">
            <v>TOTAL</v>
          </cell>
          <cell r="Z381" t="str">
            <v>MEDICARE</v>
          </cell>
          <cell r="AB381" t="str">
            <v>NON-MEDICARE</v>
          </cell>
          <cell r="AD381" t="str">
            <v>TOTAL</v>
          </cell>
          <cell r="AH381" t="str">
            <v>MEDICARE</v>
          </cell>
          <cell r="AJ381" t="str">
            <v>NON-MEDICARE</v>
          </cell>
          <cell r="AL381" t="str">
            <v>TOTAL</v>
          </cell>
          <cell r="AP381" t="str">
            <v>MEDICARE</v>
          </cell>
          <cell r="AR381" t="str">
            <v>NON-MEDICARE</v>
          </cell>
          <cell r="AT381" t="str">
            <v>TOTAL</v>
          </cell>
          <cell r="AX381" t="str">
            <v>MEDICARE</v>
          </cell>
          <cell r="AZ381" t="str">
            <v>NON-MEDICARE</v>
          </cell>
          <cell r="BB381" t="str">
            <v>TOTAL</v>
          </cell>
        </row>
        <row r="382">
          <cell r="A382" t="str">
            <v>ITEM DESCRIPTION</v>
          </cell>
          <cell r="B382" t="str">
            <v>Current</v>
          </cell>
          <cell r="D382" t="str">
            <v>Current</v>
          </cell>
          <cell r="F382" t="str">
            <v>Current</v>
          </cell>
          <cell r="I382" t="str">
            <v>ITEM DESCRIPTION</v>
          </cell>
          <cell r="J382" t="str">
            <v>Current</v>
          </cell>
          <cell r="L382" t="str">
            <v>Current</v>
          </cell>
          <cell r="N382" t="str">
            <v>Current</v>
          </cell>
          <cell r="Q382" t="str">
            <v>ITEM DESCRIPTION</v>
          </cell>
          <cell r="R382" t="str">
            <v>Current</v>
          </cell>
          <cell r="T382" t="str">
            <v>Current</v>
          </cell>
          <cell r="V382" t="str">
            <v>Current</v>
          </cell>
          <cell r="Y382" t="str">
            <v>ITEM DESCRIPTION</v>
          </cell>
          <cell r="Z382" t="str">
            <v>Current</v>
          </cell>
          <cell r="AB382" t="str">
            <v>Current</v>
          </cell>
          <cell r="AD382" t="str">
            <v>Current</v>
          </cell>
          <cell r="AG382" t="str">
            <v>ITEM DESCRIPTION</v>
          </cell>
          <cell r="AH382" t="str">
            <v>Current</v>
          </cell>
          <cell r="AJ382" t="str">
            <v>Current</v>
          </cell>
          <cell r="AL382" t="str">
            <v>Current</v>
          </cell>
          <cell r="AO382" t="str">
            <v>ITEM DESCRIPTION</v>
          </cell>
          <cell r="AP382" t="str">
            <v>Current</v>
          </cell>
          <cell r="AR382" t="str">
            <v>Current</v>
          </cell>
          <cell r="AT382" t="str">
            <v>Current</v>
          </cell>
          <cell r="AW382" t="str">
            <v>ITEM DESCRIPTION</v>
          </cell>
          <cell r="AX382" t="str">
            <v>Current</v>
          </cell>
          <cell r="AZ382" t="str">
            <v>Current</v>
          </cell>
          <cell r="BB382" t="str">
            <v>Current</v>
          </cell>
        </row>
        <row r="383">
          <cell r="B383" t="str">
            <v>Period</v>
          </cell>
          <cell r="C383" t="str">
            <v>YTD</v>
          </cell>
          <cell r="D383" t="str">
            <v>Period</v>
          </cell>
          <cell r="E383" t="str">
            <v>YTD</v>
          </cell>
          <cell r="F383" t="str">
            <v>Period</v>
          </cell>
          <cell r="G383" t="str">
            <v>YTD</v>
          </cell>
          <cell r="J383" t="str">
            <v>Period</v>
          </cell>
          <cell r="K383" t="str">
            <v>YTD</v>
          </cell>
          <cell r="L383" t="str">
            <v>Period</v>
          </cell>
          <cell r="M383" t="str">
            <v>YTD</v>
          </cell>
          <cell r="N383" t="str">
            <v>Period</v>
          </cell>
          <cell r="O383" t="str">
            <v>YTD</v>
          </cell>
          <cell r="R383" t="str">
            <v>Period</v>
          </cell>
          <cell r="S383" t="str">
            <v>YTD</v>
          </cell>
          <cell r="T383" t="str">
            <v>Period</v>
          </cell>
          <cell r="U383" t="str">
            <v>YTD</v>
          </cell>
          <cell r="V383" t="str">
            <v>Period</v>
          </cell>
          <cell r="W383" t="str">
            <v>YTD</v>
          </cell>
          <cell r="Z383" t="str">
            <v>Period</v>
          </cell>
          <cell r="AA383" t="str">
            <v>YTD</v>
          </cell>
          <cell r="AB383" t="str">
            <v>Period</v>
          </cell>
          <cell r="AC383" t="str">
            <v>YTD</v>
          </cell>
          <cell r="AD383" t="str">
            <v>Period</v>
          </cell>
          <cell r="AE383" t="str">
            <v>YTD</v>
          </cell>
          <cell r="AH383" t="str">
            <v>Period</v>
          </cell>
          <cell r="AI383" t="str">
            <v>YTD</v>
          </cell>
          <cell r="AJ383" t="str">
            <v>Period</v>
          </cell>
          <cell r="AK383" t="str">
            <v>YTD</v>
          </cell>
          <cell r="AL383" t="str">
            <v>Period</v>
          </cell>
          <cell r="AM383" t="str">
            <v>YTD</v>
          </cell>
          <cell r="AP383" t="str">
            <v>Period</v>
          </cell>
          <cell r="AQ383" t="str">
            <v>YTD</v>
          </cell>
          <cell r="AR383" t="str">
            <v>Period</v>
          </cell>
          <cell r="AS383" t="str">
            <v>YTD</v>
          </cell>
          <cell r="AT383" t="str">
            <v>Period</v>
          </cell>
          <cell r="AU383" t="str">
            <v>YTD</v>
          </cell>
          <cell r="AX383" t="str">
            <v>Period</v>
          </cell>
          <cell r="AY383" t="str">
            <v>YTD</v>
          </cell>
          <cell r="AZ383" t="str">
            <v>Period</v>
          </cell>
          <cell r="BA383" t="str">
            <v>YTD</v>
          </cell>
          <cell r="BB383" t="str">
            <v>Period</v>
          </cell>
          <cell r="BC383" t="str">
            <v>YTD</v>
          </cell>
        </row>
        <row r="384">
          <cell r="A384" t="str">
            <v>A.   Enrollees (At End of Period)</v>
          </cell>
          <cell r="B384">
            <v>0</v>
          </cell>
          <cell r="D384">
            <v>0</v>
          </cell>
          <cell r="F384">
            <v>0</v>
          </cell>
          <cell r="I384" t="str">
            <v>A.   Enrollees (At End of Period)</v>
          </cell>
          <cell r="J384">
            <v>0</v>
          </cell>
          <cell r="L384">
            <v>0</v>
          </cell>
          <cell r="N384">
            <v>0</v>
          </cell>
          <cell r="Q384" t="str">
            <v>A.   Enrollees (At End of Period)</v>
          </cell>
          <cell r="R384">
            <v>0</v>
          </cell>
          <cell r="T384">
            <v>0</v>
          </cell>
          <cell r="V384">
            <v>0</v>
          </cell>
          <cell r="Y384" t="str">
            <v>A.   Enrollees (At End of Period)</v>
          </cell>
          <cell r="Z384">
            <v>0</v>
          </cell>
          <cell r="AB384">
            <v>0</v>
          </cell>
          <cell r="AD384">
            <v>0</v>
          </cell>
          <cell r="AG384" t="str">
            <v>A.   Enrollees (At End of Period)</v>
          </cell>
          <cell r="AH384">
            <v>0</v>
          </cell>
          <cell r="AJ384">
            <v>0</v>
          </cell>
          <cell r="AL384">
            <v>0</v>
          </cell>
          <cell r="AO384" t="str">
            <v>A.   Enrollees (At End of Period)</v>
          </cell>
          <cell r="AP384">
            <v>0</v>
          </cell>
          <cell r="AR384">
            <v>0</v>
          </cell>
          <cell r="AT384">
            <v>0</v>
          </cell>
          <cell r="AW384" t="str">
            <v>A.   Enrollees (At End of Period)</v>
          </cell>
          <cell r="AX384">
            <v>0</v>
          </cell>
          <cell r="AZ384">
            <v>0</v>
          </cell>
          <cell r="BB384">
            <v>0</v>
          </cell>
        </row>
        <row r="386">
          <cell r="A386" t="str">
            <v>B.   Member Months (Unduplicated)</v>
          </cell>
          <cell r="B386">
            <v>0</v>
          </cell>
          <cell r="C386">
            <v>190.88669999999996</v>
          </cell>
          <cell r="D386">
            <v>0</v>
          </cell>
          <cell r="E386">
            <v>54.75</v>
          </cell>
          <cell r="F386">
            <v>0</v>
          </cell>
          <cell r="G386">
            <v>245.63669999999996</v>
          </cell>
          <cell r="I386" t="str">
            <v>B.   Member Months (Unduplicated)</v>
          </cell>
          <cell r="J386">
            <v>0</v>
          </cell>
          <cell r="K386">
            <v>513.7274000000001</v>
          </cell>
          <cell r="L386">
            <v>0</v>
          </cell>
          <cell r="M386">
            <v>110.61330000000001</v>
          </cell>
          <cell r="N386">
            <v>0</v>
          </cell>
          <cell r="O386">
            <v>624.34070000000008</v>
          </cell>
          <cell r="Q386" t="str">
            <v>B.   Member Months (Unduplicated)</v>
          </cell>
          <cell r="R386">
            <v>0</v>
          </cell>
          <cell r="S386">
            <v>222.08120000000002</v>
          </cell>
          <cell r="T386">
            <v>0</v>
          </cell>
          <cell r="U386">
            <v>17.07</v>
          </cell>
          <cell r="V386">
            <v>0</v>
          </cell>
          <cell r="W386">
            <v>239.15120000000002</v>
          </cell>
          <cell r="Y386" t="str">
            <v>B.   Member Months (Unduplicated)</v>
          </cell>
          <cell r="Z386">
            <v>0</v>
          </cell>
          <cell r="AA386">
            <v>13367.081800000002</v>
          </cell>
          <cell r="AB386">
            <v>0</v>
          </cell>
          <cell r="AC386">
            <v>1964.4491000000003</v>
          </cell>
          <cell r="AD386">
            <v>0</v>
          </cell>
          <cell r="AE386">
            <v>15331.530900000002</v>
          </cell>
          <cell r="AG386" t="str">
            <v>B.   Member Months (Unduplicated)</v>
          </cell>
          <cell r="AH386">
            <v>0</v>
          </cell>
          <cell r="AI386">
            <v>2465.0030999999999</v>
          </cell>
          <cell r="AJ386">
            <v>0</v>
          </cell>
          <cell r="AK386">
            <v>338.37329999999997</v>
          </cell>
          <cell r="AL386">
            <v>0</v>
          </cell>
          <cell r="AM386">
            <v>2803.3764000000001</v>
          </cell>
          <cell r="AO386" t="str">
            <v>B.   Member Months (Unduplicated)</v>
          </cell>
          <cell r="AP386">
            <v>0</v>
          </cell>
          <cell r="AQ386">
            <v>588.85000000000014</v>
          </cell>
          <cell r="AR386">
            <v>0</v>
          </cell>
          <cell r="AS386">
            <v>145.74229999999997</v>
          </cell>
          <cell r="AT386">
            <v>0</v>
          </cell>
          <cell r="AU386">
            <v>734.59230000000014</v>
          </cell>
          <cell r="AW386" t="str">
            <v>B.   Member Months (Unduplicated)</v>
          </cell>
          <cell r="AX386">
            <v>0</v>
          </cell>
          <cell r="AY386">
            <v>1674.2218</v>
          </cell>
          <cell r="AZ386">
            <v>0</v>
          </cell>
          <cell r="BA386">
            <v>331.96999999999997</v>
          </cell>
          <cell r="BB386">
            <v>0</v>
          </cell>
          <cell r="BC386">
            <v>2006.1918000000001</v>
          </cell>
        </row>
        <row r="387">
          <cell r="A387" t="str">
            <v xml:space="preserve">   Institutional Member Months Total</v>
          </cell>
          <cell r="B387">
            <v>0</v>
          </cell>
          <cell r="C387">
            <v>15.7</v>
          </cell>
          <cell r="D387">
            <v>0</v>
          </cell>
          <cell r="E387">
            <v>11.14</v>
          </cell>
          <cell r="F387">
            <v>0</v>
          </cell>
          <cell r="G387">
            <v>26.84</v>
          </cell>
          <cell r="I387" t="str">
            <v xml:space="preserve">   Institutional Member Months Total</v>
          </cell>
          <cell r="J387">
            <v>0</v>
          </cell>
          <cell r="K387">
            <v>190.48</v>
          </cell>
          <cell r="L387">
            <v>0</v>
          </cell>
          <cell r="M387">
            <v>12.73</v>
          </cell>
          <cell r="N387">
            <v>0</v>
          </cell>
          <cell r="O387">
            <v>203.20999999999998</v>
          </cell>
          <cell r="Q387" t="str">
            <v xml:space="preserve">   Institutional Member Months Total</v>
          </cell>
          <cell r="R387">
            <v>0</v>
          </cell>
          <cell r="S387">
            <v>122.66999999999999</v>
          </cell>
          <cell r="T387">
            <v>0</v>
          </cell>
          <cell r="U387">
            <v>3</v>
          </cell>
          <cell r="V387">
            <v>0</v>
          </cell>
          <cell r="W387">
            <v>125.66999999999999</v>
          </cell>
          <cell r="Y387" t="str">
            <v xml:space="preserve">   Institutional Member Months Total</v>
          </cell>
          <cell r="Z387">
            <v>0</v>
          </cell>
          <cell r="AA387">
            <v>5378.2800000000007</v>
          </cell>
          <cell r="AB387">
            <v>0</v>
          </cell>
          <cell r="AC387">
            <v>460.42000000000007</v>
          </cell>
          <cell r="AD387">
            <v>0</v>
          </cell>
          <cell r="AE387">
            <v>5838.7000000000007</v>
          </cell>
          <cell r="AG387" t="str">
            <v xml:space="preserve">   Institutional Member Months Total</v>
          </cell>
          <cell r="AH387">
            <v>0</v>
          </cell>
          <cell r="AI387">
            <v>1342.8</v>
          </cell>
          <cell r="AJ387">
            <v>0</v>
          </cell>
          <cell r="AK387">
            <v>92.289999999999992</v>
          </cell>
          <cell r="AL387">
            <v>0</v>
          </cell>
          <cell r="AM387">
            <v>1435.09</v>
          </cell>
          <cell r="AO387" t="str">
            <v xml:space="preserve">   Institutional Member Months Total</v>
          </cell>
          <cell r="AP387">
            <v>0</v>
          </cell>
          <cell r="AQ387">
            <v>111.26</v>
          </cell>
          <cell r="AR387">
            <v>0</v>
          </cell>
          <cell r="AS387">
            <v>25.259999999999998</v>
          </cell>
          <cell r="AT387">
            <v>0</v>
          </cell>
          <cell r="AU387">
            <v>136.52000000000001</v>
          </cell>
          <cell r="AW387" t="str">
            <v xml:space="preserve">   Institutional Member Months Total</v>
          </cell>
          <cell r="AX387">
            <v>0</v>
          </cell>
          <cell r="AY387">
            <v>878.52</v>
          </cell>
          <cell r="AZ387">
            <v>0</v>
          </cell>
          <cell r="BA387">
            <v>113.56</v>
          </cell>
          <cell r="BB387">
            <v>0</v>
          </cell>
          <cell r="BC387">
            <v>992.07999999999993</v>
          </cell>
        </row>
        <row r="388">
          <cell r="A388" t="str">
            <v xml:space="preserve">   1.  Level I</v>
          </cell>
          <cell r="B388">
            <v>0</v>
          </cell>
          <cell r="C388">
            <v>6.81</v>
          </cell>
          <cell r="D388">
            <v>0</v>
          </cell>
          <cell r="E388">
            <v>8.14</v>
          </cell>
          <cell r="F388">
            <v>0</v>
          </cell>
          <cell r="G388">
            <v>14.95</v>
          </cell>
          <cell r="I388" t="str">
            <v xml:space="preserve">   1.  Level I</v>
          </cell>
          <cell r="J388">
            <v>0</v>
          </cell>
          <cell r="K388">
            <v>86.49</v>
          </cell>
          <cell r="L388">
            <v>0</v>
          </cell>
          <cell r="M388">
            <v>8.23</v>
          </cell>
          <cell r="N388">
            <v>0</v>
          </cell>
          <cell r="O388">
            <v>94.72</v>
          </cell>
          <cell r="Q388" t="str">
            <v xml:space="preserve">   1.  Level I</v>
          </cell>
          <cell r="R388">
            <v>0</v>
          </cell>
          <cell r="S388">
            <v>78.349999999999994</v>
          </cell>
          <cell r="T388">
            <v>0</v>
          </cell>
          <cell r="U388">
            <v>0</v>
          </cell>
          <cell r="V388">
            <v>0</v>
          </cell>
          <cell r="W388">
            <v>78.349999999999994</v>
          </cell>
          <cell r="Y388" t="str">
            <v xml:space="preserve">   1.  Level I</v>
          </cell>
          <cell r="Z388">
            <v>0</v>
          </cell>
          <cell r="AA388">
            <v>3650.05</v>
          </cell>
          <cell r="AB388">
            <v>0</v>
          </cell>
          <cell r="AC388">
            <v>288.17</v>
          </cell>
          <cell r="AD388">
            <v>0</v>
          </cell>
          <cell r="AE388">
            <v>3938.2200000000003</v>
          </cell>
          <cell r="AG388" t="str">
            <v xml:space="preserve">   1.  Level I</v>
          </cell>
          <cell r="AH388">
            <v>0</v>
          </cell>
          <cell r="AI388">
            <v>607.04999999999995</v>
          </cell>
          <cell r="AJ388">
            <v>0</v>
          </cell>
          <cell r="AK388">
            <v>46.1</v>
          </cell>
          <cell r="AL388">
            <v>0</v>
          </cell>
          <cell r="AM388">
            <v>653.15</v>
          </cell>
          <cell r="AO388" t="str">
            <v xml:space="preserve">   1.  Level I</v>
          </cell>
          <cell r="AP388">
            <v>0</v>
          </cell>
          <cell r="AQ388">
            <v>64.41</v>
          </cell>
          <cell r="AR388">
            <v>0</v>
          </cell>
          <cell r="AS388">
            <v>22.259999999999998</v>
          </cell>
          <cell r="AT388">
            <v>0</v>
          </cell>
          <cell r="AU388">
            <v>86.669999999999987</v>
          </cell>
          <cell r="AW388" t="str">
            <v xml:space="preserve">   1.  Level I</v>
          </cell>
          <cell r="AX388">
            <v>0</v>
          </cell>
          <cell r="AY388">
            <v>471.98</v>
          </cell>
          <cell r="AZ388">
            <v>0</v>
          </cell>
          <cell r="BA388">
            <v>69.94</v>
          </cell>
          <cell r="BB388">
            <v>0</v>
          </cell>
          <cell r="BC388">
            <v>541.92000000000007</v>
          </cell>
        </row>
        <row r="389">
          <cell r="A389" t="str">
            <v xml:space="preserve">   2.  Level II</v>
          </cell>
          <cell r="B389">
            <v>0</v>
          </cell>
          <cell r="C389">
            <v>6.73</v>
          </cell>
          <cell r="D389">
            <v>0</v>
          </cell>
          <cell r="E389">
            <v>3</v>
          </cell>
          <cell r="F389">
            <v>0</v>
          </cell>
          <cell r="G389">
            <v>9.73</v>
          </cell>
          <cell r="I389" t="str">
            <v xml:space="preserve">   2.  Level II</v>
          </cell>
          <cell r="J389">
            <v>0</v>
          </cell>
          <cell r="K389">
            <v>87.8</v>
          </cell>
          <cell r="L389">
            <v>0</v>
          </cell>
          <cell r="M389">
            <v>3</v>
          </cell>
          <cell r="N389">
            <v>0</v>
          </cell>
          <cell r="O389">
            <v>90.8</v>
          </cell>
          <cell r="Q389" t="str">
            <v xml:space="preserve">   2.  Level II</v>
          </cell>
          <cell r="R389">
            <v>0</v>
          </cell>
          <cell r="S389">
            <v>37.57</v>
          </cell>
          <cell r="T389">
            <v>0</v>
          </cell>
          <cell r="U389">
            <v>3</v>
          </cell>
          <cell r="V389">
            <v>0</v>
          </cell>
          <cell r="W389">
            <v>40.57</v>
          </cell>
          <cell r="Y389" t="str">
            <v xml:space="preserve">   2.  Level II</v>
          </cell>
          <cell r="Z389">
            <v>0</v>
          </cell>
          <cell r="AA389">
            <v>1526.49</v>
          </cell>
          <cell r="AB389">
            <v>0</v>
          </cell>
          <cell r="AC389">
            <v>127.19</v>
          </cell>
          <cell r="AD389">
            <v>0</v>
          </cell>
          <cell r="AE389">
            <v>1653.68</v>
          </cell>
          <cell r="AG389" t="str">
            <v xml:space="preserve">   2.  Level II</v>
          </cell>
          <cell r="AH389">
            <v>0</v>
          </cell>
          <cell r="AI389">
            <v>602.55999999999995</v>
          </cell>
          <cell r="AJ389">
            <v>0</v>
          </cell>
          <cell r="AK389">
            <v>28.279999999999998</v>
          </cell>
          <cell r="AL389">
            <v>0</v>
          </cell>
          <cell r="AM389">
            <v>630.83999999999992</v>
          </cell>
          <cell r="AO389" t="str">
            <v xml:space="preserve">   2.  Level II</v>
          </cell>
          <cell r="AP389">
            <v>0</v>
          </cell>
          <cell r="AQ389">
            <v>39.450000000000003</v>
          </cell>
          <cell r="AR389">
            <v>0</v>
          </cell>
          <cell r="AS389">
            <v>3</v>
          </cell>
          <cell r="AT389">
            <v>0</v>
          </cell>
          <cell r="AU389">
            <v>42.45</v>
          </cell>
          <cell r="AW389" t="str">
            <v xml:space="preserve">   2.  Level II</v>
          </cell>
          <cell r="AX389">
            <v>0</v>
          </cell>
          <cell r="AY389">
            <v>357.26</v>
          </cell>
          <cell r="AZ389">
            <v>0</v>
          </cell>
          <cell r="BA389">
            <v>27.619999999999997</v>
          </cell>
          <cell r="BB389">
            <v>0</v>
          </cell>
          <cell r="BC389">
            <v>384.88</v>
          </cell>
        </row>
        <row r="390">
          <cell r="A390" t="str">
            <v xml:space="preserve">   3.  Level III</v>
          </cell>
          <cell r="B390">
            <v>0</v>
          </cell>
          <cell r="C390">
            <v>2.16</v>
          </cell>
          <cell r="D390">
            <v>0</v>
          </cell>
          <cell r="E390">
            <v>0</v>
          </cell>
          <cell r="F390">
            <v>0</v>
          </cell>
          <cell r="G390">
            <v>2.16</v>
          </cell>
          <cell r="I390" t="str">
            <v xml:space="preserve">   3.  Level III</v>
          </cell>
          <cell r="J390">
            <v>0</v>
          </cell>
          <cell r="K390">
            <v>16.190000000000001</v>
          </cell>
          <cell r="L390">
            <v>0</v>
          </cell>
          <cell r="M390">
            <v>1.5</v>
          </cell>
          <cell r="N390">
            <v>0</v>
          </cell>
          <cell r="O390">
            <v>17.690000000000001</v>
          </cell>
          <cell r="Q390" t="str">
            <v xml:space="preserve">   3.  Level III</v>
          </cell>
          <cell r="R390">
            <v>0</v>
          </cell>
          <cell r="S390">
            <v>6.75</v>
          </cell>
          <cell r="T390">
            <v>0</v>
          </cell>
          <cell r="U390">
            <v>0</v>
          </cell>
          <cell r="V390">
            <v>0</v>
          </cell>
          <cell r="W390">
            <v>6.75</v>
          </cell>
          <cell r="Y390" t="str">
            <v xml:space="preserve">   3.  Level III</v>
          </cell>
          <cell r="Z390">
            <v>0</v>
          </cell>
          <cell r="AA390">
            <v>200.77</v>
          </cell>
          <cell r="AB390">
            <v>0</v>
          </cell>
          <cell r="AC390">
            <v>31.090000000000003</v>
          </cell>
          <cell r="AD390">
            <v>0</v>
          </cell>
          <cell r="AE390">
            <v>231.86</v>
          </cell>
          <cell r="AG390" t="str">
            <v xml:space="preserve">   3.  Level III</v>
          </cell>
          <cell r="AH390">
            <v>0</v>
          </cell>
          <cell r="AI390">
            <v>133.19</v>
          </cell>
          <cell r="AJ390">
            <v>0</v>
          </cell>
          <cell r="AK390">
            <v>17.91</v>
          </cell>
          <cell r="AL390">
            <v>0</v>
          </cell>
          <cell r="AM390">
            <v>151.1</v>
          </cell>
          <cell r="AO390" t="str">
            <v xml:space="preserve">   3.  Level III</v>
          </cell>
          <cell r="AP390">
            <v>0</v>
          </cell>
          <cell r="AQ390">
            <v>0.4</v>
          </cell>
          <cell r="AR390">
            <v>0</v>
          </cell>
          <cell r="AS390">
            <v>0</v>
          </cell>
          <cell r="AT390">
            <v>0</v>
          </cell>
          <cell r="AU390">
            <v>0.4</v>
          </cell>
          <cell r="AW390" t="str">
            <v xml:space="preserve">   3.  Level III</v>
          </cell>
          <cell r="AX390">
            <v>0</v>
          </cell>
          <cell r="AY390">
            <v>49.28</v>
          </cell>
          <cell r="AZ390">
            <v>0</v>
          </cell>
          <cell r="BA390">
            <v>16</v>
          </cell>
          <cell r="BB390">
            <v>0</v>
          </cell>
          <cell r="BC390">
            <v>65.28</v>
          </cell>
        </row>
        <row r="391">
          <cell r="A391" t="str">
            <v xml:space="preserve">   4.  Level IV</v>
          </cell>
          <cell r="B391">
            <v>0</v>
          </cell>
          <cell r="C391">
            <v>0</v>
          </cell>
          <cell r="D391">
            <v>0</v>
          </cell>
          <cell r="E391">
            <v>0</v>
          </cell>
          <cell r="F391">
            <v>0</v>
          </cell>
          <cell r="G391">
            <v>0</v>
          </cell>
          <cell r="I391" t="str">
            <v xml:space="preserve">   4.  Level IV</v>
          </cell>
          <cell r="J391">
            <v>0</v>
          </cell>
          <cell r="K391">
            <v>0</v>
          </cell>
          <cell r="L391">
            <v>0</v>
          </cell>
          <cell r="M391">
            <v>0</v>
          </cell>
          <cell r="N391">
            <v>0</v>
          </cell>
          <cell r="O391">
            <v>0</v>
          </cell>
          <cell r="Q391" t="str">
            <v xml:space="preserve">   4.  Level IV</v>
          </cell>
          <cell r="R391">
            <v>0</v>
          </cell>
          <cell r="S391">
            <v>0</v>
          </cell>
          <cell r="T391">
            <v>0</v>
          </cell>
          <cell r="U391">
            <v>0</v>
          </cell>
          <cell r="V391">
            <v>0</v>
          </cell>
          <cell r="W391">
            <v>0</v>
          </cell>
          <cell r="Y391" t="str">
            <v xml:space="preserve">   4.  Level IV</v>
          </cell>
          <cell r="Z391">
            <v>0</v>
          </cell>
          <cell r="AA391">
            <v>0.97</v>
          </cell>
          <cell r="AB391">
            <v>0</v>
          </cell>
          <cell r="AC391">
            <v>13.969999999999999</v>
          </cell>
          <cell r="AD391">
            <v>0</v>
          </cell>
          <cell r="AE391">
            <v>14.94</v>
          </cell>
          <cell r="AG391" t="str">
            <v xml:space="preserve">   4.  Level IV</v>
          </cell>
          <cell r="AH391">
            <v>0</v>
          </cell>
          <cell r="AI391">
            <v>0</v>
          </cell>
          <cell r="AJ391">
            <v>0</v>
          </cell>
          <cell r="AK391">
            <v>0</v>
          </cell>
          <cell r="AL391">
            <v>0</v>
          </cell>
          <cell r="AM391">
            <v>0</v>
          </cell>
          <cell r="AO391" t="str">
            <v xml:space="preserve">   4.  Level IV</v>
          </cell>
          <cell r="AP391">
            <v>0</v>
          </cell>
          <cell r="AQ391">
            <v>7</v>
          </cell>
          <cell r="AR391">
            <v>0</v>
          </cell>
          <cell r="AS391">
            <v>0</v>
          </cell>
          <cell r="AT391">
            <v>0</v>
          </cell>
          <cell r="AU391">
            <v>7</v>
          </cell>
          <cell r="AW391" t="str">
            <v xml:space="preserve">   4.  Level IV</v>
          </cell>
          <cell r="AX391">
            <v>0</v>
          </cell>
          <cell r="AY391">
            <v>0</v>
          </cell>
          <cell r="AZ391">
            <v>0</v>
          </cell>
          <cell r="BA391">
            <v>0</v>
          </cell>
          <cell r="BB391">
            <v>0</v>
          </cell>
          <cell r="BC391">
            <v>0</v>
          </cell>
        </row>
        <row r="392">
          <cell r="A392" t="str">
            <v xml:space="preserve">   5.</v>
          </cell>
          <cell r="I392" t="str">
            <v xml:space="preserve">   5.</v>
          </cell>
          <cell r="Q392" t="str">
            <v xml:space="preserve">   5.</v>
          </cell>
          <cell r="Y392" t="str">
            <v xml:space="preserve">   5.</v>
          </cell>
          <cell r="AG392" t="str">
            <v xml:space="preserve">   5.</v>
          </cell>
          <cell r="AO392" t="str">
            <v xml:space="preserve">   5.</v>
          </cell>
          <cell r="AW392" t="str">
            <v xml:space="preserve">   5.</v>
          </cell>
        </row>
        <row r="393">
          <cell r="A393" t="str">
            <v xml:space="preserve">   6.</v>
          </cell>
          <cell r="I393" t="str">
            <v xml:space="preserve">   6.</v>
          </cell>
          <cell r="Q393" t="str">
            <v xml:space="preserve">   6.</v>
          </cell>
          <cell r="Y393" t="str">
            <v xml:space="preserve">   6.</v>
          </cell>
          <cell r="AG393" t="str">
            <v xml:space="preserve">   6.</v>
          </cell>
          <cell r="AO393" t="str">
            <v xml:space="preserve">   6.</v>
          </cell>
          <cell r="AW393" t="str">
            <v xml:space="preserve">   6.</v>
          </cell>
        </row>
        <row r="394">
          <cell r="A394" t="str">
            <v xml:space="preserve">   7.  Home and Community Based Services (HCBS) Total</v>
          </cell>
          <cell r="B394">
            <v>0</v>
          </cell>
          <cell r="C394">
            <v>193.30999999999997</v>
          </cell>
          <cell r="D394">
            <v>0</v>
          </cell>
          <cell r="E394">
            <v>50.61</v>
          </cell>
          <cell r="F394">
            <v>0</v>
          </cell>
          <cell r="G394">
            <v>243.91999999999996</v>
          </cell>
          <cell r="I394" t="str">
            <v xml:space="preserve">   7.  Home and Community Based Services (HCBS) Total</v>
          </cell>
          <cell r="J394">
            <v>0</v>
          </cell>
          <cell r="K394">
            <v>338.48</v>
          </cell>
          <cell r="L394">
            <v>0</v>
          </cell>
          <cell r="M394">
            <v>88.35</v>
          </cell>
          <cell r="N394">
            <v>0</v>
          </cell>
          <cell r="O394">
            <v>426.83000000000004</v>
          </cell>
          <cell r="Q394" t="str">
            <v xml:space="preserve">   7.  Home and Community Based Services (HCBS) Total</v>
          </cell>
          <cell r="R394">
            <v>0</v>
          </cell>
          <cell r="S394">
            <v>95.550000000000011</v>
          </cell>
          <cell r="T394">
            <v>0</v>
          </cell>
          <cell r="U394">
            <v>14.07</v>
          </cell>
          <cell r="V394">
            <v>0</v>
          </cell>
          <cell r="W394">
            <v>109.62</v>
          </cell>
          <cell r="Y394" t="str">
            <v xml:space="preserve">   7.  Home and Community Based Services (HCBS) Total</v>
          </cell>
          <cell r="Z394">
            <v>0</v>
          </cell>
          <cell r="AA394">
            <v>8554.57</v>
          </cell>
          <cell r="AB394">
            <v>0</v>
          </cell>
          <cell r="AC394">
            <v>1510.57</v>
          </cell>
          <cell r="AD394">
            <v>0</v>
          </cell>
          <cell r="AE394">
            <v>10065.14</v>
          </cell>
          <cell r="AG394" t="str">
            <v xml:space="preserve">   7.  Home and Community Based Services (HCBS) Total</v>
          </cell>
          <cell r="AH394">
            <v>0</v>
          </cell>
          <cell r="AI394">
            <v>1325.78</v>
          </cell>
          <cell r="AJ394">
            <v>0</v>
          </cell>
          <cell r="AK394">
            <v>251.34</v>
          </cell>
          <cell r="AL394">
            <v>0</v>
          </cell>
          <cell r="AM394">
            <v>1577.12</v>
          </cell>
          <cell r="AO394" t="str">
            <v xml:space="preserve">   7.  Home and Community Based Services (HCBS) Total</v>
          </cell>
          <cell r="AP394">
            <v>0</v>
          </cell>
          <cell r="AQ394">
            <v>479.69000000000005</v>
          </cell>
          <cell r="AR394">
            <v>0</v>
          </cell>
          <cell r="AS394">
            <v>135.70999999999998</v>
          </cell>
          <cell r="AT394">
            <v>0</v>
          </cell>
          <cell r="AU394">
            <v>615.40000000000009</v>
          </cell>
          <cell r="AW394" t="str">
            <v xml:space="preserve">   7.  Home and Community Based Services (HCBS) Total</v>
          </cell>
          <cell r="AX394">
            <v>0</v>
          </cell>
          <cell r="AY394">
            <v>1021.8000000000001</v>
          </cell>
          <cell r="AZ394">
            <v>0</v>
          </cell>
          <cell r="BA394">
            <v>258.95</v>
          </cell>
          <cell r="BB394">
            <v>0</v>
          </cell>
          <cell r="BC394">
            <v>1280.75</v>
          </cell>
        </row>
        <row r="395">
          <cell r="A395" t="str">
            <v xml:space="preserve">       a.  Adult Foster Care</v>
          </cell>
          <cell r="B395">
            <v>0</v>
          </cell>
          <cell r="C395">
            <v>0</v>
          </cell>
          <cell r="D395">
            <v>0</v>
          </cell>
          <cell r="E395">
            <v>0</v>
          </cell>
          <cell r="F395">
            <v>0</v>
          </cell>
          <cell r="G395">
            <v>0</v>
          </cell>
          <cell r="I395" t="str">
            <v xml:space="preserve">       a.  Adult Foster Care</v>
          </cell>
          <cell r="J395">
            <v>0</v>
          </cell>
          <cell r="K395">
            <v>0</v>
          </cell>
          <cell r="L395">
            <v>0</v>
          </cell>
          <cell r="M395">
            <v>1.17</v>
          </cell>
          <cell r="N395">
            <v>0</v>
          </cell>
          <cell r="O395">
            <v>1.17</v>
          </cell>
          <cell r="Q395" t="str">
            <v xml:space="preserve">       a.  Adult Foster Care</v>
          </cell>
          <cell r="R395">
            <v>0</v>
          </cell>
          <cell r="S395">
            <v>0</v>
          </cell>
          <cell r="T395">
            <v>0</v>
          </cell>
          <cell r="U395">
            <v>0</v>
          </cell>
          <cell r="V395">
            <v>0</v>
          </cell>
          <cell r="W395">
            <v>0</v>
          </cell>
          <cell r="Y395" t="str">
            <v xml:space="preserve">       a.  Adult Foster Care</v>
          </cell>
          <cell r="Z395">
            <v>0</v>
          </cell>
          <cell r="AA395">
            <v>161.51</v>
          </cell>
          <cell r="AB395">
            <v>0</v>
          </cell>
          <cell r="AC395">
            <v>26.04</v>
          </cell>
          <cell r="AD395">
            <v>0</v>
          </cell>
          <cell r="AE395">
            <v>187.54999999999998</v>
          </cell>
          <cell r="AG395" t="str">
            <v xml:space="preserve">       a.  Adult Foster Care</v>
          </cell>
          <cell r="AH395">
            <v>0</v>
          </cell>
          <cell r="AI395">
            <v>12.9</v>
          </cell>
          <cell r="AJ395">
            <v>0</v>
          </cell>
          <cell r="AK395">
            <v>5.73</v>
          </cell>
          <cell r="AL395">
            <v>0</v>
          </cell>
          <cell r="AM395">
            <v>18.630000000000003</v>
          </cell>
          <cell r="AO395" t="str">
            <v xml:space="preserve">       a.  Adult Foster Care</v>
          </cell>
          <cell r="AP395">
            <v>0</v>
          </cell>
          <cell r="AQ395">
            <v>0</v>
          </cell>
          <cell r="AR395">
            <v>0</v>
          </cell>
          <cell r="AS395">
            <v>0</v>
          </cell>
          <cell r="AT395">
            <v>0</v>
          </cell>
          <cell r="AU395">
            <v>0</v>
          </cell>
          <cell r="AW395" t="str">
            <v xml:space="preserve">       a.  Adult Foster Care</v>
          </cell>
          <cell r="AX395">
            <v>0</v>
          </cell>
          <cell r="AY395">
            <v>4</v>
          </cell>
          <cell r="AZ395">
            <v>0</v>
          </cell>
          <cell r="BA395">
            <v>0</v>
          </cell>
          <cell r="BB395">
            <v>0</v>
          </cell>
          <cell r="BC395">
            <v>4</v>
          </cell>
        </row>
        <row r="396">
          <cell r="A396" t="str">
            <v xml:space="preserve">       b.  Assisted Living Home (Adult Care Home)</v>
          </cell>
          <cell r="B396">
            <v>0</v>
          </cell>
          <cell r="C396">
            <v>44.36</v>
          </cell>
          <cell r="D396">
            <v>0</v>
          </cell>
          <cell r="E396">
            <v>1.66</v>
          </cell>
          <cell r="F396">
            <v>0</v>
          </cell>
          <cell r="G396">
            <v>46.019999999999996</v>
          </cell>
          <cell r="I396" t="str">
            <v xml:space="preserve">       b.  Assisted Living Home (Adult Care Home)</v>
          </cell>
          <cell r="J396">
            <v>0</v>
          </cell>
          <cell r="K396">
            <v>19.060000000000002</v>
          </cell>
          <cell r="L396">
            <v>0</v>
          </cell>
          <cell r="M396">
            <v>4.7</v>
          </cell>
          <cell r="N396">
            <v>0</v>
          </cell>
          <cell r="O396">
            <v>23.76</v>
          </cell>
          <cell r="Q396" t="str">
            <v xml:space="preserve">       b.  Assisted Living Home (Adult Care Home)</v>
          </cell>
          <cell r="R396">
            <v>0</v>
          </cell>
          <cell r="S396">
            <v>0</v>
          </cell>
          <cell r="T396">
            <v>0</v>
          </cell>
          <cell r="U396">
            <v>0</v>
          </cell>
          <cell r="V396">
            <v>0</v>
          </cell>
          <cell r="W396">
            <v>0</v>
          </cell>
          <cell r="Y396" t="str">
            <v xml:space="preserve">       b.  Assisted Living Home (Adult Care Home)</v>
          </cell>
          <cell r="Z396">
            <v>0</v>
          </cell>
          <cell r="AA396">
            <v>1894.61</v>
          </cell>
          <cell r="AB396">
            <v>0</v>
          </cell>
          <cell r="AC396">
            <v>120.88</v>
          </cell>
          <cell r="AD396">
            <v>0</v>
          </cell>
          <cell r="AE396">
            <v>2015.4899999999998</v>
          </cell>
          <cell r="AG396" t="str">
            <v xml:space="preserve">       b.  Assisted Living Home (Adult Care Home)</v>
          </cell>
          <cell r="AH396">
            <v>0</v>
          </cell>
          <cell r="AI396">
            <v>30.16</v>
          </cell>
          <cell r="AJ396">
            <v>0</v>
          </cell>
          <cell r="AK396">
            <v>10.3</v>
          </cell>
          <cell r="AL396">
            <v>0</v>
          </cell>
          <cell r="AM396">
            <v>40.46</v>
          </cell>
          <cell r="AO396" t="str">
            <v xml:space="preserve">       b.  Assisted Living Home (Adult Care Home)</v>
          </cell>
          <cell r="AP396">
            <v>0</v>
          </cell>
          <cell r="AQ396">
            <v>84.77</v>
          </cell>
          <cell r="AR396">
            <v>0</v>
          </cell>
          <cell r="AS396">
            <v>12</v>
          </cell>
          <cell r="AT396">
            <v>0</v>
          </cell>
          <cell r="AU396">
            <v>96.77</v>
          </cell>
          <cell r="AW396" t="str">
            <v xml:space="preserve">       b.  Assisted Living Home (Adult Care Home)</v>
          </cell>
          <cell r="AX396">
            <v>0</v>
          </cell>
          <cell r="AY396">
            <v>114.64999999999999</v>
          </cell>
          <cell r="AZ396">
            <v>0</v>
          </cell>
          <cell r="BA396">
            <v>10.27</v>
          </cell>
          <cell r="BB396">
            <v>0</v>
          </cell>
          <cell r="BC396">
            <v>124.91999999999999</v>
          </cell>
        </row>
        <row r="397">
          <cell r="A397" t="str">
            <v xml:space="preserve">       c.  Group Home (DD)</v>
          </cell>
          <cell r="B397">
            <v>0</v>
          </cell>
          <cell r="C397">
            <v>0</v>
          </cell>
          <cell r="D397">
            <v>0</v>
          </cell>
          <cell r="E397">
            <v>0</v>
          </cell>
          <cell r="F397">
            <v>0</v>
          </cell>
          <cell r="G397">
            <v>0</v>
          </cell>
          <cell r="I397" t="str">
            <v xml:space="preserve">       c.  Group Home (DD)</v>
          </cell>
          <cell r="J397">
            <v>0</v>
          </cell>
          <cell r="K397">
            <v>0</v>
          </cell>
          <cell r="L397">
            <v>0</v>
          </cell>
          <cell r="M397">
            <v>0</v>
          </cell>
          <cell r="N397">
            <v>0</v>
          </cell>
          <cell r="O397">
            <v>0</v>
          </cell>
          <cell r="Q397" t="str">
            <v xml:space="preserve">       c.  Group Home (DD)</v>
          </cell>
          <cell r="R397">
            <v>0</v>
          </cell>
          <cell r="S397">
            <v>0</v>
          </cell>
          <cell r="T397">
            <v>0</v>
          </cell>
          <cell r="U397">
            <v>0</v>
          </cell>
          <cell r="V397">
            <v>0</v>
          </cell>
          <cell r="W397">
            <v>0</v>
          </cell>
          <cell r="Y397" t="str">
            <v xml:space="preserve">       c.  Group Home (DD)</v>
          </cell>
          <cell r="Z397">
            <v>0</v>
          </cell>
          <cell r="AA397">
            <v>4.0299999999999994</v>
          </cell>
          <cell r="AB397">
            <v>0</v>
          </cell>
          <cell r="AC397">
            <v>0</v>
          </cell>
          <cell r="AD397">
            <v>0</v>
          </cell>
          <cell r="AE397">
            <v>4.0299999999999994</v>
          </cell>
          <cell r="AG397" t="str">
            <v xml:space="preserve">       c.  Group Home (DD)</v>
          </cell>
          <cell r="AH397">
            <v>0</v>
          </cell>
          <cell r="AI397">
            <v>0</v>
          </cell>
          <cell r="AJ397">
            <v>0</v>
          </cell>
          <cell r="AK397">
            <v>0</v>
          </cell>
          <cell r="AL397">
            <v>0</v>
          </cell>
          <cell r="AM397">
            <v>0</v>
          </cell>
          <cell r="AO397" t="str">
            <v xml:space="preserve">       c.  Group Home (DD)</v>
          </cell>
          <cell r="AP397">
            <v>0</v>
          </cell>
          <cell r="AQ397">
            <v>0</v>
          </cell>
          <cell r="AR397">
            <v>0</v>
          </cell>
          <cell r="AS397">
            <v>0</v>
          </cell>
          <cell r="AT397">
            <v>0</v>
          </cell>
          <cell r="AU397">
            <v>0</v>
          </cell>
          <cell r="AW397" t="str">
            <v xml:space="preserve">       c.  Group Home (DD)</v>
          </cell>
          <cell r="AX397">
            <v>0</v>
          </cell>
          <cell r="AY397">
            <v>0</v>
          </cell>
          <cell r="AZ397">
            <v>0</v>
          </cell>
          <cell r="BA397">
            <v>0</v>
          </cell>
          <cell r="BB397">
            <v>0</v>
          </cell>
          <cell r="BC397">
            <v>0</v>
          </cell>
        </row>
        <row r="398">
          <cell r="A398" t="str">
            <v xml:space="preserve">       d.  Individual Home</v>
          </cell>
          <cell r="B398">
            <v>0</v>
          </cell>
          <cell r="C398">
            <v>79.72999999999999</v>
          </cell>
          <cell r="D398">
            <v>0</v>
          </cell>
          <cell r="E398">
            <v>36.950000000000003</v>
          </cell>
          <cell r="F398">
            <v>0</v>
          </cell>
          <cell r="G398">
            <v>116.67999999999999</v>
          </cell>
          <cell r="I398" t="str">
            <v xml:space="preserve">       d.  Individual Home</v>
          </cell>
          <cell r="J398">
            <v>0</v>
          </cell>
          <cell r="K398">
            <v>104.99</v>
          </cell>
          <cell r="L398">
            <v>0</v>
          </cell>
          <cell r="M398">
            <v>45.69</v>
          </cell>
          <cell r="N398">
            <v>0</v>
          </cell>
          <cell r="O398">
            <v>150.68</v>
          </cell>
          <cell r="Q398" t="str">
            <v xml:space="preserve">       d.  Individual Home</v>
          </cell>
          <cell r="R398">
            <v>0</v>
          </cell>
          <cell r="S398">
            <v>69.900000000000006</v>
          </cell>
          <cell r="T398">
            <v>0</v>
          </cell>
          <cell r="U398">
            <v>3</v>
          </cell>
          <cell r="V398">
            <v>0</v>
          </cell>
          <cell r="W398">
            <v>72.900000000000006</v>
          </cell>
          <cell r="Y398" t="str">
            <v xml:space="preserve">       d.  Individual Home</v>
          </cell>
          <cell r="Z398">
            <v>0</v>
          </cell>
          <cell r="AA398">
            <v>1965.87</v>
          </cell>
          <cell r="AB398">
            <v>0</v>
          </cell>
          <cell r="AC398">
            <v>726.05</v>
          </cell>
          <cell r="AD398">
            <v>0</v>
          </cell>
          <cell r="AE398">
            <v>2691.92</v>
          </cell>
          <cell r="AG398" t="str">
            <v xml:space="preserve">       d.  Individual Home</v>
          </cell>
          <cell r="AH398">
            <v>0</v>
          </cell>
          <cell r="AI398">
            <v>534.37</v>
          </cell>
          <cell r="AJ398">
            <v>0</v>
          </cell>
          <cell r="AK398">
            <v>126.09</v>
          </cell>
          <cell r="AL398">
            <v>0</v>
          </cell>
          <cell r="AM398">
            <v>660.46</v>
          </cell>
          <cell r="AO398" t="str">
            <v xml:space="preserve">       d.  Individual Home</v>
          </cell>
          <cell r="AP398">
            <v>0</v>
          </cell>
          <cell r="AQ398">
            <v>196.08</v>
          </cell>
          <cell r="AR398">
            <v>0</v>
          </cell>
          <cell r="AS398">
            <v>78.42</v>
          </cell>
          <cell r="AT398">
            <v>0</v>
          </cell>
          <cell r="AU398">
            <v>274.5</v>
          </cell>
          <cell r="AW398" t="str">
            <v xml:space="preserve">       d.  Individual Home</v>
          </cell>
          <cell r="AX398">
            <v>0</v>
          </cell>
          <cell r="AY398">
            <v>336.13</v>
          </cell>
          <cell r="AZ398">
            <v>0</v>
          </cell>
          <cell r="BA398">
            <v>124.83999999999999</v>
          </cell>
          <cell r="BB398">
            <v>0</v>
          </cell>
          <cell r="BC398">
            <v>460.96999999999997</v>
          </cell>
        </row>
        <row r="399">
          <cell r="A399" t="str">
            <v xml:space="preserve">       e.  Assisted Living Centers (SRL)</v>
          </cell>
          <cell r="B399">
            <v>0</v>
          </cell>
          <cell r="C399">
            <v>3.3200000000000003</v>
          </cell>
          <cell r="D399">
            <v>0</v>
          </cell>
          <cell r="E399">
            <v>3</v>
          </cell>
          <cell r="F399">
            <v>0</v>
          </cell>
          <cell r="G399">
            <v>6.32</v>
          </cell>
          <cell r="I399" t="str">
            <v xml:space="preserve">       e.  Assisted Living Centers (SRL)</v>
          </cell>
          <cell r="J399">
            <v>0</v>
          </cell>
          <cell r="K399">
            <v>144.38999999999999</v>
          </cell>
          <cell r="L399">
            <v>0</v>
          </cell>
          <cell r="M399">
            <v>8.17</v>
          </cell>
          <cell r="N399">
            <v>0</v>
          </cell>
          <cell r="O399">
            <v>152.55999999999997</v>
          </cell>
          <cell r="Q399" t="str">
            <v xml:space="preserve">       e.  Assisted Living Centers (SRL)</v>
          </cell>
          <cell r="R399">
            <v>0</v>
          </cell>
          <cell r="S399">
            <v>8.65</v>
          </cell>
          <cell r="T399">
            <v>0</v>
          </cell>
          <cell r="U399">
            <v>0</v>
          </cell>
          <cell r="V399">
            <v>0</v>
          </cell>
          <cell r="W399">
            <v>8.65</v>
          </cell>
          <cell r="Y399" t="str">
            <v xml:space="preserve">       e.  Assisted Living Centers (SRL)</v>
          </cell>
          <cell r="Z399">
            <v>0</v>
          </cell>
          <cell r="AA399">
            <v>2157.25</v>
          </cell>
          <cell r="AB399">
            <v>0</v>
          </cell>
          <cell r="AC399">
            <v>134.42000000000002</v>
          </cell>
          <cell r="AD399">
            <v>0</v>
          </cell>
          <cell r="AE399">
            <v>2291.67</v>
          </cell>
          <cell r="AG399" t="str">
            <v xml:space="preserve">       e.  Assisted Living Centers (SRL)</v>
          </cell>
          <cell r="AH399">
            <v>0</v>
          </cell>
          <cell r="AI399">
            <v>365.73</v>
          </cell>
          <cell r="AJ399">
            <v>0</v>
          </cell>
          <cell r="AK399">
            <v>51.73</v>
          </cell>
          <cell r="AL399">
            <v>0</v>
          </cell>
          <cell r="AM399">
            <v>417.46000000000004</v>
          </cell>
          <cell r="AO399" t="str">
            <v xml:space="preserve">       e.  Assisted Living Centers (SRL)</v>
          </cell>
          <cell r="AP399">
            <v>0</v>
          </cell>
          <cell r="AQ399">
            <v>57.95</v>
          </cell>
          <cell r="AR399">
            <v>0</v>
          </cell>
          <cell r="AS399">
            <v>9.8000000000000007</v>
          </cell>
          <cell r="AT399">
            <v>0</v>
          </cell>
          <cell r="AU399">
            <v>67.75</v>
          </cell>
          <cell r="AW399" t="str">
            <v xml:space="preserve">       e.  Assisted Living Centers (SRL)</v>
          </cell>
          <cell r="AX399">
            <v>0</v>
          </cell>
          <cell r="AY399">
            <v>144.34</v>
          </cell>
          <cell r="AZ399">
            <v>0</v>
          </cell>
          <cell r="BA399">
            <v>16.86</v>
          </cell>
          <cell r="BB399">
            <v>0</v>
          </cell>
          <cell r="BC399">
            <v>161.19999999999999</v>
          </cell>
        </row>
        <row r="400">
          <cell r="A400" t="str">
            <v xml:space="preserve">       f.  Other (Hospice)</v>
          </cell>
          <cell r="B400">
            <v>0</v>
          </cell>
          <cell r="C400">
            <v>17.420000000000002</v>
          </cell>
          <cell r="D400">
            <v>0</v>
          </cell>
          <cell r="E400">
            <v>0</v>
          </cell>
          <cell r="F400">
            <v>0</v>
          </cell>
          <cell r="G400">
            <v>17.420000000000002</v>
          </cell>
          <cell r="I400" t="str">
            <v xml:space="preserve">       f.  Other (Hospice)</v>
          </cell>
          <cell r="J400">
            <v>0</v>
          </cell>
          <cell r="K400">
            <v>1.9100000000000001</v>
          </cell>
          <cell r="L400">
            <v>0</v>
          </cell>
          <cell r="M400">
            <v>0</v>
          </cell>
          <cell r="N400">
            <v>0</v>
          </cell>
          <cell r="O400">
            <v>1.9100000000000001</v>
          </cell>
          <cell r="Q400" t="str">
            <v xml:space="preserve">       f.  Other (Hospice)</v>
          </cell>
          <cell r="R400">
            <v>0</v>
          </cell>
          <cell r="S400">
            <v>0</v>
          </cell>
          <cell r="T400">
            <v>0</v>
          </cell>
          <cell r="U400">
            <v>3</v>
          </cell>
          <cell r="V400">
            <v>0</v>
          </cell>
          <cell r="W400">
            <v>3</v>
          </cell>
          <cell r="Y400" t="str">
            <v xml:space="preserve">       f.  Other (Hospice)</v>
          </cell>
          <cell r="Z400">
            <v>0</v>
          </cell>
          <cell r="AA400">
            <v>287.98</v>
          </cell>
          <cell r="AB400">
            <v>0</v>
          </cell>
          <cell r="AC400">
            <v>6.83</v>
          </cell>
          <cell r="AD400">
            <v>0</v>
          </cell>
          <cell r="AE400">
            <v>294.81</v>
          </cell>
          <cell r="AG400" t="str">
            <v xml:space="preserve">       f.  Other (Hospice)</v>
          </cell>
          <cell r="AH400">
            <v>0</v>
          </cell>
          <cell r="AI400">
            <v>4.0600000000000005</v>
          </cell>
          <cell r="AJ400">
            <v>0</v>
          </cell>
          <cell r="AK400">
            <v>0</v>
          </cell>
          <cell r="AL400">
            <v>0</v>
          </cell>
          <cell r="AM400">
            <v>4.0600000000000005</v>
          </cell>
          <cell r="AO400" t="str">
            <v xml:space="preserve">       f.  Other (Hospice)</v>
          </cell>
          <cell r="AP400">
            <v>0</v>
          </cell>
          <cell r="AQ400">
            <v>16.420000000000002</v>
          </cell>
          <cell r="AR400">
            <v>0</v>
          </cell>
          <cell r="AS400">
            <v>6.49</v>
          </cell>
          <cell r="AT400">
            <v>0</v>
          </cell>
          <cell r="AU400">
            <v>22.910000000000004</v>
          </cell>
          <cell r="AW400" t="str">
            <v xml:space="preserve">       f.  Other (Hospice)</v>
          </cell>
          <cell r="AX400">
            <v>0</v>
          </cell>
          <cell r="AY400">
            <v>25.36</v>
          </cell>
          <cell r="AZ400">
            <v>0</v>
          </cell>
          <cell r="BA400">
            <v>1.9</v>
          </cell>
          <cell r="BB400">
            <v>0</v>
          </cell>
          <cell r="BC400">
            <v>27.259999999999998</v>
          </cell>
        </row>
        <row r="401">
          <cell r="A401" t="str">
            <v xml:space="preserve">       g.  Attendant Care</v>
          </cell>
          <cell r="B401">
            <v>0</v>
          </cell>
          <cell r="C401">
            <v>48.48</v>
          </cell>
          <cell r="D401">
            <v>0</v>
          </cell>
          <cell r="E401">
            <v>9</v>
          </cell>
          <cell r="F401">
            <v>0</v>
          </cell>
          <cell r="G401">
            <v>57.48</v>
          </cell>
          <cell r="I401" t="str">
            <v xml:space="preserve">       g.  Attendant Care</v>
          </cell>
          <cell r="J401">
            <v>0</v>
          </cell>
          <cell r="K401">
            <v>68.13</v>
          </cell>
          <cell r="L401">
            <v>0</v>
          </cell>
          <cell r="M401">
            <v>28.619999999999997</v>
          </cell>
          <cell r="N401">
            <v>0</v>
          </cell>
          <cell r="O401">
            <v>96.75</v>
          </cell>
          <cell r="Q401" t="str">
            <v xml:space="preserve">       g.  Attendant Care</v>
          </cell>
          <cell r="R401">
            <v>0</v>
          </cell>
          <cell r="S401">
            <v>17</v>
          </cell>
          <cell r="T401">
            <v>0</v>
          </cell>
          <cell r="U401">
            <v>8.07</v>
          </cell>
          <cell r="V401">
            <v>0</v>
          </cell>
          <cell r="W401">
            <v>25.07</v>
          </cell>
          <cell r="Y401" t="str">
            <v xml:space="preserve">       g.  Attendant Care</v>
          </cell>
          <cell r="Z401">
            <v>0</v>
          </cell>
          <cell r="AA401">
            <v>2083.3200000000002</v>
          </cell>
          <cell r="AB401">
            <v>0</v>
          </cell>
          <cell r="AC401">
            <v>496.35</v>
          </cell>
          <cell r="AD401">
            <v>0</v>
          </cell>
          <cell r="AE401">
            <v>2579.67</v>
          </cell>
          <cell r="AG401" t="str">
            <v xml:space="preserve">       g.  Attendant Care</v>
          </cell>
          <cell r="AH401">
            <v>0</v>
          </cell>
          <cell r="AI401">
            <v>378.56</v>
          </cell>
          <cell r="AJ401">
            <v>0</v>
          </cell>
          <cell r="AK401">
            <v>57.490000000000009</v>
          </cell>
          <cell r="AL401">
            <v>0</v>
          </cell>
          <cell r="AM401">
            <v>436.05</v>
          </cell>
          <cell r="AO401" t="str">
            <v xml:space="preserve">       g.  Attendant Care</v>
          </cell>
          <cell r="AP401">
            <v>0</v>
          </cell>
          <cell r="AQ401">
            <v>124.47</v>
          </cell>
          <cell r="AR401">
            <v>0</v>
          </cell>
          <cell r="AS401">
            <v>29</v>
          </cell>
          <cell r="AT401">
            <v>0</v>
          </cell>
          <cell r="AU401">
            <v>153.47</v>
          </cell>
          <cell r="AW401" t="str">
            <v xml:space="preserve">       g.  Attendant Care</v>
          </cell>
          <cell r="AX401">
            <v>0</v>
          </cell>
          <cell r="AY401">
            <v>397.32000000000005</v>
          </cell>
          <cell r="AZ401">
            <v>0</v>
          </cell>
          <cell r="BA401">
            <v>105.08000000000001</v>
          </cell>
          <cell r="BB401">
            <v>0</v>
          </cell>
          <cell r="BC401">
            <v>502.40000000000009</v>
          </cell>
        </row>
        <row r="402">
          <cell r="A402" t="str">
            <v xml:space="preserve">   8.  Acute Care</v>
          </cell>
          <cell r="B402">
            <v>0</v>
          </cell>
          <cell r="C402">
            <v>3.2</v>
          </cell>
          <cell r="D402">
            <v>0</v>
          </cell>
          <cell r="E402">
            <v>0</v>
          </cell>
          <cell r="F402">
            <v>0</v>
          </cell>
          <cell r="G402">
            <v>3.2</v>
          </cell>
          <cell r="I402" t="str">
            <v xml:space="preserve">   8.  Acute Care</v>
          </cell>
          <cell r="J402">
            <v>0</v>
          </cell>
          <cell r="K402">
            <v>11</v>
          </cell>
          <cell r="L402">
            <v>0</v>
          </cell>
          <cell r="M402">
            <v>6.0299999999999994</v>
          </cell>
          <cell r="N402">
            <v>0</v>
          </cell>
          <cell r="O402">
            <v>17.03</v>
          </cell>
          <cell r="Q402" t="str">
            <v xml:space="preserve">   8.  Acute Care</v>
          </cell>
          <cell r="R402">
            <v>0</v>
          </cell>
          <cell r="S402">
            <v>7.5299999999999994</v>
          </cell>
          <cell r="T402">
            <v>0</v>
          </cell>
          <cell r="U402">
            <v>0</v>
          </cell>
          <cell r="V402">
            <v>0</v>
          </cell>
          <cell r="W402">
            <v>7.5299999999999994</v>
          </cell>
          <cell r="Y402" t="str">
            <v xml:space="preserve">   8.  Acute Care</v>
          </cell>
          <cell r="Z402">
            <v>0</v>
          </cell>
          <cell r="AA402">
            <v>114.88</v>
          </cell>
          <cell r="AB402">
            <v>0</v>
          </cell>
          <cell r="AC402">
            <v>85.009999999999991</v>
          </cell>
          <cell r="AD402">
            <v>0</v>
          </cell>
          <cell r="AE402">
            <v>199.89</v>
          </cell>
          <cell r="AG402" t="str">
            <v xml:space="preserve">   8.  Acute Care</v>
          </cell>
          <cell r="AH402">
            <v>0</v>
          </cell>
          <cell r="AI402">
            <v>6.9</v>
          </cell>
          <cell r="AJ402">
            <v>0</v>
          </cell>
          <cell r="AK402">
            <v>0</v>
          </cell>
          <cell r="AL402">
            <v>0</v>
          </cell>
          <cell r="AM402">
            <v>6.9</v>
          </cell>
          <cell r="AO402" t="str">
            <v xml:space="preserve">   8.  Acute Care</v>
          </cell>
          <cell r="AP402">
            <v>0</v>
          </cell>
          <cell r="AQ402">
            <v>4.57</v>
          </cell>
          <cell r="AR402">
            <v>0</v>
          </cell>
          <cell r="AS402">
            <v>0</v>
          </cell>
          <cell r="AT402">
            <v>0</v>
          </cell>
          <cell r="AU402">
            <v>4.57</v>
          </cell>
          <cell r="AW402" t="str">
            <v xml:space="preserve">   8.  Acute Care</v>
          </cell>
          <cell r="AX402">
            <v>0</v>
          </cell>
          <cell r="AY402">
            <v>5</v>
          </cell>
          <cell r="AZ402">
            <v>0</v>
          </cell>
          <cell r="BA402">
            <v>5</v>
          </cell>
          <cell r="BB402">
            <v>0</v>
          </cell>
          <cell r="BC402">
            <v>10</v>
          </cell>
        </row>
        <row r="403">
          <cell r="A403" t="str">
            <v xml:space="preserve">   9.  Ventilator</v>
          </cell>
          <cell r="B403">
            <v>0</v>
          </cell>
          <cell r="C403">
            <v>0</v>
          </cell>
          <cell r="D403">
            <v>0</v>
          </cell>
          <cell r="E403">
            <v>0</v>
          </cell>
          <cell r="F403">
            <v>0</v>
          </cell>
          <cell r="G403">
            <v>0</v>
          </cell>
          <cell r="I403" t="str">
            <v xml:space="preserve">   9.  Ventilator</v>
          </cell>
          <cell r="J403">
            <v>0</v>
          </cell>
          <cell r="K403">
            <v>0</v>
          </cell>
          <cell r="L403">
            <v>0</v>
          </cell>
          <cell r="M403">
            <v>3</v>
          </cell>
          <cell r="N403">
            <v>0</v>
          </cell>
          <cell r="O403">
            <v>3</v>
          </cell>
          <cell r="Q403" t="str">
            <v xml:space="preserve">   9.  Ventilator</v>
          </cell>
          <cell r="R403">
            <v>0</v>
          </cell>
          <cell r="S403">
            <v>0</v>
          </cell>
          <cell r="T403">
            <v>0</v>
          </cell>
          <cell r="U403">
            <v>0</v>
          </cell>
          <cell r="V403">
            <v>0</v>
          </cell>
          <cell r="W403">
            <v>0</v>
          </cell>
          <cell r="Y403" t="str">
            <v xml:space="preserve">   9.  Ventilator</v>
          </cell>
          <cell r="Z403">
            <v>0</v>
          </cell>
          <cell r="AA403">
            <v>64.25</v>
          </cell>
          <cell r="AB403">
            <v>0</v>
          </cell>
          <cell r="AC403">
            <v>56.510000000000005</v>
          </cell>
          <cell r="AD403">
            <v>0</v>
          </cell>
          <cell r="AE403">
            <v>120.76</v>
          </cell>
          <cell r="AG403" t="str">
            <v xml:space="preserve">   9.  Ventilator</v>
          </cell>
          <cell r="AH403">
            <v>0</v>
          </cell>
          <cell r="AI403">
            <v>4</v>
          </cell>
          <cell r="AJ403">
            <v>0</v>
          </cell>
          <cell r="AK403">
            <v>0</v>
          </cell>
          <cell r="AL403">
            <v>0</v>
          </cell>
          <cell r="AM403">
            <v>4</v>
          </cell>
          <cell r="AO403" t="str">
            <v xml:space="preserve">   9.  Ventilator</v>
          </cell>
          <cell r="AP403">
            <v>0</v>
          </cell>
          <cell r="AQ403">
            <v>4</v>
          </cell>
          <cell r="AR403">
            <v>0</v>
          </cell>
          <cell r="AS403">
            <v>3</v>
          </cell>
          <cell r="AT403">
            <v>0</v>
          </cell>
          <cell r="AU403">
            <v>7</v>
          </cell>
          <cell r="AW403" t="str">
            <v xml:space="preserve">   9.  Ventilator</v>
          </cell>
          <cell r="AX403">
            <v>0</v>
          </cell>
          <cell r="AY403">
            <v>0</v>
          </cell>
          <cell r="AZ403">
            <v>0</v>
          </cell>
          <cell r="BA403">
            <v>3</v>
          </cell>
          <cell r="BB403">
            <v>0</v>
          </cell>
          <cell r="BC403">
            <v>3</v>
          </cell>
        </row>
        <row r="404">
          <cell r="A404" t="str">
            <v xml:space="preserve">  10.  Prior Period</v>
          </cell>
          <cell r="B404">
            <v>0</v>
          </cell>
          <cell r="C404">
            <v>1.9666999999999999</v>
          </cell>
          <cell r="D404">
            <v>0</v>
          </cell>
          <cell r="E404">
            <v>0</v>
          </cell>
          <cell r="F404">
            <v>0</v>
          </cell>
          <cell r="G404">
            <v>1.9666999999999999</v>
          </cell>
          <cell r="I404" t="str">
            <v xml:space="preserve">  10.  Prior Period</v>
          </cell>
          <cell r="J404">
            <v>0</v>
          </cell>
          <cell r="K404">
            <v>16.677399999999999</v>
          </cell>
          <cell r="L404">
            <v>0</v>
          </cell>
          <cell r="M404">
            <v>4.9333</v>
          </cell>
          <cell r="N404">
            <v>0</v>
          </cell>
          <cell r="O404">
            <v>21.610699999999998</v>
          </cell>
          <cell r="Q404" t="str">
            <v xml:space="preserve">  10.  Prior Period</v>
          </cell>
          <cell r="R404">
            <v>0</v>
          </cell>
          <cell r="S404">
            <v>19.161200000000001</v>
          </cell>
          <cell r="T404">
            <v>0</v>
          </cell>
          <cell r="U404">
            <v>0</v>
          </cell>
          <cell r="V404">
            <v>0</v>
          </cell>
          <cell r="W404">
            <v>19.161200000000001</v>
          </cell>
          <cell r="Y404" t="str">
            <v xml:space="preserve">  10.  Prior Period</v>
          </cell>
          <cell r="Z404">
            <v>0</v>
          </cell>
          <cell r="AA404">
            <v>506.45180000000005</v>
          </cell>
          <cell r="AB404">
            <v>0</v>
          </cell>
          <cell r="AC404">
            <v>36.459099999999999</v>
          </cell>
          <cell r="AD404">
            <v>0</v>
          </cell>
          <cell r="AE404">
            <v>542.91090000000008</v>
          </cell>
          <cell r="AG404" t="str">
            <v xml:space="preserve">  10.  Prior Period</v>
          </cell>
          <cell r="AH404">
            <v>0</v>
          </cell>
          <cell r="AI404">
            <v>80.073099999999997</v>
          </cell>
          <cell r="AJ404">
            <v>0</v>
          </cell>
          <cell r="AK404">
            <v>9.0333000000000006</v>
          </cell>
          <cell r="AL404">
            <v>0</v>
          </cell>
          <cell r="AM404">
            <v>89.106399999999994</v>
          </cell>
          <cell r="AO404" t="str">
            <v xml:space="preserve">  10.  Prior Period</v>
          </cell>
          <cell r="AP404">
            <v>0</v>
          </cell>
          <cell r="AQ404">
            <v>21.099999999999998</v>
          </cell>
          <cell r="AR404">
            <v>0</v>
          </cell>
          <cell r="AS404">
            <v>3.2300000000000002E-2</v>
          </cell>
          <cell r="AT404">
            <v>0</v>
          </cell>
          <cell r="AU404">
            <v>21.132299999999997</v>
          </cell>
          <cell r="AW404" t="str">
            <v xml:space="preserve">  10.  Prior Period</v>
          </cell>
          <cell r="AX404">
            <v>0</v>
          </cell>
          <cell r="AY404">
            <v>39.611800000000002</v>
          </cell>
          <cell r="AZ404">
            <v>0</v>
          </cell>
          <cell r="BA404">
            <v>0</v>
          </cell>
          <cell r="BB404">
            <v>0</v>
          </cell>
          <cell r="BC404">
            <v>39.611800000000002</v>
          </cell>
        </row>
        <row r="405">
          <cell r="A405" t="str">
            <v xml:space="preserve">  11.  Other - Not Placed</v>
          </cell>
          <cell r="B405">
            <v>0</v>
          </cell>
          <cell r="C405">
            <v>-23.29</v>
          </cell>
          <cell r="D405">
            <v>0</v>
          </cell>
          <cell r="E405">
            <v>-7</v>
          </cell>
          <cell r="F405">
            <v>0</v>
          </cell>
          <cell r="G405">
            <v>-30.29</v>
          </cell>
          <cell r="I405" t="str">
            <v xml:space="preserve">  11.  Other - Not Placed</v>
          </cell>
          <cell r="J405">
            <v>0</v>
          </cell>
          <cell r="K405">
            <v>-42.91</v>
          </cell>
          <cell r="L405">
            <v>0</v>
          </cell>
          <cell r="M405">
            <v>-4.43</v>
          </cell>
          <cell r="N405">
            <v>0</v>
          </cell>
          <cell r="O405">
            <v>-47.339999999999996</v>
          </cell>
          <cell r="Q405" t="str">
            <v xml:space="preserve">  11.  Other - Not Placed</v>
          </cell>
          <cell r="R405">
            <v>0</v>
          </cell>
          <cell r="S405">
            <v>-22.83</v>
          </cell>
          <cell r="T405">
            <v>0</v>
          </cell>
          <cell r="U405">
            <v>0</v>
          </cell>
          <cell r="V405">
            <v>0</v>
          </cell>
          <cell r="W405">
            <v>-22.83</v>
          </cell>
          <cell r="Y405" t="str">
            <v xml:space="preserve">  11.  Other - Not Placed</v>
          </cell>
          <cell r="Z405">
            <v>0</v>
          </cell>
          <cell r="AA405">
            <v>-1251.3499999999979</v>
          </cell>
          <cell r="AB405">
            <v>0</v>
          </cell>
          <cell r="AC405">
            <v>-184.51999999999998</v>
          </cell>
          <cell r="AD405">
            <v>0</v>
          </cell>
          <cell r="AE405">
            <v>-1435.8699999999978</v>
          </cell>
          <cell r="AG405" t="str">
            <v xml:space="preserve">  11.  Other - Not Placed</v>
          </cell>
          <cell r="AH405">
            <v>0</v>
          </cell>
          <cell r="AI405">
            <v>-294.55</v>
          </cell>
          <cell r="AJ405">
            <v>0</v>
          </cell>
          <cell r="AK405">
            <v>-14.290000000000001</v>
          </cell>
          <cell r="AL405">
            <v>0</v>
          </cell>
          <cell r="AM405">
            <v>-308.84000000000003</v>
          </cell>
          <cell r="AO405" t="str">
            <v xml:space="preserve">  11.  Other - Not Placed</v>
          </cell>
          <cell r="AP405">
            <v>0</v>
          </cell>
          <cell r="AQ405">
            <v>-31.769999999999996</v>
          </cell>
          <cell r="AR405">
            <v>0</v>
          </cell>
          <cell r="AS405">
            <v>-18.259999999999998</v>
          </cell>
          <cell r="AT405">
            <v>0</v>
          </cell>
          <cell r="AU405">
            <v>-50.029999999999994</v>
          </cell>
          <cell r="AW405" t="str">
            <v xml:space="preserve">  11.  Other - Not Placed</v>
          </cell>
          <cell r="AX405">
            <v>0</v>
          </cell>
          <cell r="AY405">
            <v>-270.71000000000004</v>
          </cell>
          <cell r="AZ405">
            <v>0</v>
          </cell>
          <cell r="BA405">
            <v>-48.54</v>
          </cell>
          <cell r="BB405">
            <v>0</v>
          </cell>
          <cell r="BC405">
            <v>-319.25000000000006</v>
          </cell>
        </row>
        <row r="407">
          <cell r="A407" t="str">
            <v>C.   Acute Patient Day Information</v>
          </cell>
          <cell r="I407" t="str">
            <v>C.   Acute Patient Day Information</v>
          </cell>
          <cell r="Q407" t="str">
            <v>C.   Acute Patient Day Information</v>
          </cell>
          <cell r="Y407" t="str">
            <v>C.   Acute Patient Day Information</v>
          </cell>
          <cell r="AG407" t="str">
            <v>C.   Acute Patient Day Information</v>
          </cell>
          <cell r="AO407" t="str">
            <v>C.   Acute Patient Day Information</v>
          </cell>
          <cell r="AW407" t="str">
            <v>C.   Acute Patient Day Information</v>
          </cell>
        </row>
        <row r="408">
          <cell r="A408" t="str">
            <v xml:space="preserve">       a.  Admissions</v>
          </cell>
          <cell r="B408">
            <v>0</v>
          </cell>
          <cell r="C408">
            <v>16</v>
          </cell>
          <cell r="D408">
            <v>0</v>
          </cell>
          <cell r="E408">
            <v>2</v>
          </cell>
          <cell r="F408">
            <v>0</v>
          </cell>
          <cell r="G408">
            <v>18</v>
          </cell>
          <cell r="I408" t="str">
            <v xml:space="preserve">       a.  Admissions</v>
          </cell>
          <cell r="J408">
            <v>0</v>
          </cell>
          <cell r="K408">
            <v>28</v>
          </cell>
          <cell r="L408">
            <v>0</v>
          </cell>
          <cell r="M408">
            <v>10</v>
          </cell>
          <cell r="N408">
            <v>0</v>
          </cell>
          <cell r="O408">
            <v>38</v>
          </cell>
          <cell r="Q408" t="str">
            <v xml:space="preserve">       a.  Admissions</v>
          </cell>
          <cell r="R408">
            <v>0</v>
          </cell>
          <cell r="S408">
            <v>17</v>
          </cell>
          <cell r="T408">
            <v>0</v>
          </cell>
          <cell r="U408">
            <v>2</v>
          </cell>
          <cell r="V408">
            <v>0</v>
          </cell>
          <cell r="W408">
            <v>19</v>
          </cell>
          <cell r="Y408" t="str">
            <v xml:space="preserve">       a.  Admissions</v>
          </cell>
          <cell r="Z408">
            <v>0</v>
          </cell>
          <cell r="AA408">
            <v>789</v>
          </cell>
          <cell r="AB408">
            <v>0</v>
          </cell>
          <cell r="AC408">
            <v>142</v>
          </cell>
          <cell r="AD408">
            <v>0</v>
          </cell>
          <cell r="AE408">
            <v>931</v>
          </cell>
          <cell r="AG408" t="str">
            <v xml:space="preserve">       a.  Admissions</v>
          </cell>
          <cell r="AH408">
            <v>0</v>
          </cell>
          <cell r="AI408">
            <v>125</v>
          </cell>
          <cell r="AJ408">
            <v>0</v>
          </cell>
          <cell r="AK408">
            <v>34</v>
          </cell>
          <cell r="AL408">
            <v>0</v>
          </cell>
          <cell r="AM408">
            <v>159</v>
          </cell>
          <cell r="AO408" t="str">
            <v xml:space="preserve">       a.  Admissions</v>
          </cell>
          <cell r="AP408">
            <v>0</v>
          </cell>
          <cell r="AQ408">
            <v>34</v>
          </cell>
          <cell r="AR408">
            <v>0</v>
          </cell>
          <cell r="AS408">
            <v>7</v>
          </cell>
          <cell r="AT408">
            <v>0</v>
          </cell>
          <cell r="AU408">
            <v>41</v>
          </cell>
          <cell r="AW408" t="str">
            <v xml:space="preserve">       a.  Admissions</v>
          </cell>
          <cell r="AX408">
            <v>0</v>
          </cell>
          <cell r="AY408">
            <v>112</v>
          </cell>
          <cell r="AZ408">
            <v>0</v>
          </cell>
          <cell r="BA408">
            <v>14</v>
          </cell>
          <cell r="BB408">
            <v>0</v>
          </cell>
          <cell r="BC408">
            <v>126</v>
          </cell>
        </row>
        <row r="409">
          <cell r="A409" t="str">
            <v xml:space="preserve">       b.  Patient Days</v>
          </cell>
          <cell r="B409">
            <v>0</v>
          </cell>
          <cell r="C409">
            <v>76</v>
          </cell>
          <cell r="D409">
            <v>0</v>
          </cell>
          <cell r="E409">
            <v>11</v>
          </cell>
          <cell r="F409">
            <v>0</v>
          </cell>
          <cell r="G409">
            <v>87</v>
          </cell>
          <cell r="I409" t="str">
            <v xml:space="preserve">       b.  Patient Days</v>
          </cell>
          <cell r="J409">
            <v>0</v>
          </cell>
          <cell r="K409">
            <v>170</v>
          </cell>
          <cell r="L409">
            <v>0</v>
          </cell>
          <cell r="M409">
            <v>63</v>
          </cell>
          <cell r="N409">
            <v>0</v>
          </cell>
          <cell r="O409">
            <v>233</v>
          </cell>
          <cell r="Q409" t="str">
            <v xml:space="preserve">       b.  Patient Days</v>
          </cell>
          <cell r="R409">
            <v>0</v>
          </cell>
          <cell r="S409">
            <v>95</v>
          </cell>
          <cell r="T409">
            <v>0</v>
          </cell>
          <cell r="U409">
            <v>6</v>
          </cell>
          <cell r="V409">
            <v>0</v>
          </cell>
          <cell r="W409">
            <v>101</v>
          </cell>
          <cell r="Y409" t="str">
            <v xml:space="preserve">       b.  Patient Days</v>
          </cell>
          <cell r="Z409">
            <v>0</v>
          </cell>
          <cell r="AA409">
            <v>4179</v>
          </cell>
          <cell r="AB409">
            <v>0</v>
          </cell>
          <cell r="AC409">
            <v>826</v>
          </cell>
          <cell r="AD409">
            <v>0</v>
          </cell>
          <cell r="AE409">
            <v>5005</v>
          </cell>
          <cell r="AG409" t="str">
            <v xml:space="preserve">       b.  Patient Days</v>
          </cell>
          <cell r="AH409">
            <v>0</v>
          </cell>
          <cell r="AI409">
            <v>727</v>
          </cell>
          <cell r="AJ409">
            <v>0</v>
          </cell>
          <cell r="AK409">
            <v>221</v>
          </cell>
          <cell r="AL409">
            <v>0</v>
          </cell>
          <cell r="AM409">
            <v>948</v>
          </cell>
          <cell r="AO409" t="str">
            <v xml:space="preserve">       b.  Patient Days</v>
          </cell>
          <cell r="AP409">
            <v>0</v>
          </cell>
          <cell r="AQ409">
            <v>165</v>
          </cell>
          <cell r="AR409">
            <v>0</v>
          </cell>
          <cell r="AS409">
            <v>52</v>
          </cell>
          <cell r="AT409">
            <v>0</v>
          </cell>
          <cell r="AU409">
            <v>217</v>
          </cell>
          <cell r="AW409" t="str">
            <v xml:space="preserve">       b.  Patient Days</v>
          </cell>
          <cell r="AX409">
            <v>0</v>
          </cell>
          <cell r="AY409">
            <v>682</v>
          </cell>
          <cell r="AZ409">
            <v>0</v>
          </cell>
          <cell r="BA409">
            <v>52</v>
          </cell>
          <cell r="BB409">
            <v>0</v>
          </cell>
          <cell r="BC409">
            <v>734</v>
          </cell>
        </row>
        <row r="410">
          <cell r="A410" t="str">
            <v xml:space="preserve">       c.  Discharges</v>
          </cell>
          <cell r="B410">
            <v>0</v>
          </cell>
          <cell r="C410">
            <v>18</v>
          </cell>
          <cell r="D410">
            <v>0</v>
          </cell>
          <cell r="E410">
            <v>2</v>
          </cell>
          <cell r="F410">
            <v>0</v>
          </cell>
          <cell r="G410">
            <v>20</v>
          </cell>
          <cell r="I410" t="str">
            <v xml:space="preserve">       c.  Discharges</v>
          </cell>
          <cell r="J410">
            <v>0</v>
          </cell>
          <cell r="K410">
            <v>26</v>
          </cell>
          <cell r="L410">
            <v>0</v>
          </cell>
          <cell r="M410">
            <v>10</v>
          </cell>
          <cell r="N410">
            <v>0</v>
          </cell>
          <cell r="O410">
            <v>36</v>
          </cell>
          <cell r="Q410" t="str">
            <v xml:space="preserve">       c.  Discharges</v>
          </cell>
          <cell r="R410">
            <v>0</v>
          </cell>
          <cell r="S410">
            <v>13</v>
          </cell>
          <cell r="T410">
            <v>0</v>
          </cell>
          <cell r="U410">
            <v>2</v>
          </cell>
          <cell r="V410">
            <v>0</v>
          </cell>
          <cell r="W410">
            <v>15</v>
          </cell>
          <cell r="Y410" t="str">
            <v xml:space="preserve">       c.  Discharges</v>
          </cell>
          <cell r="Z410">
            <v>0</v>
          </cell>
          <cell r="AA410">
            <v>749</v>
          </cell>
          <cell r="AB410">
            <v>0</v>
          </cell>
          <cell r="AC410">
            <v>136</v>
          </cell>
          <cell r="AD410">
            <v>0</v>
          </cell>
          <cell r="AE410">
            <v>885</v>
          </cell>
          <cell r="AG410" t="str">
            <v xml:space="preserve">       c.  Discharges</v>
          </cell>
          <cell r="AH410">
            <v>0</v>
          </cell>
          <cell r="AI410">
            <v>119</v>
          </cell>
          <cell r="AJ410">
            <v>0</v>
          </cell>
          <cell r="AK410">
            <v>28</v>
          </cell>
          <cell r="AL410">
            <v>0</v>
          </cell>
          <cell r="AM410">
            <v>147</v>
          </cell>
          <cell r="AO410" t="str">
            <v xml:space="preserve">       c.  Discharges</v>
          </cell>
          <cell r="AP410">
            <v>0</v>
          </cell>
          <cell r="AQ410">
            <v>31</v>
          </cell>
          <cell r="AR410">
            <v>0</v>
          </cell>
          <cell r="AS410">
            <v>7</v>
          </cell>
          <cell r="AT410">
            <v>0</v>
          </cell>
          <cell r="AU410">
            <v>38</v>
          </cell>
          <cell r="AW410" t="str">
            <v xml:space="preserve">       c.  Discharges</v>
          </cell>
          <cell r="AX410">
            <v>0</v>
          </cell>
          <cell r="AY410">
            <v>113</v>
          </cell>
          <cell r="AZ410">
            <v>0</v>
          </cell>
          <cell r="BA410">
            <v>13</v>
          </cell>
          <cell r="BB410">
            <v>0</v>
          </cell>
          <cell r="BC410">
            <v>126</v>
          </cell>
        </row>
        <row r="411">
          <cell r="A411" t="str">
            <v xml:space="preserve">       d.  Discharge Days</v>
          </cell>
          <cell r="B411">
            <v>0</v>
          </cell>
          <cell r="C411">
            <v>76</v>
          </cell>
          <cell r="D411">
            <v>0</v>
          </cell>
          <cell r="E411">
            <v>11</v>
          </cell>
          <cell r="F411">
            <v>0</v>
          </cell>
          <cell r="G411">
            <v>87</v>
          </cell>
          <cell r="I411" t="str">
            <v xml:space="preserve">       d.  Discharge Days</v>
          </cell>
          <cell r="J411">
            <v>0</v>
          </cell>
          <cell r="K411">
            <v>131</v>
          </cell>
          <cell r="L411">
            <v>0</v>
          </cell>
          <cell r="M411">
            <v>58</v>
          </cell>
          <cell r="N411">
            <v>0</v>
          </cell>
          <cell r="O411">
            <v>189</v>
          </cell>
          <cell r="Q411" t="str">
            <v xml:space="preserve">       d.  Discharge Days</v>
          </cell>
          <cell r="R411">
            <v>0</v>
          </cell>
          <cell r="S411">
            <v>65</v>
          </cell>
          <cell r="T411">
            <v>0</v>
          </cell>
          <cell r="U411">
            <v>6</v>
          </cell>
          <cell r="V411">
            <v>0</v>
          </cell>
          <cell r="W411">
            <v>71</v>
          </cell>
          <cell r="Y411" t="str">
            <v xml:space="preserve">       d.  Discharge Days</v>
          </cell>
          <cell r="Z411">
            <v>0</v>
          </cell>
          <cell r="AA411">
            <v>3294</v>
          </cell>
          <cell r="AB411">
            <v>0</v>
          </cell>
          <cell r="AC411">
            <v>668</v>
          </cell>
          <cell r="AD411">
            <v>0</v>
          </cell>
          <cell r="AE411">
            <v>3962</v>
          </cell>
          <cell r="AG411" t="str">
            <v xml:space="preserve">       d.  Discharge Days</v>
          </cell>
          <cell r="AH411">
            <v>0</v>
          </cell>
          <cell r="AI411">
            <v>586</v>
          </cell>
          <cell r="AJ411">
            <v>0</v>
          </cell>
          <cell r="AK411">
            <v>142</v>
          </cell>
          <cell r="AL411">
            <v>0</v>
          </cell>
          <cell r="AM411">
            <v>728</v>
          </cell>
          <cell r="AO411" t="str">
            <v xml:space="preserve">       d.  Discharge Days</v>
          </cell>
          <cell r="AP411">
            <v>0</v>
          </cell>
          <cell r="AQ411">
            <v>128</v>
          </cell>
          <cell r="AR411">
            <v>0</v>
          </cell>
          <cell r="AS411">
            <v>33</v>
          </cell>
          <cell r="AT411">
            <v>0</v>
          </cell>
          <cell r="AU411">
            <v>161</v>
          </cell>
          <cell r="AW411" t="str">
            <v xml:space="preserve">       d.  Discharge Days</v>
          </cell>
          <cell r="AX411">
            <v>0</v>
          </cell>
          <cell r="AY411">
            <v>519</v>
          </cell>
          <cell r="AZ411">
            <v>0</v>
          </cell>
          <cell r="BA411">
            <v>48</v>
          </cell>
          <cell r="BB411">
            <v>0</v>
          </cell>
          <cell r="BC411">
            <v>567</v>
          </cell>
        </row>
        <row r="412">
          <cell r="A412" t="str">
            <v xml:space="preserve">       e.  Average Length of Stay</v>
          </cell>
          <cell r="B412">
            <v>0</v>
          </cell>
          <cell r="C412">
            <v>4.2222222222222223</v>
          </cell>
          <cell r="D412">
            <v>0</v>
          </cell>
          <cell r="E412">
            <v>5.5</v>
          </cell>
          <cell r="F412">
            <v>0</v>
          </cell>
          <cell r="G412">
            <v>4.3499999999999996</v>
          </cell>
          <cell r="I412" t="str">
            <v xml:space="preserve">       e.  Average Length of Stay</v>
          </cell>
          <cell r="J412">
            <v>0</v>
          </cell>
          <cell r="K412">
            <v>5.0384615384615383</v>
          </cell>
          <cell r="L412">
            <v>0</v>
          </cell>
          <cell r="M412">
            <v>5.8</v>
          </cell>
          <cell r="N412">
            <v>0</v>
          </cell>
          <cell r="O412">
            <v>5.25</v>
          </cell>
          <cell r="Q412" t="str">
            <v xml:space="preserve">       e.  Average Length of Stay</v>
          </cell>
          <cell r="R412">
            <v>0</v>
          </cell>
          <cell r="S412">
            <v>5</v>
          </cell>
          <cell r="T412">
            <v>0</v>
          </cell>
          <cell r="U412">
            <v>3</v>
          </cell>
          <cell r="V412">
            <v>0</v>
          </cell>
          <cell r="W412">
            <v>4.7333333333333334</v>
          </cell>
          <cell r="Y412" t="str">
            <v xml:space="preserve">       e.  Average Length of Stay</v>
          </cell>
          <cell r="Z412">
            <v>0</v>
          </cell>
          <cell r="AA412">
            <v>4.3978638184245664</v>
          </cell>
          <cell r="AB412">
            <v>0</v>
          </cell>
          <cell r="AC412">
            <v>4.9117647058823533</v>
          </cell>
          <cell r="AD412">
            <v>0</v>
          </cell>
          <cell r="AE412">
            <v>4.4768361581920901</v>
          </cell>
          <cell r="AG412" t="str">
            <v xml:space="preserve">       e.  Average Length of Stay</v>
          </cell>
          <cell r="AH412">
            <v>0</v>
          </cell>
          <cell r="AI412">
            <v>4.9243697478991599</v>
          </cell>
          <cell r="AJ412">
            <v>0</v>
          </cell>
          <cell r="AK412">
            <v>5.0714285714285712</v>
          </cell>
          <cell r="AL412">
            <v>0</v>
          </cell>
          <cell r="AM412">
            <v>4.9523809523809526</v>
          </cell>
          <cell r="AO412" t="str">
            <v xml:space="preserve">       e.  Average Length of Stay</v>
          </cell>
          <cell r="AP412">
            <v>0</v>
          </cell>
          <cell r="AQ412">
            <v>4.129032258064516</v>
          </cell>
          <cell r="AR412">
            <v>0</v>
          </cell>
          <cell r="AS412">
            <v>4.7142857142857144</v>
          </cell>
          <cell r="AT412">
            <v>0</v>
          </cell>
          <cell r="AU412">
            <v>4.2368421052631575</v>
          </cell>
          <cell r="AW412" t="str">
            <v xml:space="preserve">       e.  Average Length of Stay</v>
          </cell>
          <cell r="AX412">
            <v>0</v>
          </cell>
          <cell r="AY412">
            <v>4.5929203539823007</v>
          </cell>
          <cell r="AZ412">
            <v>0</v>
          </cell>
          <cell r="BA412">
            <v>3.6923076923076925</v>
          </cell>
          <cell r="BB412">
            <v>0</v>
          </cell>
          <cell r="BC412">
            <v>4.5</v>
          </cell>
        </row>
        <row r="414">
          <cell r="A414" t="str">
            <v>D.   Emergency Room Visits</v>
          </cell>
          <cell r="B414">
            <v>0</v>
          </cell>
          <cell r="C414">
            <v>8</v>
          </cell>
          <cell r="D414">
            <v>0</v>
          </cell>
          <cell r="E414">
            <v>3</v>
          </cell>
          <cell r="F414">
            <v>0</v>
          </cell>
          <cell r="G414">
            <v>11</v>
          </cell>
          <cell r="I414" t="str">
            <v>D.   Emergency Room Visits</v>
          </cell>
          <cell r="J414">
            <v>0</v>
          </cell>
          <cell r="K414">
            <v>18</v>
          </cell>
          <cell r="L414">
            <v>0</v>
          </cell>
          <cell r="M414">
            <v>10</v>
          </cell>
          <cell r="N414">
            <v>0</v>
          </cell>
          <cell r="O414">
            <v>28</v>
          </cell>
          <cell r="Q414" t="str">
            <v>D.   Emergency Room Visits</v>
          </cell>
          <cell r="R414">
            <v>0</v>
          </cell>
          <cell r="S414">
            <v>9</v>
          </cell>
          <cell r="T414">
            <v>0</v>
          </cell>
          <cell r="U414">
            <v>1</v>
          </cell>
          <cell r="V414">
            <v>0</v>
          </cell>
          <cell r="W414">
            <v>10</v>
          </cell>
          <cell r="Y414" t="str">
            <v>D.   Emergency Room Visits</v>
          </cell>
          <cell r="Z414">
            <v>0</v>
          </cell>
          <cell r="AA414">
            <v>247</v>
          </cell>
          <cell r="AB414">
            <v>0</v>
          </cell>
          <cell r="AC414">
            <v>131</v>
          </cell>
          <cell r="AD414">
            <v>0</v>
          </cell>
          <cell r="AE414">
            <v>378</v>
          </cell>
          <cell r="AG414" t="str">
            <v>D.   Emergency Room Visits</v>
          </cell>
          <cell r="AH414">
            <v>0</v>
          </cell>
          <cell r="AI414">
            <v>102</v>
          </cell>
          <cell r="AJ414">
            <v>0</v>
          </cell>
          <cell r="AK414">
            <v>32</v>
          </cell>
          <cell r="AL414">
            <v>0</v>
          </cell>
          <cell r="AM414">
            <v>134</v>
          </cell>
          <cell r="AO414" t="str">
            <v>D.   Emergency Room Visits</v>
          </cell>
          <cell r="AP414">
            <v>0</v>
          </cell>
          <cell r="AQ414">
            <v>27</v>
          </cell>
          <cell r="AR414">
            <v>0</v>
          </cell>
          <cell r="AS414">
            <v>12</v>
          </cell>
          <cell r="AT414">
            <v>0</v>
          </cell>
          <cell r="AU414">
            <v>39</v>
          </cell>
          <cell r="AW414" t="str">
            <v>D.   Emergency Room Visits</v>
          </cell>
          <cell r="AX414">
            <v>0</v>
          </cell>
          <cell r="AY414">
            <v>43</v>
          </cell>
          <cell r="AZ414">
            <v>0</v>
          </cell>
          <cell r="BA414">
            <v>10</v>
          </cell>
          <cell r="BB414">
            <v>0</v>
          </cell>
          <cell r="BC414">
            <v>53</v>
          </cell>
        </row>
        <row r="418">
          <cell r="A418" t="str">
            <v>Program Contractor Financial Reporting Systems - Report #11A Utilization Data Report by County</v>
          </cell>
          <cell r="I418" t="str">
            <v>Program Contractor Financial Reporting Systems - Report #11A Utilization Data Report by County</v>
          </cell>
          <cell r="Q418" t="str">
            <v>Program Contractor Financial Reporting Systems - Report #11A Utilization Data Report by County</v>
          </cell>
          <cell r="Y418" t="str">
            <v>Program Contractor Financial Reporting Systems - Report #11A Utilization Data Report by County</v>
          </cell>
          <cell r="AG418" t="str">
            <v>Program Contractor Financial Reporting Systems - Report #11A Utilization Data Report by County</v>
          </cell>
          <cell r="AO418" t="str">
            <v>Program Contractor Financial Reporting Systems - Report #11A Utilization Data Report by County</v>
          </cell>
          <cell r="AW418" t="str">
            <v>Program Contractor Financial Reporting Systems - Report #11A Utilization Data Report by County</v>
          </cell>
        </row>
        <row r="420">
          <cell r="A420" t="str">
            <v>Statement for Program Contractor 110049 - Evercare of Arizona, Inc.</v>
          </cell>
          <cell r="F420" t="str">
            <v>County:</v>
          </cell>
          <cell r="G420" t="str">
            <v>Apache</v>
          </cell>
          <cell r="I420" t="str">
            <v>Statement for Program Contractor 110049 - Evercare of Arizona, Inc.</v>
          </cell>
          <cell r="N420" t="str">
            <v>County:</v>
          </cell>
          <cell r="O420" t="str">
            <v>Coconino</v>
          </cell>
          <cell r="Q420" t="str">
            <v>Statement for Program Contractor 110049 - Evercare of Arizona, Inc.</v>
          </cell>
          <cell r="V420" t="str">
            <v>County:</v>
          </cell>
          <cell r="W420" t="str">
            <v>La Paz</v>
          </cell>
          <cell r="Y420" t="str">
            <v>Statement for Program Contractor 110049 - Evercare of Arizona, Inc.</v>
          </cell>
          <cell r="AD420" t="str">
            <v>County:</v>
          </cell>
          <cell r="AE420" t="str">
            <v>Maricopa</v>
          </cell>
          <cell r="AG420" t="str">
            <v>Statement for Program Contractor 110049 - Evercare of Arizona, Inc.</v>
          </cell>
          <cell r="AL420" t="str">
            <v>County:</v>
          </cell>
          <cell r="AM420" t="str">
            <v>Mohave</v>
          </cell>
          <cell r="AO420" t="str">
            <v>Statement for Program Contractor 110049 - Evercare of Arizona, Inc.</v>
          </cell>
          <cell r="AT420" t="str">
            <v>County:</v>
          </cell>
          <cell r="AU420" t="str">
            <v>Navajo</v>
          </cell>
          <cell r="AW420" t="str">
            <v>Statement for Program Contractor 110049 - Evercare of Arizona, Inc.</v>
          </cell>
          <cell r="BB420" t="str">
            <v>County:</v>
          </cell>
          <cell r="BC420" t="str">
            <v>Yuma</v>
          </cell>
        </row>
        <row r="422">
          <cell r="A422" t="str">
            <v>For the Month ending 7/31/2006 in the Fiscal Year ending 9/30/2006</v>
          </cell>
          <cell r="F422" t="str">
            <v>Page 1 of 21</v>
          </cell>
          <cell r="I422" t="str">
            <v>For the Month ending 7/31/2006 in the Fiscal Year ending 9/30/2006</v>
          </cell>
          <cell r="N422" t="str">
            <v>Page 4 of 21</v>
          </cell>
          <cell r="Q422" t="str">
            <v>For the Month ending 7/31/2006 in the Fiscal Year ending 9/30/2006</v>
          </cell>
          <cell r="V422" t="str">
            <v>Page 7 of 21</v>
          </cell>
          <cell r="Y422" t="str">
            <v>For the Month ending 7/31/2006 in the Fiscal Year ending 9/30/2006</v>
          </cell>
          <cell r="AD422" t="str">
            <v>Page 10 of 21</v>
          </cell>
          <cell r="AG422" t="str">
            <v>For the Month ending 7/31/2006 in the Fiscal Year ending 9/30/2006</v>
          </cell>
          <cell r="AL422" t="str">
            <v>Page 13 of 21</v>
          </cell>
          <cell r="AO422" t="str">
            <v>For the Month ending 7/31/2006 in the Fiscal Year ending 9/30/2006</v>
          </cell>
          <cell r="AT422" t="str">
            <v>Page 16 of 21</v>
          </cell>
          <cell r="AW422" t="str">
            <v>For the Month ending 7/31/2006 in the Fiscal Year ending 9/30/2006</v>
          </cell>
          <cell r="BB422" t="str">
            <v>Page 19 of 21</v>
          </cell>
        </row>
        <row r="425">
          <cell r="A425" t="str">
            <v>Utilization Data Report by County</v>
          </cell>
          <cell r="I425" t="str">
            <v>Utilization Data Report by County</v>
          </cell>
          <cell r="Q425" t="str">
            <v>Utilization Data Report by County</v>
          </cell>
          <cell r="Y425" t="str">
            <v>Utilization Data Report by County</v>
          </cell>
          <cell r="AG425" t="str">
            <v>Utilization Data Report by County</v>
          </cell>
          <cell r="AO425" t="str">
            <v>Utilization Data Report by County</v>
          </cell>
          <cell r="AW425" t="str">
            <v>Utilization Data Report by County</v>
          </cell>
        </row>
        <row r="427">
          <cell r="B427" t="str">
            <v>MEDICARE</v>
          </cell>
          <cell r="D427" t="str">
            <v>NON-MEDICARE</v>
          </cell>
          <cell r="F427" t="str">
            <v>TOTAL</v>
          </cell>
          <cell r="J427" t="str">
            <v>MEDICARE</v>
          </cell>
          <cell r="L427" t="str">
            <v>NON-MEDICARE</v>
          </cell>
          <cell r="N427" t="str">
            <v>TOTAL</v>
          </cell>
          <cell r="R427" t="str">
            <v>MEDICARE</v>
          </cell>
          <cell r="T427" t="str">
            <v>NON-MEDICARE</v>
          </cell>
          <cell r="V427" t="str">
            <v>TOTAL</v>
          </cell>
          <cell r="Z427" t="str">
            <v>MEDICARE</v>
          </cell>
          <cell r="AB427" t="str">
            <v>NON-MEDICARE</v>
          </cell>
          <cell r="AD427" t="str">
            <v>TOTAL</v>
          </cell>
          <cell r="AH427" t="str">
            <v>MEDICARE</v>
          </cell>
          <cell r="AJ427" t="str">
            <v>NON-MEDICARE</v>
          </cell>
          <cell r="AL427" t="str">
            <v>TOTAL</v>
          </cell>
          <cell r="AP427" t="str">
            <v>MEDICARE</v>
          </cell>
          <cell r="AR427" t="str">
            <v>NON-MEDICARE</v>
          </cell>
          <cell r="AT427" t="str">
            <v>TOTAL</v>
          </cell>
          <cell r="AX427" t="str">
            <v>MEDICARE</v>
          </cell>
          <cell r="AZ427" t="str">
            <v>NON-MEDICARE</v>
          </cell>
          <cell r="BB427" t="str">
            <v>TOTAL</v>
          </cell>
        </row>
        <row r="428">
          <cell r="A428" t="str">
            <v>ITEM DESCRIPTION</v>
          </cell>
          <cell r="B428" t="str">
            <v>Current</v>
          </cell>
          <cell r="D428" t="str">
            <v>Current</v>
          </cell>
          <cell r="F428" t="str">
            <v>Current</v>
          </cell>
          <cell r="I428" t="str">
            <v>ITEM DESCRIPTION</v>
          </cell>
          <cell r="J428" t="str">
            <v>Current</v>
          </cell>
          <cell r="L428" t="str">
            <v>Current</v>
          </cell>
          <cell r="N428" t="str">
            <v>Current</v>
          </cell>
          <cell r="Q428" t="str">
            <v>ITEM DESCRIPTION</v>
          </cell>
          <cell r="R428" t="str">
            <v>Current</v>
          </cell>
          <cell r="T428" t="str">
            <v>Current</v>
          </cell>
          <cell r="V428" t="str">
            <v>Current</v>
          </cell>
          <cell r="Y428" t="str">
            <v>ITEM DESCRIPTION</v>
          </cell>
          <cell r="Z428" t="str">
            <v>Current</v>
          </cell>
          <cell r="AB428" t="str">
            <v>Current</v>
          </cell>
          <cell r="AD428" t="str">
            <v>Current</v>
          </cell>
          <cell r="AG428" t="str">
            <v>ITEM DESCRIPTION</v>
          </cell>
          <cell r="AH428" t="str">
            <v>Current</v>
          </cell>
          <cell r="AJ428" t="str">
            <v>Current</v>
          </cell>
          <cell r="AL428" t="str">
            <v>Current</v>
          </cell>
          <cell r="AO428" t="str">
            <v>ITEM DESCRIPTION</v>
          </cell>
          <cell r="AP428" t="str">
            <v>Current</v>
          </cell>
          <cell r="AR428" t="str">
            <v>Current</v>
          </cell>
          <cell r="AT428" t="str">
            <v>Current</v>
          </cell>
          <cell r="AW428" t="str">
            <v>ITEM DESCRIPTION</v>
          </cell>
          <cell r="AX428" t="str">
            <v>Current</v>
          </cell>
          <cell r="AZ428" t="str">
            <v>Current</v>
          </cell>
          <cell r="BB428" t="str">
            <v>Current</v>
          </cell>
        </row>
        <row r="429">
          <cell r="B429" t="str">
            <v>Period</v>
          </cell>
          <cell r="C429" t="str">
            <v>YTD</v>
          </cell>
          <cell r="D429" t="str">
            <v>Period</v>
          </cell>
          <cell r="E429" t="str">
            <v>YTD</v>
          </cell>
          <cell r="F429" t="str">
            <v>Period</v>
          </cell>
          <cell r="G429" t="str">
            <v>YTD</v>
          </cell>
          <cell r="J429" t="str">
            <v>Period</v>
          </cell>
          <cell r="K429" t="str">
            <v>YTD</v>
          </cell>
          <cell r="L429" t="str">
            <v>Period</v>
          </cell>
          <cell r="M429" t="str">
            <v>YTD</v>
          </cell>
          <cell r="N429" t="str">
            <v>Period</v>
          </cell>
          <cell r="O429" t="str">
            <v>YTD</v>
          </cell>
          <cell r="R429" t="str">
            <v>Period</v>
          </cell>
          <cell r="S429" t="str">
            <v>YTD</v>
          </cell>
          <cell r="T429" t="str">
            <v>Period</v>
          </cell>
          <cell r="U429" t="str">
            <v>YTD</v>
          </cell>
          <cell r="V429" t="str">
            <v>Period</v>
          </cell>
          <cell r="W429" t="str">
            <v>YTD</v>
          </cell>
          <cell r="Z429" t="str">
            <v>Period</v>
          </cell>
          <cell r="AA429" t="str">
            <v>YTD</v>
          </cell>
          <cell r="AB429" t="str">
            <v>Period</v>
          </cell>
          <cell r="AC429" t="str">
            <v>YTD</v>
          </cell>
          <cell r="AD429" t="str">
            <v>Period</v>
          </cell>
          <cell r="AE429" t="str">
            <v>YTD</v>
          </cell>
          <cell r="AH429" t="str">
            <v>Period</v>
          </cell>
          <cell r="AI429" t="str">
            <v>YTD</v>
          </cell>
          <cell r="AJ429" t="str">
            <v>Period</v>
          </cell>
          <cell r="AK429" t="str">
            <v>YTD</v>
          </cell>
          <cell r="AL429" t="str">
            <v>Period</v>
          </cell>
          <cell r="AM429" t="str">
            <v>YTD</v>
          </cell>
          <cell r="AP429" t="str">
            <v>Period</v>
          </cell>
          <cell r="AQ429" t="str">
            <v>YTD</v>
          </cell>
          <cell r="AR429" t="str">
            <v>Period</v>
          </cell>
          <cell r="AS429" t="str">
            <v>YTD</v>
          </cell>
          <cell r="AT429" t="str">
            <v>Period</v>
          </cell>
          <cell r="AU429" t="str">
            <v>YTD</v>
          </cell>
          <cell r="AX429" t="str">
            <v>Period</v>
          </cell>
          <cell r="AY429" t="str">
            <v>YTD</v>
          </cell>
          <cell r="AZ429" t="str">
            <v>Period</v>
          </cell>
          <cell r="BA429" t="str">
            <v>YTD</v>
          </cell>
          <cell r="BB429" t="str">
            <v>Period</v>
          </cell>
          <cell r="BC429" t="str">
            <v>YTD</v>
          </cell>
        </row>
        <row r="430">
          <cell r="A430" t="str">
            <v>A.   Enrollees (At End of Period)</v>
          </cell>
          <cell r="B430">
            <v>0</v>
          </cell>
          <cell r="D430">
            <v>0</v>
          </cell>
          <cell r="F430">
            <v>0</v>
          </cell>
          <cell r="I430" t="str">
            <v>A.   Enrollees (At End of Period)</v>
          </cell>
          <cell r="J430">
            <v>0</v>
          </cell>
          <cell r="L430">
            <v>0</v>
          </cell>
          <cell r="N430">
            <v>0</v>
          </cell>
          <cell r="Q430" t="str">
            <v>A.   Enrollees (At End of Period)</v>
          </cell>
          <cell r="R430">
            <v>0</v>
          </cell>
          <cell r="T430">
            <v>0</v>
          </cell>
          <cell r="V430">
            <v>0</v>
          </cell>
          <cell r="Y430" t="str">
            <v>A.   Enrollees (At End of Period)</v>
          </cell>
          <cell r="Z430">
            <v>0</v>
          </cell>
          <cell r="AB430">
            <v>0</v>
          </cell>
          <cell r="AD430">
            <v>0</v>
          </cell>
          <cell r="AG430" t="str">
            <v>A.   Enrollees (At End of Period)</v>
          </cell>
          <cell r="AH430">
            <v>0</v>
          </cell>
          <cell r="AJ430">
            <v>0</v>
          </cell>
          <cell r="AL430">
            <v>0</v>
          </cell>
          <cell r="AO430" t="str">
            <v>A.   Enrollees (At End of Period)</v>
          </cell>
          <cell r="AP430">
            <v>0</v>
          </cell>
          <cell r="AR430">
            <v>0</v>
          </cell>
          <cell r="AT430">
            <v>0</v>
          </cell>
          <cell r="AW430" t="str">
            <v>A.   Enrollees (At End of Period)</v>
          </cell>
          <cell r="AX430">
            <v>0</v>
          </cell>
          <cell r="AZ430">
            <v>0</v>
          </cell>
          <cell r="BB430">
            <v>0</v>
          </cell>
        </row>
        <row r="432">
          <cell r="A432" t="str">
            <v>B.   Member Months (Unduplicated)</v>
          </cell>
          <cell r="B432">
            <v>0</v>
          </cell>
          <cell r="C432">
            <v>190.88669999999996</v>
          </cell>
          <cell r="D432">
            <v>0</v>
          </cell>
          <cell r="E432">
            <v>54.75</v>
          </cell>
          <cell r="F432">
            <v>0</v>
          </cell>
          <cell r="G432">
            <v>245.63669999999996</v>
          </cell>
          <cell r="I432" t="str">
            <v>B.   Member Months (Unduplicated)</v>
          </cell>
          <cell r="J432">
            <v>0</v>
          </cell>
          <cell r="K432">
            <v>513.7274000000001</v>
          </cell>
          <cell r="L432">
            <v>0</v>
          </cell>
          <cell r="M432">
            <v>110.61330000000001</v>
          </cell>
          <cell r="N432">
            <v>0</v>
          </cell>
          <cell r="O432">
            <v>624.34070000000008</v>
          </cell>
          <cell r="Q432" t="str">
            <v>B.   Member Months (Unduplicated)</v>
          </cell>
          <cell r="R432">
            <v>0</v>
          </cell>
          <cell r="S432">
            <v>222.08120000000002</v>
          </cell>
          <cell r="T432">
            <v>0</v>
          </cell>
          <cell r="U432">
            <v>17.07</v>
          </cell>
          <cell r="V432">
            <v>0</v>
          </cell>
          <cell r="W432">
            <v>239.15120000000002</v>
          </cell>
          <cell r="Y432" t="str">
            <v>B.   Member Months (Unduplicated)</v>
          </cell>
          <cell r="Z432">
            <v>0</v>
          </cell>
          <cell r="AA432">
            <v>13367.081800000002</v>
          </cell>
          <cell r="AB432">
            <v>0</v>
          </cell>
          <cell r="AC432">
            <v>1964.4491000000003</v>
          </cell>
          <cell r="AD432">
            <v>0</v>
          </cell>
          <cell r="AE432">
            <v>15331.530900000002</v>
          </cell>
          <cell r="AG432" t="str">
            <v>B.   Member Months (Unduplicated)</v>
          </cell>
          <cell r="AH432">
            <v>0</v>
          </cell>
          <cell r="AI432">
            <v>2465.0030999999999</v>
          </cell>
          <cell r="AJ432">
            <v>0</v>
          </cell>
          <cell r="AK432">
            <v>338.37329999999997</v>
          </cell>
          <cell r="AL432">
            <v>0</v>
          </cell>
          <cell r="AM432">
            <v>2803.3764000000001</v>
          </cell>
          <cell r="AO432" t="str">
            <v>B.   Member Months (Unduplicated)</v>
          </cell>
          <cell r="AP432">
            <v>0</v>
          </cell>
          <cell r="AQ432">
            <v>588.85000000000014</v>
          </cell>
          <cell r="AR432">
            <v>0</v>
          </cell>
          <cell r="AS432">
            <v>145.74229999999997</v>
          </cell>
          <cell r="AT432">
            <v>0</v>
          </cell>
          <cell r="AU432">
            <v>734.59230000000014</v>
          </cell>
          <cell r="AW432" t="str">
            <v>B.   Member Months (Unduplicated)</v>
          </cell>
          <cell r="AX432">
            <v>0</v>
          </cell>
          <cell r="AY432">
            <v>1674.2218</v>
          </cell>
          <cell r="AZ432">
            <v>0</v>
          </cell>
          <cell r="BA432">
            <v>331.96999999999997</v>
          </cell>
          <cell r="BB432">
            <v>0</v>
          </cell>
          <cell r="BC432">
            <v>2006.1918000000001</v>
          </cell>
        </row>
        <row r="433">
          <cell r="A433" t="str">
            <v xml:space="preserve">   Institutional Member Months Total</v>
          </cell>
          <cell r="B433">
            <v>0</v>
          </cell>
          <cell r="C433">
            <v>15.7</v>
          </cell>
          <cell r="D433">
            <v>0</v>
          </cell>
          <cell r="E433">
            <v>11.14</v>
          </cell>
          <cell r="F433">
            <v>0</v>
          </cell>
          <cell r="G433">
            <v>26.84</v>
          </cell>
          <cell r="I433" t="str">
            <v xml:space="preserve">   Institutional Member Months Total</v>
          </cell>
          <cell r="J433">
            <v>0</v>
          </cell>
          <cell r="K433">
            <v>190.48</v>
          </cell>
          <cell r="L433">
            <v>0</v>
          </cell>
          <cell r="M433">
            <v>12.73</v>
          </cell>
          <cell r="N433">
            <v>0</v>
          </cell>
          <cell r="O433">
            <v>203.20999999999998</v>
          </cell>
          <cell r="Q433" t="str">
            <v xml:space="preserve">   Institutional Member Months Total</v>
          </cell>
          <cell r="R433">
            <v>0</v>
          </cell>
          <cell r="S433">
            <v>122.66999999999999</v>
          </cell>
          <cell r="T433">
            <v>0</v>
          </cell>
          <cell r="U433">
            <v>3</v>
          </cell>
          <cell r="V433">
            <v>0</v>
          </cell>
          <cell r="W433">
            <v>125.66999999999999</v>
          </cell>
          <cell r="Y433" t="str">
            <v xml:space="preserve">   Institutional Member Months Total</v>
          </cell>
          <cell r="Z433">
            <v>0</v>
          </cell>
          <cell r="AA433">
            <v>5378.2800000000007</v>
          </cell>
          <cell r="AB433">
            <v>0</v>
          </cell>
          <cell r="AC433">
            <v>460.42000000000007</v>
          </cell>
          <cell r="AD433">
            <v>0</v>
          </cell>
          <cell r="AE433">
            <v>5838.7000000000007</v>
          </cell>
          <cell r="AG433" t="str">
            <v xml:space="preserve">   Institutional Member Months Total</v>
          </cell>
          <cell r="AH433">
            <v>0</v>
          </cell>
          <cell r="AI433">
            <v>1342.8</v>
          </cell>
          <cell r="AJ433">
            <v>0</v>
          </cell>
          <cell r="AK433">
            <v>92.289999999999992</v>
          </cell>
          <cell r="AL433">
            <v>0</v>
          </cell>
          <cell r="AM433">
            <v>1435.09</v>
          </cell>
          <cell r="AO433" t="str">
            <v xml:space="preserve">   Institutional Member Months Total</v>
          </cell>
          <cell r="AP433">
            <v>0</v>
          </cell>
          <cell r="AQ433">
            <v>111.26</v>
          </cell>
          <cell r="AR433">
            <v>0</v>
          </cell>
          <cell r="AS433">
            <v>25.259999999999998</v>
          </cell>
          <cell r="AT433">
            <v>0</v>
          </cell>
          <cell r="AU433">
            <v>136.52000000000001</v>
          </cell>
          <cell r="AW433" t="str">
            <v xml:space="preserve">   Institutional Member Months Total</v>
          </cell>
          <cell r="AX433">
            <v>0</v>
          </cell>
          <cell r="AY433">
            <v>878.52</v>
          </cell>
          <cell r="AZ433">
            <v>0</v>
          </cell>
          <cell r="BA433">
            <v>113.56</v>
          </cell>
          <cell r="BB433">
            <v>0</v>
          </cell>
          <cell r="BC433">
            <v>992.07999999999993</v>
          </cell>
        </row>
        <row r="434">
          <cell r="A434" t="str">
            <v xml:space="preserve">   1.  Level I</v>
          </cell>
          <cell r="B434">
            <v>0</v>
          </cell>
          <cell r="C434">
            <v>6.81</v>
          </cell>
          <cell r="D434">
            <v>0</v>
          </cell>
          <cell r="E434">
            <v>8.14</v>
          </cell>
          <cell r="F434">
            <v>0</v>
          </cell>
          <cell r="G434">
            <v>14.95</v>
          </cell>
          <cell r="I434" t="str">
            <v xml:space="preserve">   1.  Level I</v>
          </cell>
          <cell r="J434">
            <v>0</v>
          </cell>
          <cell r="K434">
            <v>86.49</v>
          </cell>
          <cell r="L434">
            <v>0</v>
          </cell>
          <cell r="M434">
            <v>8.23</v>
          </cell>
          <cell r="N434">
            <v>0</v>
          </cell>
          <cell r="O434">
            <v>94.72</v>
          </cell>
          <cell r="Q434" t="str">
            <v xml:space="preserve">   1.  Level I</v>
          </cell>
          <cell r="R434">
            <v>0</v>
          </cell>
          <cell r="S434">
            <v>78.349999999999994</v>
          </cell>
          <cell r="T434">
            <v>0</v>
          </cell>
          <cell r="U434">
            <v>0</v>
          </cell>
          <cell r="V434">
            <v>0</v>
          </cell>
          <cell r="W434">
            <v>78.349999999999994</v>
          </cell>
          <cell r="Y434" t="str">
            <v xml:space="preserve">   1.  Level I</v>
          </cell>
          <cell r="Z434">
            <v>0</v>
          </cell>
          <cell r="AA434">
            <v>3650.05</v>
          </cell>
          <cell r="AB434">
            <v>0</v>
          </cell>
          <cell r="AC434">
            <v>288.17</v>
          </cell>
          <cell r="AD434">
            <v>0</v>
          </cell>
          <cell r="AE434">
            <v>3938.2200000000003</v>
          </cell>
          <cell r="AG434" t="str">
            <v xml:space="preserve">   1.  Level I</v>
          </cell>
          <cell r="AH434">
            <v>0</v>
          </cell>
          <cell r="AI434">
            <v>607.04999999999995</v>
          </cell>
          <cell r="AJ434">
            <v>0</v>
          </cell>
          <cell r="AK434">
            <v>46.1</v>
          </cell>
          <cell r="AL434">
            <v>0</v>
          </cell>
          <cell r="AM434">
            <v>653.15</v>
          </cell>
          <cell r="AO434" t="str">
            <v xml:space="preserve">   1.  Level I</v>
          </cell>
          <cell r="AP434">
            <v>0</v>
          </cell>
          <cell r="AQ434">
            <v>64.41</v>
          </cell>
          <cell r="AR434">
            <v>0</v>
          </cell>
          <cell r="AS434">
            <v>22.259999999999998</v>
          </cell>
          <cell r="AT434">
            <v>0</v>
          </cell>
          <cell r="AU434">
            <v>86.669999999999987</v>
          </cell>
          <cell r="AW434" t="str">
            <v xml:space="preserve">   1.  Level I</v>
          </cell>
          <cell r="AX434">
            <v>0</v>
          </cell>
          <cell r="AY434">
            <v>471.98</v>
          </cell>
          <cell r="AZ434">
            <v>0</v>
          </cell>
          <cell r="BA434">
            <v>69.94</v>
          </cell>
          <cell r="BB434">
            <v>0</v>
          </cell>
          <cell r="BC434">
            <v>541.92000000000007</v>
          </cell>
        </row>
        <row r="435">
          <cell r="A435" t="str">
            <v xml:space="preserve">   2.  Level II</v>
          </cell>
          <cell r="B435">
            <v>0</v>
          </cell>
          <cell r="C435">
            <v>6.73</v>
          </cell>
          <cell r="D435">
            <v>0</v>
          </cell>
          <cell r="E435">
            <v>3</v>
          </cell>
          <cell r="F435">
            <v>0</v>
          </cell>
          <cell r="G435">
            <v>9.73</v>
          </cell>
          <cell r="I435" t="str">
            <v xml:space="preserve">   2.  Level II</v>
          </cell>
          <cell r="J435">
            <v>0</v>
          </cell>
          <cell r="K435">
            <v>87.8</v>
          </cell>
          <cell r="L435">
            <v>0</v>
          </cell>
          <cell r="M435">
            <v>3</v>
          </cell>
          <cell r="N435">
            <v>0</v>
          </cell>
          <cell r="O435">
            <v>90.8</v>
          </cell>
          <cell r="Q435" t="str">
            <v xml:space="preserve">   2.  Level II</v>
          </cell>
          <cell r="R435">
            <v>0</v>
          </cell>
          <cell r="S435">
            <v>37.57</v>
          </cell>
          <cell r="T435">
            <v>0</v>
          </cell>
          <cell r="U435">
            <v>3</v>
          </cell>
          <cell r="V435">
            <v>0</v>
          </cell>
          <cell r="W435">
            <v>40.57</v>
          </cell>
          <cell r="Y435" t="str">
            <v xml:space="preserve">   2.  Level II</v>
          </cell>
          <cell r="Z435">
            <v>0</v>
          </cell>
          <cell r="AA435">
            <v>1526.49</v>
          </cell>
          <cell r="AB435">
            <v>0</v>
          </cell>
          <cell r="AC435">
            <v>127.19</v>
          </cell>
          <cell r="AD435">
            <v>0</v>
          </cell>
          <cell r="AE435">
            <v>1653.68</v>
          </cell>
          <cell r="AG435" t="str">
            <v xml:space="preserve">   2.  Level II</v>
          </cell>
          <cell r="AH435">
            <v>0</v>
          </cell>
          <cell r="AI435">
            <v>602.55999999999995</v>
          </cell>
          <cell r="AJ435">
            <v>0</v>
          </cell>
          <cell r="AK435">
            <v>28.279999999999998</v>
          </cell>
          <cell r="AL435">
            <v>0</v>
          </cell>
          <cell r="AM435">
            <v>630.83999999999992</v>
          </cell>
          <cell r="AO435" t="str">
            <v xml:space="preserve">   2.  Level II</v>
          </cell>
          <cell r="AP435">
            <v>0</v>
          </cell>
          <cell r="AQ435">
            <v>39.450000000000003</v>
          </cell>
          <cell r="AR435">
            <v>0</v>
          </cell>
          <cell r="AS435">
            <v>3</v>
          </cell>
          <cell r="AT435">
            <v>0</v>
          </cell>
          <cell r="AU435">
            <v>42.45</v>
          </cell>
          <cell r="AW435" t="str">
            <v xml:space="preserve">   2.  Level II</v>
          </cell>
          <cell r="AX435">
            <v>0</v>
          </cell>
          <cell r="AY435">
            <v>357.26</v>
          </cell>
          <cell r="AZ435">
            <v>0</v>
          </cell>
          <cell r="BA435">
            <v>27.619999999999997</v>
          </cell>
          <cell r="BB435">
            <v>0</v>
          </cell>
          <cell r="BC435">
            <v>384.88</v>
          </cell>
        </row>
        <row r="436">
          <cell r="A436" t="str">
            <v xml:space="preserve">   3.  Level III</v>
          </cell>
          <cell r="B436">
            <v>0</v>
          </cell>
          <cell r="C436">
            <v>2.16</v>
          </cell>
          <cell r="D436">
            <v>0</v>
          </cell>
          <cell r="E436">
            <v>0</v>
          </cell>
          <cell r="F436">
            <v>0</v>
          </cell>
          <cell r="G436">
            <v>2.16</v>
          </cell>
          <cell r="I436" t="str">
            <v xml:space="preserve">   3.  Level III</v>
          </cell>
          <cell r="J436">
            <v>0</v>
          </cell>
          <cell r="K436">
            <v>16.190000000000001</v>
          </cell>
          <cell r="L436">
            <v>0</v>
          </cell>
          <cell r="M436">
            <v>1.5</v>
          </cell>
          <cell r="N436">
            <v>0</v>
          </cell>
          <cell r="O436">
            <v>17.690000000000001</v>
          </cell>
          <cell r="Q436" t="str">
            <v xml:space="preserve">   3.  Level III</v>
          </cell>
          <cell r="R436">
            <v>0</v>
          </cell>
          <cell r="S436">
            <v>6.75</v>
          </cell>
          <cell r="T436">
            <v>0</v>
          </cell>
          <cell r="U436">
            <v>0</v>
          </cell>
          <cell r="V436">
            <v>0</v>
          </cell>
          <cell r="W436">
            <v>6.75</v>
          </cell>
          <cell r="Y436" t="str">
            <v xml:space="preserve">   3.  Level III</v>
          </cell>
          <cell r="Z436">
            <v>0</v>
          </cell>
          <cell r="AA436">
            <v>200.77</v>
          </cell>
          <cell r="AB436">
            <v>0</v>
          </cell>
          <cell r="AC436">
            <v>31.090000000000003</v>
          </cell>
          <cell r="AD436">
            <v>0</v>
          </cell>
          <cell r="AE436">
            <v>231.86</v>
          </cell>
          <cell r="AG436" t="str">
            <v xml:space="preserve">   3.  Level III</v>
          </cell>
          <cell r="AH436">
            <v>0</v>
          </cell>
          <cell r="AI436">
            <v>133.19</v>
          </cell>
          <cell r="AJ436">
            <v>0</v>
          </cell>
          <cell r="AK436">
            <v>17.91</v>
          </cell>
          <cell r="AL436">
            <v>0</v>
          </cell>
          <cell r="AM436">
            <v>151.1</v>
          </cell>
          <cell r="AO436" t="str">
            <v xml:space="preserve">   3.  Level III</v>
          </cell>
          <cell r="AP436">
            <v>0</v>
          </cell>
          <cell r="AQ436">
            <v>0.4</v>
          </cell>
          <cell r="AR436">
            <v>0</v>
          </cell>
          <cell r="AS436">
            <v>0</v>
          </cell>
          <cell r="AT436">
            <v>0</v>
          </cell>
          <cell r="AU436">
            <v>0.4</v>
          </cell>
          <cell r="AW436" t="str">
            <v xml:space="preserve">   3.  Level III</v>
          </cell>
          <cell r="AX436">
            <v>0</v>
          </cell>
          <cell r="AY436">
            <v>49.28</v>
          </cell>
          <cell r="AZ436">
            <v>0</v>
          </cell>
          <cell r="BA436">
            <v>16</v>
          </cell>
          <cell r="BB436">
            <v>0</v>
          </cell>
          <cell r="BC436">
            <v>65.28</v>
          </cell>
        </row>
        <row r="437">
          <cell r="A437" t="str">
            <v xml:space="preserve">   4.  Level IV</v>
          </cell>
          <cell r="B437">
            <v>0</v>
          </cell>
          <cell r="C437">
            <v>0</v>
          </cell>
          <cell r="D437">
            <v>0</v>
          </cell>
          <cell r="E437">
            <v>0</v>
          </cell>
          <cell r="F437">
            <v>0</v>
          </cell>
          <cell r="G437">
            <v>0</v>
          </cell>
          <cell r="I437" t="str">
            <v xml:space="preserve">   4.  Level IV</v>
          </cell>
          <cell r="J437">
            <v>0</v>
          </cell>
          <cell r="K437">
            <v>0</v>
          </cell>
          <cell r="L437">
            <v>0</v>
          </cell>
          <cell r="M437">
            <v>0</v>
          </cell>
          <cell r="N437">
            <v>0</v>
          </cell>
          <cell r="O437">
            <v>0</v>
          </cell>
          <cell r="Q437" t="str">
            <v xml:space="preserve">   4.  Level IV</v>
          </cell>
          <cell r="R437">
            <v>0</v>
          </cell>
          <cell r="S437">
            <v>0</v>
          </cell>
          <cell r="T437">
            <v>0</v>
          </cell>
          <cell r="U437">
            <v>0</v>
          </cell>
          <cell r="V437">
            <v>0</v>
          </cell>
          <cell r="W437">
            <v>0</v>
          </cell>
          <cell r="Y437" t="str">
            <v xml:space="preserve">   4.  Level IV</v>
          </cell>
          <cell r="Z437">
            <v>0</v>
          </cell>
          <cell r="AA437">
            <v>0.97</v>
          </cell>
          <cell r="AB437">
            <v>0</v>
          </cell>
          <cell r="AC437">
            <v>13.969999999999999</v>
          </cell>
          <cell r="AD437">
            <v>0</v>
          </cell>
          <cell r="AE437">
            <v>14.94</v>
          </cell>
          <cell r="AG437" t="str">
            <v xml:space="preserve">   4.  Level IV</v>
          </cell>
          <cell r="AH437">
            <v>0</v>
          </cell>
          <cell r="AI437">
            <v>0</v>
          </cell>
          <cell r="AJ437">
            <v>0</v>
          </cell>
          <cell r="AK437">
            <v>0</v>
          </cell>
          <cell r="AL437">
            <v>0</v>
          </cell>
          <cell r="AM437">
            <v>0</v>
          </cell>
          <cell r="AO437" t="str">
            <v xml:space="preserve">   4.  Level IV</v>
          </cell>
          <cell r="AP437">
            <v>0</v>
          </cell>
          <cell r="AQ437">
            <v>7</v>
          </cell>
          <cell r="AR437">
            <v>0</v>
          </cell>
          <cell r="AS437">
            <v>0</v>
          </cell>
          <cell r="AT437">
            <v>0</v>
          </cell>
          <cell r="AU437">
            <v>7</v>
          </cell>
          <cell r="AW437" t="str">
            <v xml:space="preserve">   4.  Level IV</v>
          </cell>
          <cell r="AX437">
            <v>0</v>
          </cell>
          <cell r="AY437">
            <v>0</v>
          </cell>
          <cell r="AZ437">
            <v>0</v>
          </cell>
          <cell r="BA437">
            <v>0</v>
          </cell>
          <cell r="BB437">
            <v>0</v>
          </cell>
          <cell r="BC437">
            <v>0</v>
          </cell>
        </row>
        <row r="438">
          <cell r="A438" t="str">
            <v xml:space="preserve">   5.</v>
          </cell>
          <cell r="I438" t="str">
            <v xml:space="preserve">   5.</v>
          </cell>
          <cell r="Q438" t="str">
            <v xml:space="preserve">   5.</v>
          </cell>
          <cell r="Y438" t="str">
            <v xml:space="preserve">   5.</v>
          </cell>
          <cell r="AG438" t="str">
            <v xml:space="preserve">   5.</v>
          </cell>
          <cell r="AO438" t="str">
            <v xml:space="preserve">   5.</v>
          </cell>
          <cell r="AW438" t="str">
            <v xml:space="preserve">   5.</v>
          </cell>
        </row>
        <row r="439">
          <cell r="A439" t="str">
            <v xml:space="preserve">   6.</v>
          </cell>
          <cell r="I439" t="str">
            <v xml:space="preserve">   6.</v>
          </cell>
          <cell r="Q439" t="str">
            <v xml:space="preserve">   6.</v>
          </cell>
          <cell r="Y439" t="str">
            <v xml:space="preserve">   6.</v>
          </cell>
          <cell r="AG439" t="str">
            <v xml:space="preserve">   6.</v>
          </cell>
          <cell r="AO439" t="str">
            <v xml:space="preserve">   6.</v>
          </cell>
          <cell r="AW439" t="str">
            <v xml:space="preserve">   6.</v>
          </cell>
        </row>
        <row r="440">
          <cell r="A440" t="str">
            <v xml:space="preserve">   7.  Home and Community Based Services (HCBS) Total</v>
          </cell>
          <cell r="B440">
            <v>0</v>
          </cell>
          <cell r="C440">
            <v>193.30999999999997</v>
          </cell>
          <cell r="D440">
            <v>0</v>
          </cell>
          <cell r="E440">
            <v>50.61</v>
          </cell>
          <cell r="F440">
            <v>0</v>
          </cell>
          <cell r="G440">
            <v>243.91999999999996</v>
          </cell>
          <cell r="I440" t="str">
            <v xml:space="preserve">   7.  Home and Community Based Services (HCBS) Total</v>
          </cell>
          <cell r="J440">
            <v>0</v>
          </cell>
          <cell r="K440">
            <v>338.48</v>
          </cell>
          <cell r="L440">
            <v>0</v>
          </cell>
          <cell r="M440">
            <v>88.35</v>
          </cell>
          <cell r="N440">
            <v>0</v>
          </cell>
          <cell r="O440">
            <v>426.83000000000004</v>
          </cell>
          <cell r="Q440" t="str">
            <v xml:space="preserve">   7.  Home and Community Based Services (HCBS) Total</v>
          </cell>
          <cell r="R440">
            <v>0</v>
          </cell>
          <cell r="S440">
            <v>95.550000000000011</v>
          </cell>
          <cell r="T440">
            <v>0</v>
          </cell>
          <cell r="U440">
            <v>14.07</v>
          </cell>
          <cell r="V440">
            <v>0</v>
          </cell>
          <cell r="W440">
            <v>109.62</v>
          </cell>
          <cell r="Y440" t="str">
            <v xml:space="preserve">   7.  Home and Community Based Services (HCBS) Total</v>
          </cell>
          <cell r="Z440">
            <v>0</v>
          </cell>
          <cell r="AA440">
            <v>8554.57</v>
          </cell>
          <cell r="AB440">
            <v>0</v>
          </cell>
          <cell r="AC440">
            <v>1510.57</v>
          </cell>
          <cell r="AD440">
            <v>0</v>
          </cell>
          <cell r="AE440">
            <v>10065.14</v>
          </cell>
          <cell r="AG440" t="str">
            <v xml:space="preserve">   7.  Home and Community Based Services (HCBS) Total</v>
          </cell>
          <cell r="AH440">
            <v>0</v>
          </cell>
          <cell r="AI440">
            <v>1325.78</v>
          </cell>
          <cell r="AJ440">
            <v>0</v>
          </cell>
          <cell r="AK440">
            <v>251.34</v>
          </cell>
          <cell r="AL440">
            <v>0</v>
          </cell>
          <cell r="AM440">
            <v>1577.12</v>
          </cell>
          <cell r="AO440" t="str">
            <v xml:space="preserve">   7.  Home and Community Based Services (HCBS) Total</v>
          </cell>
          <cell r="AP440">
            <v>0</v>
          </cell>
          <cell r="AQ440">
            <v>479.69000000000005</v>
          </cell>
          <cell r="AR440">
            <v>0</v>
          </cell>
          <cell r="AS440">
            <v>135.70999999999998</v>
          </cell>
          <cell r="AT440">
            <v>0</v>
          </cell>
          <cell r="AU440">
            <v>615.40000000000009</v>
          </cell>
          <cell r="AW440" t="str">
            <v xml:space="preserve">   7.  Home and Community Based Services (HCBS) Total</v>
          </cell>
          <cell r="AX440">
            <v>0</v>
          </cell>
          <cell r="AY440">
            <v>1021.8000000000001</v>
          </cell>
          <cell r="AZ440">
            <v>0</v>
          </cell>
          <cell r="BA440">
            <v>258.95</v>
          </cell>
          <cell r="BB440">
            <v>0</v>
          </cell>
          <cell r="BC440">
            <v>1280.75</v>
          </cell>
        </row>
        <row r="441">
          <cell r="A441" t="str">
            <v xml:space="preserve">       a.  Adult Foster Care</v>
          </cell>
          <cell r="B441">
            <v>0</v>
          </cell>
          <cell r="C441">
            <v>0</v>
          </cell>
          <cell r="D441">
            <v>0</v>
          </cell>
          <cell r="E441">
            <v>0</v>
          </cell>
          <cell r="F441">
            <v>0</v>
          </cell>
          <cell r="G441">
            <v>0</v>
          </cell>
          <cell r="I441" t="str">
            <v xml:space="preserve">       a.  Adult Foster Care</v>
          </cell>
          <cell r="J441">
            <v>0</v>
          </cell>
          <cell r="K441">
            <v>0</v>
          </cell>
          <cell r="L441">
            <v>0</v>
          </cell>
          <cell r="M441">
            <v>1.17</v>
          </cell>
          <cell r="N441">
            <v>0</v>
          </cell>
          <cell r="O441">
            <v>1.17</v>
          </cell>
          <cell r="Q441" t="str">
            <v xml:space="preserve">       a.  Adult Foster Care</v>
          </cell>
          <cell r="R441">
            <v>0</v>
          </cell>
          <cell r="S441">
            <v>0</v>
          </cell>
          <cell r="T441">
            <v>0</v>
          </cell>
          <cell r="U441">
            <v>0</v>
          </cell>
          <cell r="V441">
            <v>0</v>
          </cell>
          <cell r="W441">
            <v>0</v>
          </cell>
          <cell r="Y441" t="str">
            <v xml:space="preserve">       a.  Adult Foster Care</v>
          </cell>
          <cell r="Z441">
            <v>0</v>
          </cell>
          <cell r="AA441">
            <v>161.51</v>
          </cell>
          <cell r="AB441">
            <v>0</v>
          </cell>
          <cell r="AC441">
            <v>26.04</v>
          </cell>
          <cell r="AD441">
            <v>0</v>
          </cell>
          <cell r="AE441">
            <v>187.54999999999998</v>
          </cell>
          <cell r="AG441" t="str">
            <v xml:space="preserve">       a.  Adult Foster Care</v>
          </cell>
          <cell r="AH441">
            <v>0</v>
          </cell>
          <cell r="AI441">
            <v>12.9</v>
          </cell>
          <cell r="AJ441">
            <v>0</v>
          </cell>
          <cell r="AK441">
            <v>5.73</v>
          </cell>
          <cell r="AL441">
            <v>0</v>
          </cell>
          <cell r="AM441">
            <v>18.630000000000003</v>
          </cell>
          <cell r="AO441" t="str">
            <v xml:space="preserve">       a.  Adult Foster Care</v>
          </cell>
          <cell r="AP441">
            <v>0</v>
          </cell>
          <cell r="AQ441">
            <v>0</v>
          </cell>
          <cell r="AR441">
            <v>0</v>
          </cell>
          <cell r="AS441">
            <v>0</v>
          </cell>
          <cell r="AT441">
            <v>0</v>
          </cell>
          <cell r="AU441">
            <v>0</v>
          </cell>
          <cell r="AW441" t="str">
            <v xml:space="preserve">       a.  Adult Foster Care</v>
          </cell>
          <cell r="AX441">
            <v>0</v>
          </cell>
          <cell r="AY441">
            <v>4</v>
          </cell>
          <cell r="AZ441">
            <v>0</v>
          </cell>
          <cell r="BA441">
            <v>0</v>
          </cell>
          <cell r="BB441">
            <v>0</v>
          </cell>
          <cell r="BC441">
            <v>4</v>
          </cell>
        </row>
        <row r="442">
          <cell r="A442" t="str">
            <v xml:space="preserve">       b.  Assisted Living Home (Adult Care Home)</v>
          </cell>
          <cell r="B442">
            <v>0</v>
          </cell>
          <cell r="C442">
            <v>44.36</v>
          </cell>
          <cell r="D442">
            <v>0</v>
          </cell>
          <cell r="E442">
            <v>1.66</v>
          </cell>
          <cell r="F442">
            <v>0</v>
          </cell>
          <cell r="G442">
            <v>46.019999999999996</v>
          </cell>
          <cell r="I442" t="str">
            <v xml:space="preserve">       b.  Assisted Living Home (Adult Care Home)</v>
          </cell>
          <cell r="J442">
            <v>0</v>
          </cell>
          <cell r="K442">
            <v>19.060000000000002</v>
          </cell>
          <cell r="L442">
            <v>0</v>
          </cell>
          <cell r="M442">
            <v>4.7</v>
          </cell>
          <cell r="N442">
            <v>0</v>
          </cell>
          <cell r="O442">
            <v>23.76</v>
          </cell>
          <cell r="Q442" t="str">
            <v xml:space="preserve">       b.  Assisted Living Home (Adult Care Home)</v>
          </cell>
          <cell r="R442">
            <v>0</v>
          </cell>
          <cell r="S442">
            <v>0</v>
          </cell>
          <cell r="T442">
            <v>0</v>
          </cell>
          <cell r="U442">
            <v>0</v>
          </cell>
          <cell r="V442">
            <v>0</v>
          </cell>
          <cell r="W442">
            <v>0</v>
          </cell>
          <cell r="Y442" t="str">
            <v xml:space="preserve">       b.  Assisted Living Home (Adult Care Home)</v>
          </cell>
          <cell r="Z442">
            <v>0</v>
          </cell>
          <cell r="AA442">
            <v>1894.61</v>
          </cell>
          <cell r="AB442">
            <v>0</v>
          </cell>
          <cell r="AC442">
            <v>120.88</v>
          </cell>
          <cell r="AD442">
            <v>0</v>
          </cell>
          <cell r="AE442">
            <v>2015.4899999999998</v>
          </cell>
          <cell r="AG442" t="str">
            <v xml:space="preserve">       b.  Assisted Living Home (Adult Care Home)</v>
          </cell>
          <cell r="AH442">
            <v>0</v>
          </cell>
          <cell r="AI442">
            <v>30.16</v>
          </cell>
          <cell r="AJ442">
            <v>0</v>
          </cell>
          <cell r="AK442">
            <v>10.3</v>
          </cell>
          <cell r="AL442">
            <v>0</v>
          </cell>
          <cell r="AM442">
            <v>40.46</v>
          </cell>
          <cell r="AO442" t="str">
            <v xml:space="preserve">       b.  Assisted Living Home (Adult Care Home)</v>
          </cell>
          <cell r="AP442">
            <v>0</v>
          </cell>
          <cell r="AQ442">
            <v>84.77</v>
          </cell>
          <cell r="AR442">
            <v>0</v>
          </cell>
          <cell r="AS442">
            <v>12</v>
          </cell>
          <cell r="AT442">
            <v>0</v>
          </cell>
          <cell r="AU442">
            <v>96.77</v>
          </cell>
          <cell r="AW442" t="str">
            <v xml:space="preserve">       b.  Assisted Living Home (Adult Care Home)</v>
          </cell>
          <cell r="AX442">
            <v>0</v>
          </cell>
          <cell r="AY442">
            <v>114.64999999999999</v>
          </cell>
          <cell r="AZ442">
            <v>0</v>
          </cell>
          <cell r="BA442">
            <v>10.27</v>
          </cell>
          <cell r="BB442">
            <v>0</v>
          </cell>
          <cell r="BC442">
            <v>124.91999999999999</v>
          </cell>
        </row>
        <row r="443">
          <cell r="A443" t="str">
            <v xml:space="preserve">       c.  Group Home (DD)</v>
          </cell>
          <cell r="B443">
            <v>0</v>
          </cell>
          <cell r="C443">
            <v>0</v>
          </cell>
          <cell r="D443">
            <v>0</v>
          </cell>
          <cell r="E443">
            <v>0</v>
          </cell>
          <cell r="F443">
            <v>0</v>
          </cell>
          <cell r="G443">
            <v>0</v>
          </cell>
          <cell r="I443" t="str">
            <v xml:space="preserve">       c.  Group Home (DD)</v>
          </cell>
          <cell r="J443">
            <v>0</v>
          </cell>
          <cell r="K443">
            <v>0</v>
          </cell>
          <cell r="L443">
            <v>0</v>
          </cell>
          <cell r="M443">
            <v>0</v>
          </cell>
          <cell r="N443">
            <v>0</v>
          </cell>
          <cell r="O443">
            <v>0</v>
          </cell>
          <cell r="Q443" t="str">
            <v xml:space="preserve">       c.  Group Home (DD)</v>
          </cell>
          <cell r="R443">
            <v>0</v>
          </cell>
          <cell r="S443">
            <v>0</v>
          </cell>
          <cell r="T443">
            <v>0</v>
          </cell>
          <cell r="U443">
            <v>0</v>
          </cell>
          <cell r="V443">
            <v>0</v>
          </cell>
          <cell r="W443">
            <v>0</v>
          </cell>
          <cell r="Y443" t="str">
            <v xml:space="preserve">       c.  Group Home (DD)</v>
          </cell>
          <cell r="Z443">
            <v>0</v>
          </cell>
          <cell r="AA443">
            <v>4.0299999999999994</v>
          </cell>
          <cell r="AB443">
            <v>0</v>
          </cell>
          <cell r="AC443">
            <v>0</v>
          </cell>
          <cell r="AD443">
            <v>0</v>
          </cell>
          <cell r="AE443">
            <v>4.0299999999999994</v>
          </cell>
          <cell r="AG443" t="str">
            <v xml:space="preserve">       c.  Group Home (DD)</v>
          </cell>
          <cell r="AH443">
            <v>0</v>
          </cell>
          <cell r="AI443">
            <v>0</v>
          </cell>
          <cell r="AJ443">
            <v>0</v>
          </cell>
          <cell r="AK443">
            <v>0</v>
          </cell>
          <cell r="AL443">
            <v>0</v>
          </cell>
          <cell r="AM443">
            <v>0</v>
          </cell>
          <cell r="AO443" t="str">
            <v xml:space="preserve">       c.  Group Home (DD)</v>
          </cell>
          <cell r="AP443">
            <v>0</v>
          </cell>
          <cell r="AQ443">
            <v>0</v>
          </cell>
          <cell r="AR443">
            <v>0</v>
          </cell>
          <cell r="AS443">
            <v>0</v>
          </cell>
          <cell r="AT443">
            <v>0</v>
          </cell>
          <cell r="AU443">
            <v>0</v>
          </cell>
          <cell r="AW443" t="str">
            <v xml:space="preserve">       c.  Group Home (DD)</v>
          </cell>
          <cell r="AX443">
            <v>0</v>
          </cell>
          <cell r="AY443">
            <v>0</v>
          </cell>
          <cell r="AZ443">
            <v>0</v>
          </cell>
          <cell r="BA443">
            <v>0</v>
          </cell>
          <cell r="BB443">
            <v>0</v>
          </cell>
          <cell r="BC443">
            <v>0</v>
          </cell>
        </row>
        <row r="444">
          <cell r="A444" t="str">
            <v xml:space="preserve">       d.  Individual Home</v>
          </cell>
          <cell r="B444">
            <v>0</v>
          </cell>
          <cell r="C444">
            <v>79.72999999999999</v>
          </cell>
          <cell r="D444">
            <v>0</v>
          </cell>
          <cell r="E444">
            <v>36.950000000000003</v>
          </cell>
          <cell r="F444">
            <v>0</v>
          </cell>
          <cell r="G444">
            <v>116.67999999999999</v>
          </cell>
          <cell r="I444" t="str">
            <v xml:space="preserve">       d.  Individual Home</v>
          </cell>
          <cell r="J444">
            <v>0</v>
          </cell>
          <cell r="K444">
            <v>104.99</v>
          </cell>
          <cell r="L444">
            <v>0</v>
          </cell>
          <cell r="M444">
            <v>45.69</v>
          </cell>
          <cell r="N444">
            <v>0</v>
          </cell>
          <cell r="O444">
            <v>150.68</v>
          </cell>
          <cell r="Q444" t="str">
            <v xml:space="preserve">       d.  Individual Home</v>
          </cell>
          <cell r="R444">
            <v>0</v>
          </cell>
          <cell r="S444">
            <v>69.900000000000006</v>
          </cell>
          <cell r="T444">
            <v>0</v>
          </cell>
          <cell r="U444">
            <v>3</v>
          </cell>
          <cell r="V444">
            <v>0</v>
          </cell>
          <cell r="W444">
            <v>72.900000000000006</v>
          </cell>
          <cell r="Y444" t="str">
            <v xml:space="preserve">       d.  Individual Home</v>
          </cell>
          <cell r="Z444">
            <v>0</v>
          </cell>
          <cell r="AA444">
            <v>1965.87</v>
          </cell>
          <cell r="AB444">
            <v>0</v>
          </cell>
          <cell r="AC444">
            <v>726.05</v>
          </cell>
          <cell r="AD444">
            <v>0</v>
          </cell>
          <cell r="AE444">
            <v>2691.92</v>
          </cell>
          <cell r="AG444" t="str">
            <v xml:space="preserve">       d.  Individual Home</v>
          </cell>
          <cell r="AH444">
            <v>0</v>
          </cell>
          <cell r="AI444">
            <v>534.37</v>
          </cell>
          <cell r="AJ444">
            <v>0</v>
          </cell>
          <cell r="AK444">
            <v>126.09</v>
          </cell>
          <cell r="AL444">
            <v>0</v>
          </cell>
          <cell r="AM444">
            <v>660.46</v>
          </cell>
          <cell r="AO444" t="str">
            <v xml:space="preserve">       d.  Individual Home</v>
          </cell>
          <cell r="AP444">
            <v>0</v>
          </cell>
          <cell r="AQ444">
            <v>196.08</v>
          </cell>
          <cell r="AR444">
            <v>0</v>
          </cell>
          <cell r="AS444">
            <v>78.42</v>
          </cell>
          <cell r="AT444">
            <v>0</v>
          </cell>
          <cell r="AU444">
            <v>274.5</v>
          </cell>
          <cell r="AW444" t="str">
            <v xml:space="preserve">       d.  Individual Home</v>
          </cell>
          <cell r="AX444">
            <v>0</v>
          </cell>
          <cell r="AY444">
            <v>336.13</v>
          </cell>
          <cell r="AZ444">
            <v>0</v>
          </cell>
          <cell r="BA444">
            <v>124.83999999999999</v>
          </cell>
          <cell r="BB444">
            <v>0</v>
          </cell>
          <cell r="BC444">
            <v>460.96999999999997</v>
          </cell>
        </row>
        <row r="445">
          <cell r="A445" t="str">
            <v xml:space="preserve">       e.  Assisted Living Centers (SRL)</v>
          </cell>
          <cell r="B445">
            <v>0</v>
          </cell>
          <cell r="C445">
            <v>3.3200000000000003</v>
          </cell>
          <cell r="D445">
            <v>0</v>
          </cell>
          <cell r="E445">
            <v>3</v>
          </cell>
          <cell r="F445">
            <v>0</v>
          </cell>
          <cell r="G445">
            <v>6.32</v>
          </cell>
          <cell r="I445" t="str">
            <v xml:space="preserve">       e.  Assisted Living Centers (SRL)</v>
          </cell>
          <cell r="J445">
            <v>0</v>
          </cell>
          <cell r="K445">
            <v>144.38999999999999</v>
          </cell>
          <cell r="L445">
            <v>0</v>
          </cell>
          <cell r="M445">
            <v>8.17</v>
          </cell>
          <cell r="N445">
            <v>0</v>
          </cell>
          <cell r="O445">
            <v>152.55999999999997</v>
          </cell>
          <cell r="Q445" t="str">
            <v xml:space="preserve">       e.  Assisted Living Centers (SRL)</v>
          </cell>
          <cell r="R445">
            <v>0</v>
          </cell>
          <cell r="S445">
            <v>8.65</v>
          </cell>
          <cell r="T445">
            <v>0</v>
          </cell>
          <cell r="U445">
            <v>0</v>
          </cell>
          <cell r="V445">
            <v>0</v>
          </cell>
          <cell r="W445">
            <v>8.65</v>
          </cell>
          <cell r="Y445" t="str">
            <v xml:space="preserve">       e.  Assisted Living Centers (SRL)</v>
          </cell>
          <cell r="Z445">
            <v>0</v>
          </cell>
          <cell r="AA445">
            <v>2157.25</v>
          </cell>
          <cell r="AB445">
            <v>0</v>
          </cell>
          <cell r="AC445">
            <v>134.42000000000002</v>
          </cell>
          <cell r="AD445">
            <v>0</v>
          </cell>
          <cell r="AE445">
            <v>2291.67</v>
          </cell>
          <cell r="AG445" t="str">
            <v xml:space="preserve">       e.  Assisted Living Centers (SRL)</v>
          </cell>
          <cell r="AH445">
            <v>0</v>
          </cell>
          <cell r="AI445">
            <v>365.73</v>
          </cell>
          <cell r="AJ445">
            <v>0</v>
          </cell>
          <cell r="AK445">
            <v>51.73</v>
          </cell>
          <cell r="AL445">
            <v>0</v>
          </cell>
          <cell r="AM445">
            <v>417.46000000000004</v>
          </cell>
          <cell r="AO445" t="str">
            <v xml:space="preserve">       e.  Assisted Living Centers (SRL)</v>
          </cell>
          <cell r="AP445">
            <v>0</v>
          </cell>
          <cell r="AQ445">
            <v>57.95</v>
          </cell>
          <cell r="AR445">
            <v>0</v>
          </cell>
          <cell r="AS445">
            <v>9.8000000000000007</v>
          </cell>
          <cell r="AT445">
            <v>0</v>
          </cell>
          <cell r="AU445">
            <v>67.75</v>
          </cell>
          <cell r="AW445" t="str">
            <v xml:space="preserve">       e.  Assisted Living Centers (SRL)</v>
          </cell>
          <cell r="AX445">
            <v>0</v>
          </cell>
          <cell r="AY445">
            <v>144.34</v>
          </cell>
          <cell r="AZ445">
            <v>0</v>
          </cell>
          <cell r="BA445">
            <v>16.86</v>
          </cell>
          <cell r="BB445">
            <v>0</v>
          </cell>
          <cell r="BC445">
            <v>161.19999999999999</v>
          </cell>
        </row>
        <row r="446">
          <cell r="A446" t="str">
            <v xml:space="preserve">       f.  Other (Hospice)</v>
          </cell>
          <cell r="B446">
            <v>0</v>
          </cell>
          <cell r="C446">
            <v>17.420000000000002</v>
          </cell>
          <cell r="D446">
            <v>0</v>
          </cell>
          <cell r="E446">
            <v>0</v>
          </cell>
          <cell r="F446">
            <v>0</v>
          </cell>
          <cell r="G446">
            <v>17.420000000000002</v>
          </cell>
          <cell r="I446" t="str">
            <v xml:space="preserve">       f.  Other (Hospice)</v>
          </cell>
          <cell r="J446">
            <v>0</v>
          </cell>
          <cell r="K446">
            <v>1.9100000000000001</v>
          </cell>
          <cell r="L446">
            <v>0</v>
          </cell>
          <cell r="M446">
            <v>0</v>
          </cell>
          <cell r="N446">
            <v>0</v>
          </cell>
          <cell r="O446">
            <v>1.9100000000000001</v>
          </cell>
          <cell r="Q446" t="str">
            <v xml:space="preserve">       f.  Other (Hospice)</v>
          </cell>
          <cell r="R446">
            <v>0</v>
          </cell>
          <cell r="S446">
            <v>0</v>
          </cell>
          <cell r="T446">
            <v>0</v>
          </cell>
          <cell r="U446">
            <v>3</v>
          </cell>
          <cell r="V446">
            <v>0</v>
          </cell>
          <cell r="W446">
            <v>3</v>
          </cell>
          <cell r="Y446" t="str">
            <v xml:space="preserve">       f.  Other (Hospice)</v>
          </cell>
          <cell r="Z446">
            <v>0</v>
          </cell>
          <cell r="AA446">
            <v>287.98</v>
          </cell>
          <cell r="AB446">
            <v>0</v>
          </cell>
          <cell r="AC446">
            <v>6.83</v>
          </cell>
          <cell r="AD446">
            <v>0</v>
          </cell>
          <cell r="AE446">
            <v>294.81</v>
          </cell>
          <cell r="AG446" t="str">
            <v xml:space="preserve">       f.  Other (Hospice)</v>
          </cell>
          <cell r="AH446">
            <v>0</v>
          </cell>
          <cell r="AI446">
            <v>4.0600000000000005</v>
          </cell>
          <cell r="AJ446">
            <v>0</v>
          </cell>
          <cell r="AK446">
            <v>0</v>
          </cell>
          <cell r="AL446">
            <v>0</v>
          </cell>
          <cell r="AM446">
            <v>4.0600000000000005</v>
          </cell>
          <cell r="AO446" t="str">
            <v xml:space="preserve">       f.  Other (Hospice)</v>
          </cell>
          <cell r="AP446">
            <v>0</v>
          </cell>
          <cell r="AQ446">
            <v>16.420000000000002</v>
          </cell>
          <cell r="AR446">
            <v>0</v>
          </cell>
          <cell r="AS446">
            <v>6.49</v>
          </cell>
          <cell r="AT446">
            <v>0</v>
          </cell>
          <cell r="AU446">
            <v>22.910000000000004</v>
          </cell>
          <cell r="AW446" t="str">
            <v xml:space="preserve">       f.  Other (Hospice)</v>
          </cell>
          <cell r="AX446">
            <v>0</v>
          </cell>
          <cell r="AY446">
            <v>25.36</v>
          </cell>
          <cell r="AZ446">
            <v>0</v>
          </cell>
          <cell r="BA446">
            <v>1.9</v>
          </cell>
          <cell r="BB446">
            <v>0</v>
          </cell>
          <cell r="BC446">
            <v>27.259999999999998</v>
          </cell>
        </row>
        <row r="447">
          <cell r="A447" t="str">
            <v xml:space="preserve">       g.  Attendant Care</v>
          </cell>
          <cell r="B447">
            <v>0</v>
          </cell>
          <cell r="C447">
            <v>48.48</v>
          </cell>
          <cell r="D447">
            <v>0</v>
          </cell>
          <cell r="E447">
            <v>9</v>
          </cell>
          <cell r="F447">
            <v>0</v>
          </cell>
          <cell r="G447">
            <v>57.48</v>
          </cell>
          <cell r="I447" t="str">
            <v xml:space="preserve">       g.  Attendant Care</v>
          </cell>
          <cell r="J447">
            <v>0</v>
          </cell>
          <cell r="K447">
            <v>68.13</v>
          </cell>
          <cell r="L447">
            <v>0</v>
          </cell>
          <cell r="M447">
            <v>28.619999999999997</v>
          </cell>
          <cell r="N447">
            <v>0</v>
          </cell>
          <cell r="O447">
            <v>96.75</v>
          </cell>
          <cell r="Q447" t="str">
            <v xml:space="preserve">       g.  Attendant Care</v>
          </cell>
          <cell r="R447">
            <v>0</v>
          </cell>
          <cell r="S447">
            <v>17</v>
          </cell>
          <cell r="T447">
            <v>0</v>
          </cell>
          <cell r="U447">
            <v>8.07</v>
          </cell>
          <cell r="V447">
            <v>0</v>
          </cell>
          <cell r="W447">
            <v>25.07</v>
          </cell>
          <cell r="Y447" t="str">
            <v xml:space="preserve">       g.  Attendant Care</v>
          </cell>
          <cell r="Z447">
            <v>0</v>
          </cell>
          <cell r="AA447">
            <v>2083.3200000000002</v>
          </cell>
          <cell r="AB447">
            <v>0</v>
          </cell>
          <cell r="AC447">
            <v>496.35</v>
          </cell>
          <cell r="AD447">
            <v>0</v>
          </cell>
          <cell r="AE447">
            <v>2579.67</v>
          </cell>
          <cell r="AG447" t="str">
            <v xml:space="preserve">       g.  Attendant Care</v>
          </cell>
          <cell r="AH447">
            <v>0</v>
          </cell>
          <cell r="AI447">
            <v>378.56</v>
          </cell>
          <cell r="AJ447">
            <v>0</v>
          </cell>
          <cell r="AK447">
            <v>57.490000000000009</v>
          </cell>
          <cell r="AL447">
            <v>0</v>
          </cell>
          <cell r="AM447">
            <v>436.05</v>
          </cell>
          <cell r="AO447" t="str">
            <v xml:space="preserve">       g.  Attendant Care</v>
          </cell>
          <cell r="AP447">
            <v>0</v>
          </cell>
          <cell r="AQ447">
            <v>124.47</v>
          </cell>
          <cell r="AR447">
            <v>0</v>
          </cell>
          <cell r="AS447">
            <v>29</v>
          </cell>
          <cell r="AT447">
            <v>0</v>
          </cell>
          <cell r="AU447">
            <v>153.47</v>
          </cell>
          <cell r="AW447" t="str">
            <v xml:space="preserve">       g.  Attendant Care</v>
          </cell>
          <cell r="AX447">
            <v>0</v>
          </cell>
          <cell r="AY447">
            <v>397.32000000000005</v>
          </cell>
          <cell r="AZ447">
            <v>0</v>
          </cell>
          <cell r="BA447">
            <v>105.08000000000001</v>
          </cell>
          <cell r="BB447">
            <v>0</v>
          </cell>
          <cell r="BC447">
            <v>502.40000000000009</v>
          </cell>
        </row>
        <row r="448">
          <cell r="A448" t="str">
            <v xml:space="preserve">   8.  Acute Care</v>
          </cell>
          <cell r="B448">
            <v>0</v>
          </cell>
          <cell r="C448">
            <v>3.2</v>
          </cell>
          <cell r="D448">
            <v>0</v>
          </cell>
          <cell r="E448">
            <v>0</v>
          </cell>
          <cell r="F448">
            <v>0</v>
          </cell>
          <cell r="G448">
            <v>3.2</v>
          </cell>
          <cell r="I448" t="str">
            <v xml:space="preserve">   8.  Acute Care</v>
          </cell>
          <cell r="J448">
            <v>0</v>
          </cell>
          <cell r="K448">
            <v>11</v>
          </cell>
          <cell r="L448">
            <v>0</v>
          </cell>
          <cell r="M448">
            <v>6.0299999999999994</v>
          </cell>
          <cell r="N448">
            <v>0</v>
          </cell>
          <cell r="O448">
            <v>17.03</v>
          </cell>
          <cell r="Q448" t="str">
            <v xml:space="preserve">   8.  Acute Care</v>
          </cell>
          <cell r="R448">
            <v>0</v>
          </cell>
          <cell r="S448">
            <v>7.5299999999999994</v>
          </cell>
          <cell r="T448">
            <v>0</v>
          </cell>
          <cell r="U448">
            <v>0</v>
          </cell>
          <cell r="V448">
            <v>0</v>
          </cell>
          <cell r="W448">
            <v>7.5299999999999994</v>
          </cell>
          <cell r="Y448" t="str">
            <v xml:space="preserve">   8.  Acute Care</v>
          </cell>
          <cell r="Z448">
            <v>0</v>
          </cell>
          <cell r="AA448">
            <v>114.88</v>
          </cell>
          <cell r="AB448">
            <v>0</v>
          </cell>
          <cell r="AC448">
            <v>85.009999999999991</v>
          </cell>
          <cell r="AD448">
            <v>0</v>
          </cell>
          <cell r="AE448">
            <v>199.89</v>
          </cell>
          <cell r="AG448" t="str">
            <v xml:space="preserve">   8.  Acute Care</v>
          </cell>
          <cell r="AH448">
            <v>0</v>
          </cell>
          <cell r="AI448">
            <v>6.9</v>
          </cell>
          <cell r="AJ448">
            <v>0</v>
          </cell>
          <cell r="AK448">
            <v>0</v>
          </cell>
          <cell r="AL448">
            <v>0</v>
          </cell>
          <cell r="AM448">
            <v>6.9</v>
          </cell>
          <cell r="AO448" t="str">
            <v xml:space="preserve">   8.  Acute Care</v>
          </cell>
          <cell r="AP448">
            <v>0</v>
          </cell>
          <cell r="AQ448">
            <v>4.57</v>
          </cell>
          <cell r="AR448">
            <v>0</v>
          </cell>
          <cell r="AS448">
            <v>0</v>
          </cell>
          <cell r="AT448">
            <v>0</v>
          </cell>
          <cell r="AU448">
            <v>4.57</v>
          </cell>
          <cell r="AW448" t="str">
            <v xml:space="preserve">   8.  Acute Care</v>
          </cell>
          <cell r="AX448">
            <v>0</v>
          </cell>
          <cell r="AY448">
            <v>5</v>
          </cell>
          <cell r="AZ448">
            <v>0</v>
          </cell>
          <cell r="BA448">
            <v>5</v>
          </cell>
          <cell r="BB448">
            <v>0</v>
          </cell>
          <cell r="BC448">
            <v>10</v>
          </cell>
        </row>
        <row r="449">
          <cell r="A449" t="str">
            <v xml:space="preserve">   9.  Ventilator</v>
          </cell>
          <cell r="B449">
            <v>0</v>
          </cell>
          <cell r="C449">
            <v>0</v>
          </cell>
          <cell r="D449">
            <v>0</v>
          </cell>
          <cell r="E449">
            <v>0</v>
          </cell>
          <cell r="F449">
            <v>0</v>
          </cell>
          <cell r="G449">
            <v>0</v>
          </cell>
          <cell r="I449" t="str">
            <v xml:space="preserve">   9.  Ventilator</v>
          </cell>
          <cell r="J449">
            <v>0</v>
          </cell>
          <cell r="K449">
            <v>0</v>
          </cell>
          <cell r="L449">
            <v>0</v>
          </cell>
          <cell r="M449">
            <v>3</v>
          </cell>
          <cell r="N449">
            <v>0</v>
          </cell>
          <cell r="O449">
            <v>3</v>
          </cell>
          <cell r="Q449" t="str">
            <v xml:space="preserve">   9.  Ventilator</v>
          </cell>
          <cell r="R449">
            <v>0</v>
          </cell>
          <cell r="S449">
            <v>0</v>
          </cell>
          <cell r="T449">
            <v>0</v>
          </cell>
          <cell r="U449">
            <v>0</v>
          </cell>
          <cell r="V449">
            <v>0</v>
          </cell>
          <cell r="W449">
            <v>0</v>
          </cell>
          <cell r="Y449" t="str">
            <v xml:space="preserve">   9.  Ventilator</v>
          </cell>
          <cell r="Z449">
            <v>0</v>
          </cell>
          <cell r="AA449">
            <v>64.25</v>
          </cell>
          <cell r="AB449">
            <v>0</v>
          </cell>
          <cell r="AC449">
            <v>56.510000000000005</v>
          </cell>
          <cell r="AD449">
            <v>0</v>
          </cell>
          <cell r="AE449">
            <v>120.76</v>
          </cell>
          <cell r="AG449" t="str">
            <v xml:space="preserve">   9.  Ventilator</v>
          </cell>
          <cell r="AH449">
            <v>0</v>
          </cell>
          <cell r="AI449">
            <v>4</v>
          </cell>
          <cell r="AJ449">
            <v>0</v>
          </cell>
          <cell r="AK449">
            <v>0</v>
          </cell>
          <cell r="AL449">
            <v>0</v>
          </cell>
          <cell r="AM449">
            <v>4</v>
          </cell>
          <cell r="AO449" t="str">
            <v xml:space="preserve">   9.  Ventilator</v>
          </cell>
          <cell r="AP449">
            <v>0</v>
          </cell>
          <cell r="AQ449">
            <v>4</v>
          </cell>
          <cell r="AR449">
            <v>0</v>
          </cell>
          <cell r="AS449">
            <v>3</v>
          </cell>
          <cell r="AT449">
            <v>0</v>
          </cell>
          <cell r="AU449">
            <v>7</v>
          </cell>
          <cell r="AW449" t="str">
            <v xml:space="preserve">   9.  Ventilator</v>
          </cell>
          <cell r="AX449">
            <v>0</v>
          </cell>
          <cell r="AY449">
            <v>0</v>
          </cell>
          <cell r="AZ449">
            <v>0</v>
          </cell>
          <cell r="BA449">
            <v>3</v>
          </cell>
          <cell r="BB449">
            <v>0</v>
          </cell>
          <cell r="BC449">
            <v>3</v>
          </cell>
        </row>
        <row r="450">
          <cell r="A450" t="str">
            <v xml:space="preserve">  10.  Prior Period</v>
          </cell>
          <cell r="B450">
            <v>0</v>
          </cell>
          <cell r="C450">
            <v>1.9666999999999999</v>
          </cell>
          <cell r="D450">
            <v>0</v>
          </cell>
          <cell r="E450">
            <v>0</v>
          </cell>
          <cell r="F450">
            <v>0</v>
          </cell>
          <cell r="G450">
            <v>1.9666999999999999</v>
          </cell>
          <cell r="I450" t="str">
            <v xml:space="preserve">  10.  Prior Period</v>
          </cell>
          <cell r="J450">
            <v>0</v>
          </cell>
          <cell r="K450">
            <v>16.677399999999999</v>
          </cell>
          <cell r="L450">
            <v>0</v>
          </cell>
          <cell r="M450">
            <v>4.9333</v>
          </cell>
          <cell r="N450">
            <v>0</v>
          </cell>
          <cell r="O450">
            <v>21.610699999999998</v>
          </cell>
          <cell r="Q450" t="str">
            <v xml:space="preserve">  10.  Prior Period</v>
          </cell>
          <cell r="R450">
            <v>0</v>
          </cell>
          <cell r="S450">
            <v>19.161200000000001</v>
          </cell>
          <cell r="T450">
            <v>0</v>
          </cell>
          <cell r="U450">
            <v>0</v>
          </cell>
          <cell r="V450">
            <v>0</v>
          </cell>
          <cell r="W450">
            <v>19.161200000000001</v>
          </cell>
          <cell r="Y450" t="str">
            <v xml:space="preserve">  10.  Prior Period</v>
          </cell>
          <cell r="Z450">
            <v>0</v>
          </cell>
          <cell r="AA450">
            <v>506.45180000000005</v>
          </cell>
          <cell r="AB450">
            <v>0</v>
          </cell>
          <cell r="AC450">
            <v>36.459099999999999</v>
          </cell>
          <cell r="AD450">
            <v>0</v>
          </cell>
          <cell r="AE450">
            <v>542.91090000000008</v>
          </cell>
          <cell r="AG450" t="str">
            <v xml:space="preserve">  10.  Prior Period</v>
          </cell>
          <cell r="AH450">
            <v>0</v>
          </cell>
          <cell r="AI450">
            <v>80.073099999999997</v>
          </cell>
          <cell r="AJ450">
            <v>0</v>
          </cell>
          <cell r="AK450">
            <v>9.0333000000000006</v>
          </cell>
          <cell r="AL450">
            <v>0</v>
          </cell>
          <cell r="AM450">
            <v>89.106399999999994</v>
          </cell>
          <cell r="AO450" t="str">
            <v xml:space="preserve">  10.  Prior Period</v>
          </cell>
          <cell r="AP450">
            <v>0</v>
          </cell>
          <cell r="AQ450">
            <v>21.099999999999998</v>
          </cell>
          <cell r="AR450">
            <v>0</v>
          </cell>
          <cell r="AS450">
            <v>3.2300000000000002E-2</v>
          </cell>
          <cell r="AT450">
            <v>0</v>
          </cell>
          <cell r="AU450">
            <v>21.132299999999997</v>
          </cell>
          <cell r="AW450" t="str">
            <v xml:space="preserve">  10.  Prior Period</v>
          </cell>
          <cell r="AX450">
            <v>0</v>
          </cell>
          <cell r="AY450">
            <v>39.611800000000002</v>
          </cell>
          <cell r="AZ450">
            <v>0</v>
          </cell>
          <cell r="BA450">
            <v>0</v>
          </cell>
          <cell r="BB450">
            <v>0</v>
          </cell>
          <cell r="BC450">
            <v>39.611800000000002</v>
          </cell>
        </row>
        <row r="451">
          <cell r="A451" t="str">
            <v xml:space="preserve">  11.  Other - Not Placed</v>
          </cell>
          <cell r="B451">
            <v>0</v>
          </cell>
          <cell r="C451">
            <v>-23.29</v>
          </cell>
          <cell r="D451">
            <v>0</v>
          </cell>
          <cell r="E451">
            <v>-7</v>
          </cell>
          <cell r="F451">
            <v>0</v>
          </cell>
          <cell r="G451">
            <v>-30.29</v>
          </cell>
          <cell r="I451" t="str">
            <v xml:space="preserve">  11.  Other - Not Placed</v>
          </cell>
          <cell r="J451">
            <v>0</v>
          </cell>
          <cell r="K451">
            <v>-42.91</v>
          </cell>
          <cell r="L451">
            <v>0</v>
          </cell>
          <cell r="M451">
            <v>-4.43</v>
          </cell>
          <cell r="N451">
            <v>0</v>
          </cell>
          <cell r="O451">
            <v>-47.339999999999996</v>
          </cell>
          <cell r="Q451" t="str">
            <v xml:space="preserve">  11.  Other - Not Placed</v>
          </cell>
          <cell r="R451">
            <v>0</v>
          </cell>
          <cell r="S451">
            <v>-22.83</v>
          </cell>
          <cell r="T451">
            <v>0</v>
          </cell>
          <cell r="U451">
            <v>0</v>
          </cell>
          <cell r="V451">
            <v>0</v>
          </cell>
          <cell r="W451">
            <v>-22.83</v>
          </cell>
          <cell r="Y451" t="str">
            <v xml:space="preserve">  11.  Other - Not Placed</v>
          </cell>
          <cell r="Z451">
            <v>0</v>
          </cell>
          <cell r="AA451">
            <v>-1251.3499999999979</v>
          </cell>
          <cell r="AB451">
            <v>0</v>
          </cell>
          <cell r="AC451">
            <v>-184.51999999999998</v>
          </cell>
          <cell r="AD451">
            <v>0</v>
          </cell>
          <cell r="AE451">
            <v>-1435.8699999999978</v>
          </cell>
          <cell r="AG451" t="str">
            <v xml:space="preserve">  11.  Other - Not Placed</v>
          </cell>
          <cell r="AH451">
            <v>0</v>
          </cell>
          <cell r="AI451">
            <v>-294.55</v>
          </cell>
          <cell r="AJ451">
            <v>0</v>
          </cell>
          <cell r="AK451">
            <v>-14.290000000000001</v>
          </cell>
          <cell r="AL451">
            <v>0</v>
          </cell>
          <cell r="AM451">
            <v>-308.84000000000003</v>
          </cell>
          <cell r="AO451" t="str">
            <v xml:space="preserve">  11.  Other - Not Placed</v>
          </cell>
          <cell r="AP451">
            <v>0</v>
          </cell>
          <cell r="AQ451">
            <v>-31.769999999999996</v>
          </cell>
          <cell r="AR451">
            <v>0</v>
          </cell>
          <cell r="AS451">
            <v>-18.259999999999998</v>
          </cell>
          <cell r="AT451">
            <v>0</v>
          </cell>
          <cell r="AU451">
            <v>-50.029999999999994</v>
          </cell>
          <cell r="AW451" t="str">
            <v xml:space="preserve">  11.  Other - Not Placed</v>
          </cell>
          <cell r="AX451">
            <v>0</v>
          </cell>
          <cell r="AY451">
            <v>-270.71000000000004</v>
          </cell>
          <cell r="AZ451">
            <v>0</v>
          </cell>
          <cell r="BA451">
            <v>-48.54</v>
          </cell>
          <cell r="BB451">
            <v>0</v>
          </cell>
          <cell r="BC451">
            <v>-319.25000000000006</v>
          </cell>
        </row>
        <row r="453">
          <cell r="A453" t="str">
            <v>C.   Acute Patient Day Information</v>
          </cell>
          <cell r="I453" t="str">
            <v>C.   Acute Patient Day Information</v>
          </cell>
          <cell r="Q453" t="str">
            <v>C.   Acute Patient Day Information</v>
          </cell>
          <cell r="Y453" t="str">
            <v>C.   Acute Patient Day Information</v>
          </cell>
          <cell r="AG453" t="str">
            <v>C.   Acute Patient Day Information</v>
          </cell>
          <cell r="AO453" t="str">
            <v>C.   Acute Patient Day Information</v>
          </cell>
          <cell r="AW453" t="str">
            <v>C.   Acute Patient Day Information</v>
          </cell>
        </row>
        <row r="454">
          <cell r="A454" t="str">
            <v xml:space="preserve">       a.  Admissions</v>
          </cell>
          <cell r="B454">
            <v>0</v>
          </cell>
          <cell r="C454">
            <v>16</v>
          </cell>
          <cell r="D454">
            <v>0</v>
          </cell>
          <cell r="E454">
            <v>2</v>
          </cell>
          <cell r="F454">
            <v>0</v>
          </cell>
          <cell r="G454">
            <v>18</v>
          </cell>
          <cell r="I454" t="str">
            <v xml:space="preserve">       a.  Admissions</v>
          </cell>
          <cell r="J454">
            <v>0</v>
          </cell>
          <cell r="K454">
            <v>28</v>
          </cell>
          <cell r="L454">
            <v>0</v>
          </cell>
          <cell r="M454">
            <v>10</v>
          </cell>
          <cell r="N454">
            <v>0</v>
          </cell>
          <cell r="O454">
            <v>38</v>
          </cell>
          <cell r="Q454" t="str">
            <v xml:space="preserve">       a.  Admissions</v>
          </cell>
          <cell r="R454">
            <v>0</v>
          </cell>
          <cell r="S454">
            <v>17</v>
          </cell>
          <cell r="T454">
            <v>0</v>
          </cell>
          <cell r="U454">
            <v>2</v>
          </cell>
          <cell r="V454">
            <v>0</v>
          </cell>
          <cell r="W454">
            <v>19</v>
          </cell>
          <cell r="Y454" t="str">
            <v xml:space="preserve">       a.  Admissions</v>
          </cell>
          <cell r="Z454">
            <v>0</v>
          </cell>
          <cell r="AA454">
            <v>789</v>
          </cell>
          <cell r="AB454">
            <v>0</v>
          </cell>
          <cell r="AC454">
            <v>142</v>
          </cell>
          <cell r="AD454">
            <v>0</v>
          </cell>
          <cell r="AE454">
            <v>931</v>
          </cell>
          <cell r="AG454" t="str">
            <v xml:space="preserve">       a.  Admissions</v>
          </cell>
          <cell r="AH454">
            <v>0</v>
          </cell>
          <cell r="AI454">
            <v>125</v>
          </cell>
          <cell r="AJ454">
            <v>0</v>
          </cell>
          <cell r="AK454">
            <v>34</v>
          </cell>
          <cell r="AL454">
            <v>0</v>
          </cell>
          <cell r="AM454">
            <v>159</v>
          </cell>
          <cell r="AO454" t="str">
            <v xml:space="preserve">       a.  Admissions</v>
          </cell>
          <cell r="AP454">
            <v>0</v>
          </cell>
          <cell r="AQ454">
            <v>34</v>
          </cell>
          <cell r="AR454">
            <v>0</v>
          </cell>
          <cell r="AS454">
            <v>7</v>
          </cell>
          <cell r="AT454">
            <v>0</v>
          </cell>
          <cell r="AU454">
            <v>41</v>
          </cell>
          <cell r="AW454" t="str">
            <v xml:space="preserve">       a.  Admissions</v>
          </cell>
          <cell r="AX454">
            <v>0</v>
          </cell>
          <cell r="AY454">
            <v>112</v>
          </cell>
          <cell r="AZ454">
            <v>0</v>
          </cell>
          <cell r="BA454">
            <v>14</v>
          </cell>
          <cell r="BB454">
            <v>0</v>
          </cell>
          <cell r="BC454">
            <v>126</v>
          </cell>
        </row>
        <row r="455">
          <cell r="A455" t="str">
            <v xml:space="preserve">       b.  Patient Days</v>
          </cell>
          <cell r="B455">
            <v>0</v>
          </cell>
          <cell r="C455">
            <v>76</v>
          </cell>
          <cell r="D455">
            <v>0</v>
          </cell>
          <cell r="E455">
            <v>11</v>
          </cell>
          <cell r="F455">
            <v>0</v>
          </cell>
          <cell r="G455">
            <v>87</v>
          </cell>
          <cell r="I455" t="str">
            <v xml:space="preserve">       b.  Patient Days</v>
          </cell>
          <cell r="J455">
            <v>0</v>
          </cell>
          <cell r="K455">
            <v>170</v>
          </cell>
          <cell r="L455">
            <v>0</v>
          </cell>
          <cell r="M455">
            <v>63</v>
          </cell>
          <cell r="N455">
            <v>0</v>
          </cell>
          <cell r="O455">
            <v>233</v>
          </cell>
          <cell r="Q455" t="str">
            <v xml:space="preserve">       b.  Patient Days</v>
          </cell>
          <cell r="R455">
            <v>0</v>
          </cell>
          <cell r="S455">
            <v>95</v>
          </cell>
          <cell r="T455">
            <v>0</v>
          </cell>
          <cell r="U455">
            <v>6</v>
          </cell>
          <cell r="V455">
            <v>0</v>
          </cell>
          <cell r="W455">
            <v>101</v>
          </cell>
          <cell r="Y455" t="str">
            <v xml:space="preserve">       b.  Patient Days</v>
          </cell>
          <cell r="Z455">
            <v>0</v>
          </cell>
          <cell r="AA455">
            <v>4179</v>
          </cell>
          <cell r="AB455">
            <v>0</v>
          </cell>
          <cell r="AC455">
            <v>826</v>
          </cell>
          <cell r="AD455">
            <v>0</v>
          </cell>
          <cell r="AE455">
            <v>5005</v>
          </cell>
          <cell r="AG455" t="str">
            <v xml:space="preserve">       b.  Patient Days</v>
          </cell>
          <cell r="AH455">
            <v>0</v>
          </cell>
          <cell r="AI455">
            <v>727</v>
          </cell>
          <cell r="AJ455">
            <v>0</v>
          </cell>
          <cell r="AK455">
            <v>221</v>
          </cell>
          <cell r="AL455">
            <v>0</v>
          </cell>
          <cell r="AM455">
            <v>948</v>
          </cell>
          <cell r="AO455" t="str">
            <v xml:space="preserve">       b.  Patient Days</v>
          </cell>
          <cell r="AP455">
            <v>0</v>
          </cell>
          <cell r="AQ455">
            <v>165</v>
          </cell>
          <cell r="AR455">
            <v>0</v>
          </cell>
          <cell r="AS455">
            <v>52</v>
          </cell>
          <cell r="AT455">
            <v>0</v>
          </cell>
          <cell r="AU455">
            <v>217</v>
          </cell>
          <cell r="AW455" t="str">
            <v xml:space="preserve">       b.  Patient Days</v>
          </cell>
          <cell r="AX455">
            <v>0</v>
          </cell>
          <cell r="AY455">
            <v>682</v>
          </cell>
          <cell r="AZ455">
            <v>0</v>
          </cell>
          <cell r="BA455">
            <v>52</v>
          </cell>
          <cell r="BB455">
            <v>0</v>
          </cell>
          <cell r="BC455">
            <v>734</v>
          </cell>
        </row>
        <row r="456">
          <cell r="A456" t="str">
            <v xml:space="preserve">       c.  Discharges</v>
          </cell>
          <cell r="B456">
            <v>0</v>
          </cell>
          <cell r="C456">
            <v>18</v>
          </cell>
          <cell r="D456">
            <v>0</v>
          </cell>
          <cell r="E456">
            <v>2</v>
          </cell>
          <cell r="F456">
            <v>0</v>
          </cell>
          <cell r="G456">
            <v>20</v>
          </cell>
          <cell r="I456" t="str">
            <v xml:space="preserve">       c.  Discharges</v>
          </cell>
          <cell r="J456">
            <v>0</v>
          </cell>
          <cell r="K456">
            <v>26</v>
          </cell>
          <cell r="L456">
            <v>0</v>
          </cell>
          <cell r="M456">
            <v>10</v>
          </cell>
          <cell r="N456">
            <v>0</v>
          </cell>
          <cell r="O456">
            <v>36</v>
          </cell>
          <cell r="Q456" t="str">
            <v xml:space="preserve">       c.  Discharges</v>
          </cell>
          <cell r="R456">
            <v>0</v>
          </cell>
          <cell r="S456">
            <v>13</v>
          </cell>
          <cell r="T456">
            <v>0</v>
          </cell>
          <cell r="U456">
            <v>2</v>
          </cell>
          <cell r="V456">
            <v>0</v>
          </cell>
          <cell r="W456">
            <v>15</v>
          </cell>
          <cell r="Y456" t="str">
            <v xml:space="preserve">       c.  Discharges</v>
          </cell>
          <cell r="Z456">
            <v>0</v>
          </cell>
          <cell r="AA456">
            <v>749</v>
          </cell>
          <cell r="AB456">
            <v>0</v>
          </cell>
          <cell r="AC456">
            <v>136</v>
          </cell>
          <cell r="AD456">
            <v>0</v>
          </cell>
          <cell r="AE456">
            <v>885</v>
          </cell>
          <cell r="AG456" t="str">
            <v xml:space="preserve">       c.  Discharges</v>
          </cell>
          <cell r="AH456">
            <v>0</v>
          </cell>
          <cell r="AI456">
            <v>119</v>
          </cell>
          <cell r="AJ456">
            <v>0</v>
          </cell>
          <cell r="AK456">
            <v>28</v>
          </cell>
          <cell r="AL456">
            <v>0</v>
          </cell>
          <cell r="AM456">
            <v>147</v>
          </cell>
          <cell r="AO456" t="str">
            <v xml:space="preserve">       c.  Discharges</v>
          </cell>
          <cell r="AP456">
            <v>0</v>
          </cell>
          <cell r="AQ456">
            <v>31</v>
          </cell>
          <cell r="AR456">
            <v>0</v>
          </cell>
          <cell r="AS456">
            <v>7</v>
          </cell>
          <cell r="AT456">
            <v>0</v>
          </cell>
          <cell r="AU456">
            <v>38</v>
          </cell>
          <cell r="AW456" t="str">
            <v xml:space="preserve">       c.  Discharges</v>
          </cell>
          <cell r="AX456">
            <v>0</v>
          </cell>
          <cell r="AY456">
            <v>113</v>
          </cell>
          <cell r="AZ456">
            <v>0</v>
          </cell>
          <cell r="BA456">
            <v>13</v>
          </cell>
          <cell r="BB456">
            <v>0</v>
          </cell>
          <cell r="BC456">
            <v>126</v>
          </cell>
        </row>
        <row r="457">
          <cell r="A457" t="str">
            <v xml:space="preserve">       d.  Discharge Days</v>
          </cell>
          <cell r="B457">
            <v>0</v>
          </cell>
          <cell r="C457">
            <v>76</v>
          </cell>
          <cell r="D457">
            <v>0</v>
          </cell>
          <cell r="E457">
            <v>11</v>
          </cell>
          <cell r="F457">
            <v>0</v>
          </cell>
          <cell r="G457">
            <v>87</v>
          </cell>
          <cell r="I457" t="str">
            <v xml:space="preserve">       d.  Discharge Days</v>
          </cell>
          <cell r="J457">
            <v>0</v>
          </cell>
          <cell r="K457">
            <v>131</v>
          </cell>
          <cell r="L457">
            <v>0</v>
          </cell>
          <cell r="M457">
            <v>58</v>
          </cell>
          <cell r="N457">
            <v>0</v>
          </cell>
          <cell r="O457">
            <v>189</v>
          </cell>
          <cell r="Q457" t="str">
            <v xml:space="preserve">       d.  Discharge Days</v>
          </cell>
          <cell r="R457">
            <v>0</v>
          </cell>
          <cell r="S457">
            <v>65</v>
          </cell>
          <cell r="T457">
            <v>0</v>
          </cell>
          <cell r="U457">
            <v>6</v>
          </cell>
          <cell r="V457">
            <v>0</v>
          </cell>
          <cell r="W457">
            <v>71</v>
          </cell>
          <cell r="Y457" t="str">
            <v xml:space="preserve">       d.  Discharge Days</v>
          </cell>
          <cell r="Z457">
            <v>0</v>
          </cell>
          <cell r="AA457">
            <v>3294</v>
          </cell>
          <cell r="AB457">
            <v>0</v>
          </cell>
          <cell r="AC457">
            <v>668</v>
          </cell>
          <cell r="AD457">
            <v>0</v>
          </cell>
          <cell r="AE457">
            <v>3962</v>
          </cell>
          <cell r="AG457" t="str">
            <v xml:space="preserve">       d.  Discharge Days</v>
          </cell>
          <cell r="AH457">
            <v>0</v>
          </cell>
          <cell r="AI457">
            <v>586</v>
          </cell>
          <cell r="AJ457">
            <v>0</v>
          </cell>
          <cell r="AK457">
            <v>142</v>
          </cell>
          <cell r="AL457">
            <v>0</v>
          </cell>
          <cell r="AM457">
            <v>728</v>
          </cell>
          <cell r="AO457" t="str">
            <v xml:space="preserve">       d.  Discharge Days</v>
          </cell>
          <cell r="AP457">
            <v>0</v>
          </cell>
          <cell r="AQ457">
            <v>128</v>
          </cell>
          <cell r="AR457">
            <v>0</v>
          </cell>
          <cell r="AS457">
            <v>33</v>
          </cell>
          <cell r="AT457">
            <v>0</v>
          </cell>
          <cell r="AU457">
            <v>161</v>
          </cell>
          <cell r="AW457" t="str">
            <v xml:space="preserve">       d.  Discharge Days</v>
          </cell>
          <cell r="AX457">
            <v>0</v>
          </cell>
          <cell r="AY457">
            <v>519</v>
          </cell>
          <cell r="AZ457">
            <v>0</v>
          </cell>
          <cell r="BA457">
            <v>48</v>
          </cell>
          <cell r="BB457">
            <v>0</v>
          </cell>
          <cell r="BC457">
            <v>567</v>
          </cell>
        </row>
        <row r="458">
          <cell r="A458" t="str">
            <v xml:space="preserve">       e.  Average Length of Stay</v>
          </cell>
          <cell r="B458">
            <v>0</v>
          </cell>
          <cell r="C458">
            <v>4.2222222222222223</v>
          </cell>
          <cell r="D458">
            <v>0</v>
          </cell>
          <cell r="E458">
            <v>5.5</v>
          </cell>
          <cell r="F458">
            <v>0</v>
          </cell>
          <cell r="G458">
            <v>4.3499999999999996</v>
          </cell>
          <cell r="I458" t="str">
            <v xml:space="preserve">       e.  Average Length of Stay</v>
          </cell>
          <cell r="J458">
            <v>0</v>
          </cell>
          <cell r="K458">
            <v>5.0384615384615383</v>
          </cell>
          <cell r="L458">
            <v>0</v>
          </cell>
          <cell r="M458">
            <v>5.8</v>
          </cell>
          <cell r="N458">
            <v>0</v>
          </cell>
          <cell r="O458">
            <v>5.25</v>
          </cell>
          <cell r="Q458" t="str">
            <v xml:space="preserve">       e.  Average Length of Stay</v>
          </cell>
          <cell r="R458">
            <v>0</v>
          </cell>
          <cell r="S458">
            <v>5</v>
          </cell>
          <cell r="T458">
            <v>0</v>
          </cell>
          <cell r="U458">
            <v>3</v>
          </cell>
          <cell r="V458">
            <v>0</v>
          </cell>
          <cell r="W458">
            <v>4.7333333333333334</v>
          </cell>
          <cell r="Y458" t="str">
            <v xml:space="preserve">       e.  Average Length of Stay</v>
          </cell>
          <cell r="Z458">
            <v>0</v>
          </cell>
          <cell r="AA458">
            <v>4.3978638184245664</v>
          </cell>
          <cell r="AB458">
            <v>0</v>
          </cell>
          <cell r="AC458">
            <v>4.9117647058823533</v>
          </cell>
          <cell r="AD458">
            <v>0</v>
          </cell>
          <cell r="AE458">
            <v>4.4768361581920901</v>
          </cell>
          <cell r="AG458" t="str">
            <v xml:space="preserve">       e.  Average Length of Stay</v>
          </cell>
          <cell r="AH458">
            <v>0</v>
          </cell>
          <cell r="AI458">
            <v>4.9243697478991599</v>
          </cell>
          <cell r="AJ458">
            <v>0</v>
          </cell>
          <cell r="AK458">
            <v>5.0714285714285712</v>
          </cell>
          <cell r="AL458">
            <v>0</v>
          </cell>
          <cell r="AM458">
            <v>4.9523809523809526</v>
          </cell>
          <cell r="AO458" t="str">
            <v xml:space="preserve">       e.  Average Length of Stay</v>
          </cell>
          <cell r="AP458">
            <v>0</v>
          </cell>
          <cell r="AQ458">
            <v>4.129032258064516</v>
          </cell>
          <cell r="AR458">
            <v>0</v>
          </cell>
          <cell r="AS458">
            <v>4.7142857142857144</v>
          </cell>
          <cell r="AT458">
            <v>0</v>
          </cell>
          <cell r="AU458">
            <v>4.2368421052631575</v>
          </cell>
          <cell r="AW458" t="str">
            <v xml:space="preserve">       e.  Average Length of Stay</v>
          </cell>
          <cell r="AX458">
            <v>0</v>
          </cell>
          <cell r="AY458">
            <v>4.5929203539823007</v>
          </cell>
          <cell r="AZ458">
            <v>0</v>
          </cell>
          <cell r="BA458">
            <v>3.6923076923076925</v>
          </cell>
          <cell r="BB458">
            <v>0</v>
          </cell>
          <cell r="BC458">
            <v>4.5</v>
          </cell>
        </row>
        <row r="460">
          <cell r="A460" t="str">
            <v>D.   Emergency Room Visits</v>
          </cell>
          <cell r="B460">
            <v>0</v>
          </cell>
          <cell r="C460">
            <v>8</v>
          </cell>
          <cell r="D460">
            <v>0</v>
          </cell>
          <cell r="E460">
            <v>3</v>
          </cell>
          <cell r="F460">
            <v>0</v>
          </cell>
          <cell r="G460">
            <v>11</v>
          </cell>
          <cell r="I460" t="str">
            <v>D.   Emergency Room Visits</v>
          </cell>
          <cell r="J460">
            <v>0</v>
          </cell>
          <cell r="K460">
            <v>18</v>
          </cell>
          <cell r="L460">
            <v>0</v>
          </cell>
          <cell r="M460">
            <v>10</v>
          </cell>
          <cell r="N460">
            <v>0</v>
          </cell>
          <cell r="O460">
            <v>28</v>
          </cell>
          <cell r="Q460" t="str">
            <v>D.   Emergency Room Visits</v>
          </cell>
          <cell r="R460">
            <v>0</v>
          </cell>
          <cell r="S460">
            <v>9</v>
          </cell>
          <cell r="T460">
            <v>0</v>
          </cell>
          <cell r="U460">
            <v>1</v>
          </cell>
          <cell r="V460">
            <v>0</v>
          </cell>
          <cell r="W460">
            <v>10</v>
          </cell>
          <cell r="Y460" t="str">
            <v>D.   Emergency Room Visits</v>
          </cell>
          <cell r="Z460">
            <v>0</v>
          </cell>
          <cell r="AA460">
            <v>247</v>
          </cell>
          <cell r="AB460">
            <v>0</v>
          </cell>
          <cell r="AC460">
            <v>131</v>
          </cell>
          <cell r="AD460">
            <v>0</v>
          </cell>
          <cell r="AE460">
            <v>378</v>
          </cell>
          <cell r="AG460" t="str">
            <v>D.   Emergency Room Visits</v>
          </cell>
          <cell r="AH460">
            <v>0</v>
          </cell>
          <cell r="AI460">
            <v>102</v>
          </cell>
          <cell r="AJ460">
            <v>0</v>
          </cell>
          <cell r="AK460">
            <v>32</v>
          </cell>
          <cell r="AL460">
            <v>0</v>
          </cell>
          <cell r="AM460">
            <v>134</v>
          </cell>
          <cell r="AO460" t="str">
            <v>D.   Emergency Room Visits</v>
          </cell>
          <cell r="AP460">
            <v>0</v>
          </cell>
          <cell r="AQ460">
            <v>27</v>
          </cell>
          <cell r="AR460">
            <v>0</v>
          </cell>
          <cell r="AS460">
            <v>12</v>
          </cell>
          <cell r="AT460">
            <v>0</v>
          </cell>
          <cell r="AU460">
            <v>39</v>
          </cell>
          <cell r="AW460" t="str">
            <v>D.   Emergency Room Visits</v>
          </cell>
          <cell r="AX460">
            <v>0</v>
          </cell>
          <cell r="AY460">
            <v>43</v>
          </cell>
          <cell r="AZ460">
            <v>0</v>
          </cell>
          <cell r="BA460">
            <v>10</v>
          </cell>
          <cell r="BB460">
            <v>0</v>
          </cell>
          <cell r="BC460">
            <v>53</v>
          </cell>
        </row>
        <row r="464">
          <cell r="A464" t="str">
            <v>Program Contractor Financial Reporting Systems - Report #11A Utilization Data Report by County</v>
          </cell>
          <cell r="I464" t="str">
            <v>Program Contractor Financial Reporting Systems - Report #11A Utilization Data Report by County</v>
          </cell>
          <cell r="Q464" t="str">
            <v>Program Contractor Financial Reporting Systems - Report #11A Utilization Data Report by County</v>
          </cell>
          <cell r="Y464" t="str">
            <v>Program Contractor Financial Reporting Systems - Report #11A Utilization Data Report by County</v>
          </cell>
          <cell r="AG464" t="str">
            <v>Program Contractor Financial Reporting Systems - Report #11A Utilization Data Report by County</v>
          </cell>
          <cell r="AO464" t="str">
            <v>Program Contractor Financial Reporting Systems - Report #11A Utilization Data Report by County</v>
          </cell>
          <cell r="AW464" t="str">
            <v>Program Contractor Financial Reporting Systems - Report #11A Utilization Data Report by County</v>
          </cell>
        </row>
        <row r="466">
          <cell r="A466" t="str">
            <v>Statement for Program Contractor 110049 - Evercare of Arizona, Inc.</v>
          </cell>
          <cell r="F466" t="str">
            <v>County:</v>
          </cell>
          <cell r="G466" t="str">
            <v>Apache</v>
          </cell>
          <cell r="I466" t="str">
            <v>Statement for Program Contractor 110049 - Evercare of Arizona, Inc.</v>
          </cell>
          <cell r="N466" t="str">
            <v>County:</v>
          </cell>
          <cell r="O466" t="str">
            <v>Coconino</v>
          </cell>
          <cell r="Q466" t="str">
            <v>Statement for Program Contractor 110049 - Evercare of Arizona, Inc.</v>
          </cell>
          <cell r="V466" t="str">
            <v>County:</v>
          </cell>
          <cell r="W466" t="str">
            <v>La Paz</v>
          </cell>
          <cell r="Y466" t="str">
            <v>Statement for Program Contractor 110049 - Evercare of Arizona, Inc.</v>
          </cell>
          <cell r="AD466" t="str">
            <v>County:</v>
          </cell>
          <cell r="AE466" t="str">
            <v>Maricopa</v>
          </cell>
          <cell r="AG466" t="str">
            <v>Statement for Program Contractor 110049 - Evercare of Arizona, Inc.</v>
          </cell>
          <cell r="AL466" t="str">
            <v>County:</v>
          </cell>
          <cell r="AM466" t="str">
            <v>Mohave</v>
          </cell>
          <cell r="AO466" t="str">
            <v>Statement for Program Contractor 110049 - Evercare of Arizona, Inc.</v>
          </cell>
          <cell r="AT466" t="str">
            <v>County:</v>
          </cell>
          <cell r="AU466" t="str">
            <v>Navajo</v>
          </cell>
          <cell r="AW466" t="str">
            <v>Statement for Program Contractor 110049 - Evercare of Arizona, Inc.</v>
          </cell>
          <cell r="BB466" t="str">
            <v>County:</v>
          </cell>
          <cell r="BC466" t="str">
            <v>Yuma</v>
          </cell>
        </row>
        <row r="468">
          <cell r="A468" t="str">
            <v>For the Month ending 8/31/2006 in the Fiscal Year ending 9/30/2006</v>
          </cell>
          <cell r="F468" t="str">
            <v>Page 2 of 21</v>
          </cell>
          <cell r="I468" t="str">
            <v>For the Month ending 8/31/2006 in the Fiscal Year ending 9/30/2006</v>
          </cell>
          <cell r="N468" t="str">
            <v>Page 5 of 21</v>
          </cell>
          <cell r="Q468" t="str">
            <v>For the Month ending 8/31/2006 in the Fiscal Year ending 9/30/2006</v>
          </cell>
          <cell r="V468" t="str">
            <v>Page 8 of 21</v>
          </cell>
          <cell r="Y468" t="str">
            <v>For the Month ending 8/31/2006 in the Fiscal Year ending 9/30/2006</v>
          </cell>
          <cell r="AD468" t="str">
            <v>Page 11 of 21</v>
          </cell>
          <cell r="AG468" t="str">
            <v>For the Month ending 8/31/2006 in the Fiscal Year ending 9/30/2006</v>
          </cell>
          <cell r="AL468" t="str">
            <v>Page 14 of 21</v>
          </cell>
          <cell r="AO468" t="str">
            <v>For the Month ending 8/31/2006 in the Fiscal Year ending 9/30/2006</v>
          </cell>
          <cell r="AT468" t="str">
            <v>Page 17 of 21</v>
          </cell>
          <cell r="AW468" t="str">
            <v>For the Month ending 8/31/2006 in the Fiscal Year ending 9/30/2006</v>
          </cell>
          <cell r="BB468" t="str">
            <v>Page 20 of 21</v>
          </cell>
        </row>
        <row r="471">
          <cell r="A471" t="str">
            <v>Utilization Data Report by County</v>
          </cell>
          <cell r="I471" t="str">
            <v>Utilization Data Report by County</v>
          </cell>
          <cell r="Q471" t="str">
            <v>Utilization Data Report by County</v>
          </cell>
          <cell r="Y471" t="str">
            <v>Utilization Data Report by County</v>
          </cell>
          <cell r="AG471" t="str">
            <v>Utilization Data Report by County</v>
          </cell>
          <cell r="AO471" t="str">
            <v>Utilization Data Report by County</v>
          </cell>
          <cell r="AW471" t="str">
            <v>Utilization Data Report by County</v>
          </cell>
        </row>
        <row r="473">
          <cell r="B473" t="str">
            <v>MEDICARE</v>
          </cell>
          <cell r="D473" t="str">
            <v>NON-MEDICARE</v>
          </cell>
          <cell r="F473" t="str">
            <v>TOTAL</v>
          </cell>
          <cell r="J473" t="str">
            <v>MEDICARE</v>
          </cell>
          <cell r="L473" t="str">
            <v>NON-MEDICARE</v>
          </cell>
          <cell r="N473" t="str">
            <v>TOTAL</v>
          </cell>
          <cell r="R473" t="str">
            <v>MEDICARE</v>
          </cell>
          <cell r="T473" t="str">
            <v>NON-MEDICARE</v>
          </cell>
          <cell r="V473" t="str">
            <v>TOTAL</v>
          </cell>
          <cell r="Z473" t="str">
            <v>MEDICARE</v>
          </cell>
          <cell r="AB473" t="str">
            <v>NON-MEDICARE</v>
          </cell>
          <cell r="AD473" t="str">
            <v>TOTAL</v>
          </cell>
          <cell r="AH473" t="str">
            <v>MEDICARE</v>
          </cell>
          <cell r="AJ473" t="str">
            <v>NON-MEDICARE</v>
          </cell>
          <cell r="AL473" t="str">
            <v>TOTAL</v>
          </cell>
          <cell r="AP473" t="str">
            <v>MEDICARE</v>
          </cell>
          <cell r="AR473" t="str">
            <v>NON-MEDICARE</v>
          </cell>
          <cell r="AT473" t="str">
            <v>TOTAL</v>
          </cell>
          <cell r="AX473" t="str">
            <v>MEDICARE</v>
          </cell>
          <cell r="AZ473" t="str">
            <v>NON-MEDICARE</v>
          </cell>
          <cell r="BB473" t="str">
            <v>TOTAL</v>
          </cell>
        </row>
        <row r="474">
          <cell r="A474" t="str">
            <v>ITEM DESCRIPTION</v>
          </cell>
          <cell r="B474" t="str">
            <v>Current</v>
          </cell>
          <cell r="D474" t="str">
            <v>Current</v>
          </cell>
          <cell r="F474" t="str">
            <v>Current</v>
          </cell>
          <cell r="I474" t="str">
            <v>ITEM DESCRIPTION</v>
          </cell>
          <cell r="J474" t="str">
            <v>Current</v>
          </cell>
          <cell r="L474" t="str">
            <v>Current</v>
          </cell>
          <cell r="N474" t="str">
            <v>Current</v>
          </cell>
          <cell r="Q474" t="str">
            <v>ITEM DESCRIPTION</v>
          </cell>
          <cell r="R474" t="str">
            <v>Current</v>
          </cell>
          <cell r="T474" t="str">
            <v>Current</v>
          </cell>
          <cell r="V474" t="str">
            <v>Current</v>
          </cell>
          <cell r="Y474" t="str">
            <v>ITEM DESCRIPTION</v>
          </cell>
          <cell r="Z474" t="str">
            <v>Current</v>
          </cell>
          <cell r="AB474" t="str">
            <v>Current</v>
          </cell>
          <cell r="AD474" t="str">
            <v>Current</v>
          </cell>
          <cell r="AG474" t="str">
            <v>ITEM DESCRIPTION</v>
          </cell>
          <cell r="AH474" t="str">
            <v>Current</v>
          </cell>
          <cell r="AJ474" t="str">
            <v>Current</v>
          </cell>
          <cell r="AL474" t="str">
            <v>Current</v>
          </cell>
          <cell r="AO474" t="str">
            <v>ITEM DESCRIPTION</v>
          </cell>
          <cell r="AP474" t="str">
            <v>Current</v>
          </cell>
          <cell r="AR474" t="str">
            <v>Current</v>
          </cell>
          <cell r="AT474" t="str">
            <v>Current</v>
          </cell>
          <cell r="AW474" t="str">
            <v>ITEM DESCRIPTION</v>
          </cell>
          <cell r="AX474" t="str">
            <v>Current</v>
          </cell>
          <cell r="AZ474" t="str">
            <v>Current</v>
          </cell>
          <cell r="BB474" t="str">
            <v>Current</v>
          </cell>
        </row>
        <row r="475">
          <cell r="B475" t="str">
            <v>Period</v>
          </cell>
          <cell r="C475" t="str">
            <v>YTD</v>
          </cell>
          <cell r="D475" t="str">
            <v>Period</v>
          </cell>
          <cell r="E475" t="str">
            <v>YTD</v>
          </cell>
          <cell r="F475" t="str">
            <v>Period</v>
          </cell>
          <cell r="G475" t="str">
            <v>YTD</v>
          </cell>
          <cell r="J475" t="str">
            <v>Period</v>
          </cell>
          <cell r="K475" t="str">
            <v>YTD</v>
          </cell>
          <cell r="L475" t="str">
            <v>Period</v>
          </cell>
          <cell r="M475" t="str">
            <v>YTD</v>
          </cell>
          <cell r="N475" t="str">
            <v>Period</v>
          </cell>
          <cell r="O475" t="str">
            <v>YTD</v>
          </cell>
          <cell r="R475" t="str">
            <v>Period</v>
          </cell>
          <cell r="S475" t="str">
            <v>YTD</v>
          </cell>
          <cell r="T475" t="str">
            <v>Period</v>
          </cell>
          <cell r="U475" t="str">
            <v>YTD</v>
          </cell>
          <cell r="V475" t="str">
            <v>Period</v>
          </cell>
          <cell r="W475" t="str">
            <v>YTD</v>
          </cell>
          <cell r="Z475" t="str">
            <v>Period</v>
          </cell>
          <cell r="AA475" t="str">
            <v>YTD</v>
          </cell>
          <cell r="AB475" t="str">
            <v>Period</v>
          </cell>
          <cell r="AC475" t="str">
            <v>YTD</v>
          </cell>
          <cell r="AD475" t="str">
            <v>Period</v>
          </cell>
          <cell r="AE475" t="str">
            <v>YTD</v>
          </cell>
          <cell r="AH475" t="str">
            <v>Period</v>
          </cell>
          <cell r="AI475" t="str">
            <v>YTD</v>
          </cell>
          <cell r="AJ475" t="str">
            <v>Period</v>
          </cell>
          <cell r="AK475" t="str">
            <v>YTD</v>
          </cell>
          <cell r="AL475" t="str">
            <v>Period</v>
          </cell>
          <cell r="AM475" t="str">
            <v>YTD</v>
          </cell>
          <cell r="AP475" t="str">
            <v>Period</v>
          </cell>
          <cell r="AQ475" t="str">
            <v>YTD</v>
          </cell>
          <cell r="AR475" t="str">
            <v>Period</v>
          </cell>
          <cell r="AS475" t="str">
            <v>YTD</v>
          </cell>
          <cell r="AT475" t="str">
            <v>Period</v>
          </cell>
          <cell r="AU475" t="str">
            <v>YTD</v>
          </cell>
          <cell r="AX475" t="str">
            <v>Period</v>
          </cell>
          <cell r="AY475" t="str">
            <v>YTD</v>
          </cell>
          <cell r="AZ475" t="str">
            <v>Period</v>
          </cell>
          <cell r="BA475" t="str">
            <v>YTD</v>
          </cell>
          <cell r="BB475" t="str">
            <v>Period</v>
          </cell>
          <cell r="BC475" t="str">
            <v>YTD</v>
          </cell>
        </row>
        <row r="476">
          <cell r="A476" t="str">
            <v>A.   Enrollees (At End of Period)</v>
          </cell>
          <cell r="B476">
            <v>0</v>
          </cell>
          <cell r="D476">
            <v>0</v>
          </cell>
          <cell r="F476">
            <v>0</v>
          </cell>
          <cell r="I476" t="str">
            <v>A.   Enrollees (At End of Period)</v>
          </cell>
          <cell r="J476">
            <v>0</v>
          </cell>
          <cell r="L476">
            <v>0</v>
          </cell>
          <cell r="N476">
            <v>0</v>
          </cell>
          <cell r="Q476" t="str">
            <v>A.   Enrollees (At End of Period)</v>
          </cell>
          <cell r="R476">
            <v>0</v>
          </cell>
          <cell r="T476">
            <v>0</v>
          </cell>
          <cell r="V476">
            <v>0</v>
          </cell>
          <cell r="Y476" t="str">
            <v>A.   Enrollees (At End of Period)</v>
          </cell>
          <cell r="Z476">
            <v>0</v>
          </cell>
          <cell r="AB476">
            <v>0</v>
          </cell>
          <cell r="AD476">
            <v>0</v>
          </cell>
          <cell r="AG476" t="str">
            <v>A.   Enrollees (At End of Period)</v>
          </cell>
          <cell r="AH476">
            <v>0</v>
          </cell>
          <cell r="AJ476">
            <v>0</v>
          </cell>
          <cell r="AL476">
            <v>0</v>
          </cell>
          <cell r="AO476" t="str">
            <v>A.   Enrollees (At End of Period)</v>
          </cell>
          <cell r="AP476">
            <v>0</v>
          </cell>
          <cell r="AR476">
            <v>0</v>
          </cell>
          <cell r="AT476">
            <v>0</v>
          </cell>
          <cell r="AW476" t="str">
            <v>A.   Enrollees (At End of Period)</v>
          </cell>
          <cell r="AX476">
            <v>0</v>
          </cell>
          <cell r="AZ476">
            <v>0</v>
          </cell>
          <cell r="BB476">
            <v>0</v>
          </cell>
        </row>
        <row r="478">
          <cell r="A478" t="str">
            <v>B.   Member Months (Unduplicated)</v>
          </cell>
          <cell r="B478">
            <v>0</v>
          </cell>
          <cell r="C478">
            <v>190.88669999999996</v>
          </cell>
          <cell r="D478">
            <v>0</v>
          </cell>
          <cell r="E478">
            <v>54.75</v>
          </cell>
          <cell r="F478">
            <v>0</v>
          </cell>
          <cell r="G478">
            <v>245.63669999999996</v>
          </cell>
          <cell r="I478" t="str">
            <v>B.   Member Months (Unduplicated)</v>
          </cell>
          <cell r="J478">
            <v>0</v>
          </cell>
          <cell r="K478">
            <v>513.7274000000001</v>
          </cell>
          <cell r="L478">
            <v>0</v>
          </cell>
          <cell r="M478">
            <v>110.61330000000001</v>
          </cell>
          <cell r="N478">
            <v>0</v>
          </cell>
          <cell r="O478">
            <v>624.34070000000008</v>
          </cell>
          <cell r="Q478" t="str">
            <v>B.   Member Months (Unduplicated)</v>
          </cell>
          <cell r="R478">
            <v>0</v>
          </cell>
          <cell r="S478">
            <v>222.08120000000002</v>
          </cell>
          <cell r="T478">
            <v>0</v>
          </cell>
          <cell r="U478">
            <v>17.07</v>
          </cell>
          <cell r="V478">
            <v>0</v>
          </cell>
          <cell r="W478">
            <v>239.15120000000002</v>
          </cell>
          <cell r="Y478" t="str">
            <v>B.   Member Months (Unduplicated)</v>
          </cell>
          <cell r="Z478">
            <v>0</v>
          </cell>
          <cell r="AA478">
            <v>13367.081800000002</v>
          </cell>
          <cell r="AB478">
            <v>0</v>
          </cell>
          <cell r="AC478">
            <v>1964.4491000000003</v>
          </cell>
          <cell r="AD478">
            <v>0</v>
          </cell>
          <cell r="AE478">
            <v>15331.530900000002</v>
          </cell>
          <cell r="AG478" t="str">
            <v>B.   Member Months (Unduplicated)</v>
          </cell>
          <cell r="AH478">
            <v>0</v>
          </cell>
          <cell r="AI478">
            <v>2465.0030999999999</v>
          </cell>
          <cell r="AJ478">
            <v>0</v>
          </cell>
          <cell r="AK478">
            <v>338.37329999999997</v>
          </cell>
          <cell r="AL478">
            <v>0</v>
          </cell>
          <cell r="AM478">
            <v>2803.3764000000001</v>
          </cell>
          <cell r="AO478" t="str">
            <v>B.   Member Months (Unduplicated)</v>
          </cell>
          <cell r="AP478">
            <v>0</v>
          </cell>
          <cell r="AQ478">
            <v>588.85000000000014</v>
          </cell>
          <cell r="AR478">
            <v>0</v>
          </cell>
          <cell r="AS478">
            <v>145.74229999999997</v>
          </cell>
          <cell r="AT478">
            <v>0</v>
          </cell>
          <cell r="AU478">
            <v>734.59230000000014</v>
          </cell>
          <cell r="AW478" t="str">
            <v>B.   Member Months (Unduplicated)</v>
          </cell>
          <cell r="AX478">
            <v>0</v>
          </cell>
          <cell r="AY478">
            <v>1674.2218</v>
          </cell>
          <cell r="AZ478">
            <v>0</v>
          </cell>
          <cell r="BA478">
            <v>331.96999999999997</v>
          </cell>
          <cell r="BB478">
            <v>0</v>
          </cell>
          <cell r="BC478">
            <v>2006.1918000000001</v>
          </cell>
        </row>
        <row r="479">
          <cell r="A479" t="str">
            <v xml:space="preserve">   Institutional Member Months Total</v>
          </cell>
          <cell r="B479">
            <v>0</v>
          </cell>
          <cell r="C479">
            <v>15.7</v>
          </cell>
          <cell r="D479">
            <v>0</v>
          </cell>
          <cell r="E479">
            <v>11.14</v>
          </cell>
          <cell r="F479">
            <v>0</v>
          </cell>
          <cell r="G479">
            <v>26.84</v>
          </cell>
          <cell r="I479" t="str">
            <v xml:space="preserve">   Institutional Member Months Total</v>
          </cell>
          <cell r="J479">
            <v>0</v>
          </cell>
          <cell r="K479">
            <v>190.48</v>
          </cell>
          <cell r="L479">
            <v>0</v>
          </cell>
          <cell r="M479">
            <v>12.73</v>
          </cell>
          <cell r="N479">
            <v>0</v>
          </cell>
          <cell r="O479">
            <v>203.20999999999998</v>
          </cell>
          <cell r="Q479" t="str">
            <v xml:space="preserve">   Institutional Member Months Total</v>
          </cell>
          <cell r="R479">
            <v>0</v>
          </cell>
          <cell r="S479">
            <v>122.66999999999999</v>
          </cell>
          <cell r="T479">
            <v>0</v>
          </cell>
          <cell r="U479">
            <v>3</v>
          </cell>
          <cell r="V479">
            <v>0</v>
          </cell>
          <cell r="W479">
            <v>125.66999999999999</v>
          </cell>
          <cell r="Y479" t="str">
            <v xml:space="preserve">   Institutional Member Months Total</v>
          </cell>
          <cell r="Z479">
            <v>0</v>
          </cell>
          <cell r="AA479">
            <v>5378.2800000000007</v>
          </cell>
          <cell r="AB479">
            <v>0</v>
          </cell>
          <cell r="AC479">
            <v>460.42000000000007</v>
          </cell>
          <cell r="AD479">
            <v>0</v>
          </cell>
          <cell r="AE479">
            <v>5838.7000000000007</v>
          </cell>
          <cell r="AG479" t="str">
            <v xml:space="preserve">   Institutional Member Months Total</v>
          </cell>
          <cell r="AH479">
            <v>0</v>
          </cell>
          <cell r="AI479">
            <v>1342.8</v>
          </cell>
          <cell r="AJ479">
            <v>0</v>
          </cell>
          <cell r="AK479">
            <v>92.289999999999992</v>
          </cell>
          <cell r="AL479">
            <v>0</v>
          </cell>
          <cell r="AM479">
            <v>1435.09</v>
          </cell>
          <cell r="AO479" t="str">
            <v xml:space="preserve">   Institutional Member Months Total</v>
          </cell>
          <cell r="AP479">
            <v>0</v>
          </cell>
          <cell r="AQ479">
            <v>111.26</v>
          </cell>
          <cell r="AR479">
            <v>0</v>
          </cell>
          <cell r="AS479">
            <v>25.259999999999998</v>
          </cell>
          <cell r="AT479">
            <v>0</v>
          </cell>
          <cell r="AU479">
            <v>136.52000000000001</v>
          </cell>
          <cell r="AW479" t="str">
            <v xml:space="preserve">   Institutional Member Months Total</v>
          </cell>
          <cell r="AX479">
            <v>0</v>
          </cell>
          <cell r="AY479">
            <v>878.52</v>
          </cell>
          <cell r="AZ479">
            <v>0</v>
          </cell>
          <cell r="BA479">
            <v>113.56</v>
          </cell>
          <cell r="BB479">
            <v>0</v>
          </cell>
          <cell r="BC479">
            <v>992.07999999999993</v>
          </cell>
        </row>
        <row r="480">
          <cell r="A480" t="str">
            <v xml:space="preserve">   1.  Level I</v>
          </cell>
          <cell r="B480">
            <v>0</v>
          </cell>
          <cell r="C480">
            <v>6.81</v>
          </cell>
          <cell r="D480">
            <v>0</v>
          </cell>
          <cell r="E480">
            <v>8.14</v>
          </cell>
          <cell r="F480">
            <v>0</v>
          </cell>
          <cell r="G480">
            <v>14.95</v>
          </cell>
          <cell r="I480" t="str">
            <v xml:space="preserve">   1.  Level I</v>
          </cell>
          <cell r="J480">
            <v>0</v>
          </cell>
          <cell r="K480">
            <v>86.49</v>
          </cell>
          <cell r="L480">
            <v>0</v>
          </cell>
          <cell r="M480">
            <v>8.23</v>
          </cell>
          <cell r="N480">
            <v>0</v>
          </cell>
          <cell r="O480">
            <v>94.72</v>
          </cell>
          <cell r="Q480" t="str">
            <v xml:space="preserve">   1.  Level I</v>
          </cell>
          <cell r="R480">
            <v>0</v>
          </cell>
          <cell r="S480">
            <v>78.349999999999994</v>
          </cell>
          <cell r="T480">
            <v>0</v>
          </cell>
          <cell r="U480">
            <v>0</v>
          </cell>
          <cell r="V480">
            <v>0</v>
          </cell>
          <cell r="W480">
            <v>78.349999999999994</v>
          </cell>
          <cell r="Y480" t="str">
            <v xml:space="preserve">   1.  Level I</v>
          </cell>
          <cell r="Z480">
            <v>0</v>
          </cell>
          <cell r="AA480">
            <v>3650.05</v>
          </cell>
          <cell r="AB480">
            <v>0</v>
          </cell>
          <cell r="AC480">
            <v>288.17</v>
          </cell>
          <cell r="AD480">
            <v>0</v>
          </cell>
          <cell r="AE480">
            <v>3938.2200000000003</v>
          </cell>
          <cell r="AG480" t="str">
            <v xml:space="preserve">   1.  Level I</v>
          </cell>
          <cell r="AH480">
            <v>0</v>
          </cell>
          <cell r="AI480">
            <v>607.04999999999995</v>
          </cell>
          <cell r="AJ480">
            <v>0</v>
          </cell>
          <cell r="AK480">
            <v>46.1</v>
          </cell>
          <cell r="AL480">
            <v>0</v>
          </cell>
          <cell r="AM480">
            <v>653.15</v>
          </cell>
          <cell r="AO480" t="str">
            <v xml:space="preserve">   1.  Level I</v>
          </cell>
          <cell r="AP480">
            <v>0</v>
          </cell>
          <cell r="AQ480">
            <v>64.41</v>
          </cell>
          <cell r="AR480">
            <v>0</v>
          </cell>
          <cell r="AS480">
            <v>22.259999999999998</v>
          </cell>
          <cell r="AT480">
            <v>0</v>
          </cell>
          <cell r="AU480">
            <v>86.669999999999987</v>
          </cell>
          <cell r="AW480" t="str">
            <v xml:space="preserve">   1.  Level I</v>
          </cell>
          <cell r="AX480">
            <v>0</v>
          </cell>
          <cell r="AY480">
            <v>471.98</v>
          </cell>
          <cell r="AZ480">
            <v>0</v>
          </cell>
          <cell r="BA480">
            <v>69.94</v>
          </cell>
          <cell r="BB480">
            <v>0</v>
          </cell>
          <cell r="BC480">
            <v>541.92000000000007</v>
          </cell>
        </row>
        <row r="481">
          <cell r="A481" t="str">
            <v xml:space="preserve">   2.  Level II</v>
          </cell>
          <cell r="B481">
            <v>0</v>
          </cell>
          <cell r="C481">
            <v>6.73</v>
          </cell>
          <cell r="D481">
            <v>0</v>
          </cell>
          <cell r="E481">
            <v>3</v>
          </cell>
          <cell r="F481">
            <v>0</v>
          </cell>
          <cell r="G481">
            <v>9.73</v>
          </cell>
          <cell r="I481" t="str">
            <v xml:space="preserve">   2.  Level II</v>
          </cell>
          <cell r="J481">
            <v>0</v>
          </cell>
          <cell r="K481">
            <v>87.8</v>
          </cell>
          <cell r="L481">
            <v>0</v>
          </cell>
          <cell r="M481">
            <v>3</v>
          </cell>
          <cell r="N481">
            <v>0</v>
          </cell>
          <cell r="O481">
            <v>90.8</v>
          </cell>
          <cell r="Q481" t="str">
            <v xml:space="preserve">   2.  Level II</v>
          </cell>
          <cell r="R481">
            <v>0</v>
          </cell>
          <cell r="S481">
            <v>37.57</v>
          </cell>
          <cell r="T481">
            <v>0</v>
          </cell>
          <cell r="U481">
            <v>3</v>
          </cell>
          <cell r="V481">
            <v>0</v>
          </cell>
          <cell r="W481">
            <v>40.57</v>
          </cell>
          <cell r="Y481" t="str">
            <v xml:space="preserve">   2.  Level II</v>
          </cell>
          <cell r="Z481">
            <v>0</v>
          </cell>
          <cell r="AA481">
            <v>1526.49</v>
          </cell>
          <cell r="AB481">
            <v>0</v>
          </cell>
          <cell r="AC481">
            <v>127.19</v>
          </cell>
          <cell r="AD481">
            <v>0</v>
          </cell>
          <cell r="AE481">
            <v>1653.68</v>
          </cell>
          <cell r="AG481" t="str">
            <v xml:space="preserve">   2.  Level II</v>
          </cell>
          <cell r="AH481">
            <v>0</v>
          </cell>
          <cell r="AI481">
            <v>602.55999999999995</v>
          </cell>
          <cell r="AJ481">
            <v>0</v>
          </cell>
          <cell r="AK481">
            <v>28.279999999999998</v>
          </cell>
          <cell r="AL481">
            <v>0</v>
          </cell>
          <cell r="AM481">
            <v>630.83999999999992</v>
          </cell>
          <cell r="AO481" t="str">
            <v xml:space="preserve">   2.  Level II</v>
          </cell>
          <cell r="AP481">
            <v>0</v>
          </cell>
          <cell r="AQ481">
            <v>39.450000000000003</v>
          </cell>
          <cell r="AR481">
            <v>0</v>
          </cell>
          <cell r="AS481">
            <v>3</v>
          </cell>
          <cell r="AT481">
            <v>0</v>
          </cell>
          <cell r="AU481">
            <v>42.45</v>
          </cell>
          <cell r="AW481" t="str">
            <v xml:space="preserve">   2.  Level II</v>
          </cell>
          <cell r="AX481">
            <v>0</v>
          </cell>
          <cell r="AY481">
            <v>357.26</v>
          </cell>
          <cell r="AZ481">
            <v>0</v>
          </cell>
          <cell r="BA481">
            <v>27.619999999999997</v>
          </cell>
          <cell r="BB481">
            <v>0</v>
          </cell>
          <cell r="BC481">
            <v>384.88</v>
          </cell>
        </row>
        <row r="482">
          <cell r="A482" t="str">
            <v xml:space="preserve">   3.  Level III</v>
          </cell>
          <cell r="B482">
            <v>0</v>
          </cell>
          <cell r="C482">
            <v>2.16</v>
          </cell>
          <cell r="D482">
            <v>0</v>
          </cell>
          <cell r="E482">
            <v>0</v>
          </cell>
          <cell r="F482">
            <v>0</v>
          </cell>
          <cell r="G482">
            <v>2.16</v>
          </cell>
          <cell r="I482" t="str">
            <v xml:space="preserve">   3.  Level III</v>
          </cell>
          <cell r="J482">
            <v>0</v>
          </cell>
          <cell r="K482">
            <v>16.190000000000001</v>
          </cell>
          <cell r="L482">
            <v>0</v>
          </cell>
          <cell r="M482">
            <v>1.5</v>
          </cell>
          <cell r="N482">
            <v>0</v>
          </cell>
          <cell r="O482">
            <v>17.690000000000001</v>
          </cell>
          <cell r="Q482" t="str">
            <v xml:space="preserve">   3.  Level III</v>
          </cell>
          <cell r="R482">
            <v>0</v>
          </cell>
          <cell r="S482">
            <v>6.75</v>
          </cell>
          <cell r="T482">
            <v>0</v>
          </cell>
          <cell r="U482">
            <v>0</v>
          </cell>
          <cell r="V482">
            <v>0</v>
          </cell>
          <cell r="W482">
            <v>6.75</v>
          </cell>
          <cell r="Y482" t="str">
            <v xml:space="preserve">   3.  Level III</v>
          </cell>
          <cell r="Z482">
            <v>0</v>
          </cell>
          <cell r="AA482">
            <v>200.77</v>
          </cell>
          <cell r="AB482">
            <v>0</v>
          </cell>
          <cell r="AC482">
            <v>31.090000000000003</v>
          </cell>
          <cell r="AD482">
            <v>0</v>
          </cell>
          <cell r="AE482">
            <v>231.86</v>
          </cell>
          <cell r="AG482" t="str">
            <v xml:space="preserve">   3.  Level III</v>
          </cell>
          <cell r="AH482">
            <v>0</v>
          </cell>
          <cell r="AI482">
            <v>133.19</v>
          </cell>
          <cell r="AJ482">
            <v>0</v>
          </cell>
          <cell r="AK482">
            <v>17.91</v>
          </cell>
          <cell r="AL482">
            <v>0</v>
          </cell>
          <cell r="AM482">
            <v>151.1</v>
          </cell>
          <cell r="AO482" t="str">
            <v xml:space="preserve">   3.  Level III</v>
          </cell>
          <cell r="AP482">
            <v>0</v>
          </cell>
          <cell r="AQ482">
            <v>0.4</v>
          </cell>
          <cell r="AR482">
            <v>0</v>
          </cell>
          <cell r="AS482">
            <v>0</v>
          </cell>
          <cell r="AT482">
            <v>0</v>
          </cell>
          <cell r="AU482">
            <v>0.4</v>
          </cell>
          <cell r="AW482" t="str">
            <v xml:space="preserve">   3.  Level III</v>
          </cell>
          <cell r="AX482">
            <v>0</v>
          </cell>
          <cell r="AY482">
            <v>49.28</v>
          </cell>
          <cell r="AZ482">
            <v>0</v>
          </cell>
          <cell r="BA482">
            <v>16</v>
          </cell>
          <cell r="BB482">
            <v>0</v>
          </cell>
          <cell r="BC482">
            <v>65.28</v>
          </cell>
        </row>
        <row r="483">
          <cell r="A483" t="str">
            <v xml:space="preserve">   4.  Level IV</v>
          </cell>
          <cell r="B483">
            <v>0</v>
          </cell>
          <cell r="C483">
            <v>0</v>
          </cell>
          <cell r="D483">
            <v>0</v>
          </cell>
          <cell r="E483">
            <v>0</v>
          </cell>
          <cell r="F483">
            <v>0</v>
          </cell>
          <cell r="G483">
            <v>0</v>
          </cell>
          <cell r="I483" t="str">
            <v xml:space="preserve">   4.  Level IV</v>
          </cell>
          <cell r="J483">
            <v>0</v>
          </cell>
          <cell r="K483">
            <v>0</v>
          </cell>
          <cell r="L483">
            <v>0</v>
          </cell>
          <cell r="M483">
            <v>0</v>
          </cell>
          <cell r="N483">
            <v>0</v>
          </cell>
          <cell r="O483">
            <v>0</v>
          </cell>
          <cell r="Q483" t="str">
            <v xml:space="preserve">   4.  Level IV</v>
          </cell>
          <cell r="R483">
            <v>0</v>
          </cell>
          <cell r="S483">
            <v>0</v>
          </cell>
          <cell r="T483">
            <v>0</v>
          </cell>
          <cell r="U483">
            <v>0</v>
          </cell>
          <cell r="V483">
            <v>0</v>
          </cell>
          <cell r="W483">
            <v>0</v>
          </cell>
          <cell r="Y483" t="str">
            <v xml:space="preserve">   4.  Level IV</v>
          </cell>
          <cell r="Z483">
            <v>0</v>
          </cell>
          <cell r="AA483">
            <v>0.97</v>
          </cell>
          <cell r="AB483">
            <v>0</v>
          </cell>
          <cell r="AC483">
            <v>13.969999999999999</v>
          </cell>
          <cell r="AD483">
            <v>0</v>
          </cell>
          <cell r="AE483">
            <v>14.94</v>
          </cell>
          <cell r="AG483" t="str">
            <v xml:space="preserve">   4.  Level IV</v>
          </cell>
          <cell r="AH483">
            <v>0</v>
          </cell>
          <cell r="AI483">
            <v>0</v>
          </cell>
          <cell r="AJ483">
            <v>0</v>
          </cell>
          <cell r="AK483">
            <v>0</v>
          </cell>
          <cell r="AL483">
            <v>0</v>
          </cell>
          <cell r="AM483">
            <v>0</v>
          </cell>
          <cell r="AO483" t="str">
            <v xml:space="preserve">   4.  Level IV</v>
          </cell>
          <cell r="AP483">
            <v>0</v>
          </cell>
          <cell r="AQ483">
            <v>7</v>
          </cell>
          <cell r="AR483">
            <v>0</v>
          </cell>
          <cell r="AS483">
            <v>0</v>
          </cell>
          <cell r="AT483">
            <v>0</v>
          </cell>
          <cell r="AU483">
            <v>7</v>
          </cell>
          <cell r="AW483" t="str">
            <v xml:space="preserve">   4.  Level IV</v>
          </cell>
          <cell r="AX483">
            <v>0</v>
          </cell>
          <cell r="AY483">
            <v>0</v>
          </cell>
          <cell r="AZ483">
            <v>0</v>
          </cell>
          <cell r="BA483">
            <v>0</v>
          </cell>
          <cell r="BB483">
            <v>0</v>
          </cell>
          <cell r="BC483">
            <v>0</v>
          </cell>
        </row>
        <row r="484">
          <cell r="A484" t="str">
            <v xml:space="preserve">   5.</v>
          </cell>
          <cell r="I484" t="str">
            <v xml:space="preserve">   5.</v>
          </cell>
          <cell r="Q484" t="str">
            <v xml:space="preserve">   5.</v>
          </cell>
          <cell r="Y484" t="str">
            <v xml:space="preserve">   5.</v>
          </cell>
          <cell r="AG484" t="str">
            <v xml:space="preserve">   5.</v>
          </cell>
          <cell r="AO484" t="str">
            <v xml:space="preserve">   5.</v>
          </cell>
          <cell r="AW484" t="str">
            <v xml:space="preserve">   5.</v>
          </cell>
        </row>
        <row r="485">
          <cell r="A485" t="str">
            <v xml:space="preserve">   6.</v>
          </cell>
          <cell r="I485" t="str">
            <v xml:space="preserve">   6.</v>
          </cell>
          <cell r="Q485" t="str">
            <v xml:space="preserve">   6.</v>
          </cell>
          <cell r="Y485" t="str">
            <v xml:space="preserve">   6.</v>
          </cell>
          <cell r="AG485" t="str">
            <v xml:space="preserve">   6.</v>
          </cell>
          <cell r="AO485" t="str">
            <v xml:space="preserve">   6.</v>
          </cell>
          <cell r="AW485" t="str">
            <v xml:space="preserve">   6.</v>
          </cell>
        </row>
        <row r="486">
          <cell r="A486" t="str">
            <v xml:space="preserve">   7.  Home and Community Based Services (HCBS) Total</v>
          </cell>
          <cell r="B486">
            <v>0</v>
          </cell>
          <cell r="C486">
            <v>193.30999999999997</v>
          </cell>
          <cell r="D486">
            <v>0</v>
          </cell>
          <cell r="E486">
            <v>50.61</v>
          </cell>
          <cell r="F486">
            <v>0</v>
          </cell>
          <cell r="G486">
            <v>243.91999999999996</v>
          </cell>
          <cell r="I486" t="str">
            <v xml:space="preserve">   7.  Home and Community Based Services (HCBS) Total</v>
          </cell>
          <cell r="J486">
            <v>0</v>
          </cell>
          <cell r="K486">
            <v>338.48</v>
          </cell>
          <cell r="L486">
            <v>0</v>
          </cell>
          <cell r="M486">
            <v>88.35</v>
          </cell>
          <cell r="N486">
            <v>0</v>
          </cell>
          <cell r="O486">
            <v>426.83000000000004</v>
          </cell>
          <cell r="Q486" t="str">
            <v xml:space="preserve">   7.  Home and Community Based Services (HCBS) Total</v>
          </cell>
          <cell r="R486">
            <v>0</v>
          </cell>
          <cell r="S486">
            <v>95.550000000000011</v>
          </cell>
          <cell r="T486">
            <v>0</v>
          </cell>
          <cell r="U486">
            <v>14.07</v>
          </cell>
          <cell r="V486">
            <v>0</v>
          </cell>
          <cell r="W486">
            <v>109.62</v>
          </cell>
          <cell r="Y486" t="str">
            <v xml:space="preserve">   7.  Home and Community Based Services (HCBS) Total</v>
          </cell>
          <cell r="Z486">
            <v>0</v>
          </cell>
          <cell r="AA486">
            <v>8554.57</v>
          </cell>
          <cell r="AB486">
            <v>0</v>
          </cell>
          <cell r="AC486">
            <v>1510.57</v>
          </cell>
          <cell r="AD486">
            <v>0</v>
          </cell>
          <cell r="AE486">
            <v>10065.14</v>
          </cell>
          <cell r="AG486" t="str">
            <v xml:space="preserve">   7.  Home and Community Based Services (HCBS) Total</v>
          </cell>
          <cell r="AH486">
            <v>0</v>
          </cell>
          <cell r="AI486">
            <v>1325.78</v>
          </cell>
          <cell r="AJ486">
            <v>0</v>
          </cell>
          <cell r="AK486">
            <v>251.34</v>
          </cell>
          <cell r="AL486">
            <v>0</v>
          </cell>
          <cell r="AM486">
            <v>1577.12</v>
          </cell>
          <cell r="AO486" t="str">
            <v xml:space="preserve">   7.  Home and Community Based Services (HCBS) Total</v>
          </cell>
          <cell r="AP486">
            <v>0</v>
          </cell>
          <cell r="AQ486">
            <v>479.69000000000005</v>
          </cell>
          <cell r="AR486">
            <v>0</v>
          </cell>
          <cell r="AS486">
            <v>135.70999999999998</v>
          </cell>
          <cell r="AT486">
            <v>0</v>
          </cell>
          <cell r="AU486">
            <v>615.40000000000009</v>
          </cell>
          <cell r="AW486" t="str">
            <v xml:space="preserve">   7.  Home and Community Based Services (HCBS) Total</v>
          </cell>
          <cell r="AX486">
            <v>0</v>
          </cell>
          <cell r="AY486">
            <v>1021.8000000000001</v>
          </cell>
          <cell r="AZ486">
            <v>0</v>
          </cell>
          <cell r="BA486">
            <v>258.95</v>
          </cell>
          <cell r="BB486">
            <v>0</v>
          </cell>
          <cell r="BC486">
            <v>1280.75</v>
          </cell>
        </row>
        <row r="487">
          <cell r="A487" t="str">
            <v xml:space="preserve">       a.  Adult Foster Care</v>
          </cell>
          <cell r="B487">
            <v>0</v>
          </cell>
          <cell r="C487">
            <v>0</v>
          </cell>
          <cell r="D487">
            <v>0</v>
          </cell>
          <cell r="E487">
            <v>0</v>
          </cell>
          <cell r="F487">
            <v>0</v>
          </cell>
          <cell r="G487">
            <v>0</v>
          </cell>
          <cell r="I487" t="str">
            <v xml:space="preserve">       a.  Adult Foster Care</v>
          </cell>
          <cell r="J487">
            <v>0</v>
          </cell>
          <cell r="K487">
            <v>0</v>
          </cell>
          <cell r="L487">
            <v>0</v>
          </cell>
          <cell r="M487">
            <v>1.17</v>
          </cell>
          <cell r="N487">
            <v>0</v>
          </cell>
          <cell r="O487">
            <v>1.17</v>
          </cell>
          <cell r="Q487" t="str">
            <v xml:space="preserve">       a.  Adult Foster Care</v>
          </cell>
          <cell r="R487">
            <v>0</v>
          </cell>
          <cell r="S487">
            <v>0</v>
          </cell>
          <cell r="T487">
            <v>0</v>
          </cell>
          <cell r="U487">
            <v>0</v>
          </cell>
          <cell r="V487">
            <v>0</v>
          </cell>
          <cell r="W487">
            <v>0</v>
          </cell>
          <cell r="Y487" t="str">
            <v xml:space="preserve">       a.  Adult Foster Care</v>
          </cell>
          <cell r="Z487">
            <v>0</v>
          </cell>
          <cell r="AA487">
            <v>161.51</v>
          </cell>
          <cell r="AB487">
            <v>0</v>
          </cell>
          <cell r="AC487">
            <v>26.04</v>
          </cell>
          <cell r="AD487">
            <v>0</v>
          </cell>
          <cell r="AE487">
            <v>187.54999999999998</v>
          </cell>
          <cell r="AG487" t="str">
            <v xml:space="preserve">       a.  Adult Foster Care</v>
          </cell>
          <cell r="AH487">
            <v>0</v>
          </cell>
          <cell r="AI487">
            <v>12.9</v>
          </cell>
          <cell r="AJ487">
            <v>0</v>
          </cell>
          <cell r="AK487">
            <v>5.73</v>
          </cell>
          <cell r="AL487">
            <v>0</v>
          </cell>
          <cell r="AM487">
            <v>18.630000000000003</v>
          </cell>
          <cell r="AO487" t="str">
            <v xml:space="preserve">       a.  Adult Foster Care</v>
          </cell>
          <cell r="AP487">
            <v>0</v>
          </cell>
          <cell r="AQ487">
            <v>0</v>
          </cell>
          <cell r="AR487">
            <v>0</v>
          </cell>
          <cell r="AS487">
            <v>0</v>
          </cell>
          <cell r="AT487">
            <v>0</v>
          </cell>
          <cell r="AU487">
            <v>0</v>
          </cell>
          <cell r="AW487" t="str">
            <v xml:space="preserve">       a.  Adult Foster Care</v>
          </cell>
          <cell r="AX487">
            <v>0</v>
          </cell>
          <cell r="AY487">
            <v>4</v>
          </cell>
          <cell r="AZ487">
            <v>0</v>
          </cell>
          <cell r="BA487">
            <v>0</v>
          </cell>
          <cell r="BB487">
            <v>0</v>
          </cell>
          <cell r="BC487">
            <v>4</v>
          </cell>
        </row>
        <row r="488">
          <cell r="A488" t="str">
            <v xml:space="preserve">       b.  Assisted Living Home (Adult Care Home)</v>
          </cell>
          <cell r="B488">
            <v>0</v>
          </cell>
          <cell r="C488">
            <v>44.36</v>
          </cell>
          <cell r="D488">
            <v>0</v>
          </cell>
          <cell r="E488">
            <v>1.66</v>
          </cell>
          <cell r="F488">
            <v>0</v>
          </cell>
          <cell r="G488">
            <v>46.019999999999996</v>
          </cell>
          <cell r="I488" t="str">
            <v xml:space="preserve">       b.  Assisted Living Home (Adult Care Home)</v>
          </cell>
          <cell r="J488">
            <v>0</v>
          </cell>
          <cell r="K488">
            <v>19.060000000000002</v>
          </cell>
          <cell r="L488">
            <v>0</v>
          </cell>
          <cell r="M488">
            <v>4.7</v>
          </cell>
          <cell r="N488">
            <v>0</v>
          </cell>
          <cell r="O488">
            <v>23.76</v>
          </cell>
          <cell r="Q488" t="str">
            <v xml:space="preserve">       b.  Assisted Living Home (Adult Care Home)</v>
          </cell>
          <cell r="R488">
            <v>0</v>
          </cell>
          <cell r="S488">
            <v>0</v>
          </cell>
          <cell r="T488">
            <v>0</v>
          </cell>
          <cell r="U488">
            <v>0</v>
          </cell>
          <cell r="V488">
            <v>0</v>
          </cell>
          <cell r="W488">
            <v>0</v>
          </cell>
          <cell r="Y488" t="str">
            <v xml:space="preserve">       b.  Assisted Living Home (Adult Care Home)</v>
          </cell>
          <cell r="Z488">
            <v>0</v>
          </cell>
          <cell r="AA488">
            <v>1894.61</v>
          </cell>
          <cell r="AB488">
            <v>0</v>
          </cell>
          <cell r="AC488">
            <v>120.88</v>
          </cell>
          <cell r="AD488">
            <v>0</v>
          </cell>
          <cell r="AE488">
            <v>2015.4899999999998</v>
          </cell>
          <cell r="AG488" t="str">
            <v xml:space="preserve">       b.  Assisted Living Home (Adult Care Home)</v>
          </cell>
          <cell r="AH488">
            <v>0</v>
          </cell>
          <cell r="AI488">
            <v>30.16</v>
          </cell>
          <cell r="AJ488">
            <v>0</v>
          </cell>
          <cell r="AK488">
            <v>10.3</v>
          </cell>
          <cell r="AL488">
            <v>0</v>
          </cell>
          <cell r="AM488">
            <v>40.46</v>
          </cell>
          <cell r="AO488" t="str">
            <v xml:space="preserve">       b.  Assisted Living Home (Adult Care Home)</v>
          </cell>
          <cell r="AP488">
            <v>0</v>
          </cell>
          <cell r="AQ488">
            <v>84.77</v>
          </cell>
          <cell r="AR488">
            <v>0</v>
          </cell>
          <cell r="AS488">
            <v>12</v>
          </cell>
          <cell r="AT488">
            <v>0</v>
          </cell>
          <cell r="AU488">
            <v>96.77</v>
          </cell>
          <cell r="AW488" t="str">
            <v xml:space="preserve">       b.  Assisted Living Home (Adult Care Home)</v>
          </cell>
          <cell r="AX488">
            <v>0</v>
          </cell>
          <cell r="AY488">
            <v>114.64999999999999</v>
          </cell>
          <cell r="AZ488">
            <v>0</v>
          </cell>
          <cell r="BA488">
            <v>10.27</v>
          </cell>
          <cell r="BB488">
            <v>0</v>
          </cell>
          <cell r="BC488">
            <v>124.91999999999999</v>
          </cell>
        </row>
        <row r="489">
          <cell r="A489" t="str">
            <v xml:space="preserve">       c.  Group Home (DD)</v>
          </cell>
          <cell r="B489">
            <v>0</v>
          </cell>
          <cell r="C489">
            <v>0</v>
          </cell>
          <cell r="D489">
            <v>0</v>
          </cell>
          <cell r="E489">
            <v>0</v>
          </cell>
          <cell r="F489">
            <v>0</v>
          </cell>
          <cell r="G489">
            <v>0</v>
          </cell>
          <cell r="I489" t="str">
            <v xml:space="preserve">       c.  Group Home (DD)</v>
          </cell>
          <cell r="J489">
            <v>0</v>
          </cell>
          <cell r="K489">
            <v>0</v>
          </cell>
          <cell r="L489">
            <v>0</v>
          </cell>
          <cell r="M489">
            <v>0</v>
          </cell>
          <cell r="N489">
            <v>0</v>
          </cell>
          <cell r="O489">
            <v>0</v>
          </cell>
          <cell r="Q489" t="str">
            <v xml:space="preserve">       c.  Group Home (DD)</v>
          </cell>
          <cell r="R489">
            <v>0</v>
          </cell>
          <cell r="S489">
            <v>0</v>
          </cell>
          <cell r="T489">
            <v>0</v>
          </cell>
          <cell r="U489">
            <v>0</v>
          </cell>
          <cell r="V489">
            <v>0</v>
          </cell>
          <cell r="W489">
            <v>0</v>
          </cell>
          <cell r="Y489" t="str">
            <v xml:space="preserve">       c.  Group Home (DD)</v>
          </cell>
          <cell r="Z489">
            <v>0</v>
          </cell>
          <cell r="AA489">
            <v>4.0299999999999994</v>
          </cell>
          <cell r="AB489">
            <v>0</v>
          </cell>
          <cell r="AC489">
            <v>0</v>
          </cell>
          <cell r="AD489">
            <v>0</v>
          </cell>
          <cell r="AE489">
            <v>4.0299999999999994</v>
          </cell>
          <cell r="AG489" t="str">
            <v xml:space="preserve">       c.  Group Home (DD)</v>
          </cell>
          <cell r="AH489">
            <v>0</v>
          </cell>
          <cell r="AI489">
            <v>0</v>
          </cell>
          <cell r="AJ489">
            <v>0</v>
          </cell>
          <cell r="AK489">
            <v>0</v>
          </cell>
          <cell r="AL489">
            <v>0</v>
          </cell>
          <cell r="AM489">
            <v>0</v>
          </cell>
          <cell r="AO489" t="str">
            <v xml:space="preserve">       c.  Group Home (DD)</v>
          </cell>
          <cell r="AP489">
            <v>0</v>
          </cell>
          <cell r="AQ489">
            <v>0</v>
          </cell>
          <cell r="AR489">
            <v>0</v>
          </cell>
          <cell r="AS489">
            <v>0</v>
          </cell>
          <cell r="AT489">
            <v>0</v>
          </cell>
          <cell r="AU489">
            <v>0</v>
          </cell>
          <cell r="AW489" t="str">
            <v xml:space="preserve">       c.  Group Home (DD)</v>
          </cell>
          <cell r="AX489">
            <v>0</v>
          </cell>
          <cell r="AY489">
            <v>0</v>
          </cell>
          <cell r="AZ489">
            <v>0</v>
          </cell>
          <cell r="BA489">
            <v>0</v>
          </cell>
          <cell r="BB489">
            <v>0</v>
          </cell>
          <cell r="BC489">
            <v>0</v>
          </cell>
        </row>
        <row r="490">
          <cell r="A490" t="str">
            <v xml:space="preserve">       d.  Individual Home</v>
          </cell>
          <cell r="B490">
            <v>0</v>
          </cell>
          <cell r="C490">
            <v>79.72999999999999</v>
          </cell>
          <cell r="D490">
            <v>0</v>
          </cell>
          <cell r="E490">
            <v>36.950000000000003</v>
          </cell>
          <cell r="F490">
            <v>0</v>
          </cell>
          <cell r="G490">
            <v>116.67999999999999</v>
          </cell>
          <cell r="I490" t="str">
            <v xml:space="preserve">       d.  Individual Home</v>
          </cell>
          <cell r="J490">
            <v>0</v>
          </cell>
          <cell r="K490">
            <v>104.99</v>
          </cell>
          <cell r="L490">
            <v>0</v>
          </cell>
          <cell r="M490">
            <v>45.69</v>
          </cell>
          <cell r="N490">
            <v>0</v>
          </cell>
          <cell r="O490">
            <v>150.68</v>
          </cell>
          <cell r="Q490" t="str">
            <v xml:space="preserve">       d.  Individual Home</v>
          </cell>
          <cell r="R490">
            <v>0</v>
          </cell>
          <cell r="S490">
            <v>69.900000000000006</v>
          </cell>
          <cell r="T490">
            <v>0</v>
          </cell>
          <cell r="U490">
            <v>3</v>
          </cell>
          <cell r="V490">
            <v>0</v>
          </cell>
          <cell r="W490">
            <v>72.900000000000006</v>
          </cell>
          <cell r="Y490" t="str">
            <v xml:space="preserve">       d.  Individual Home</v>
          </cell>
          <cell r="Z490">
            <v>0</v>
          </cell>
          <cell r="AA490">
            <v>1965.87</v>
          </cell>
          <cell r="AB490">
            <v>0</v>
          </cell>
          <cell r="AC490">
            <v>726.05</v>
          </cell>
          <cell r="AD490">
            <v>0</v>
          </cell>
          <cell r="AE490">
            <v>2691.92</v>
          </cell>
          <cell r="AG490" t="str">
            <v xml:space="preserve">       d.  Individual Home</v>
          </cell>
          <cell r="AH490">
            <v>0</v>
          </cell>
          <cell r="AI490">
            <v>534.37</v>
          </cell>
          <cell r="AJ490">
            <v>0</v>
          </cell>
          <cell r="AK490">
            <v>126.09</v>
          </cell>
          <cell r="AL490">
            <v>0</v>
          </cell>
          <cell r="AM490">
            <v>660.46</v>
          </cell>
          <cell r="AO490" t="str">
            <v xml:space="preserve">       d.  Individual Home</v>
          </cell>
          <cell r="AP490">
            <v>0</v>
          </cell>
          <cell r="AQ490">
            <v>196.08</v>
          </cell>
          <cell r="AR490">
            <v>0</v>
          </cell>
          <cell r="AS490">
            <v>78.42</v>
          </cell>
          <cell r="AT490">
            <v>0</v>
          </cell>
          <cell r="AU490">
            <v>274.5</v>
          </cell>
          <cell r="AW490" t="str">
            <v xml:space="preserve">       d.  Individual Home</v>
          </cell>
          <cell r="AX490">
            <v>0</v>
          </cell>
          <cell r="AY490">
            <v>336.13</v>
          </cell>
          <cell r="AZ490">
            <v>0</v>
          </cell>
          <cell r="BA490">
            <v>124.83999999999999</v>
          </cell>
          <cell r="BB490">
            <v>0</v>
          </cell>
          <cell r="BC490">
            <v>460.96999999999997</v>
          </cell>
        </row>
        <row r="491">
          <cell r="A491" t="str">
            <v xml:space="preserve">       e.  Assisted Living Centers (SRL)</v>
          </cell>
          <cell r="B491">
            <v>0</v>
          </cell>
          <cell r="C491">
            <v>3.3200000000000003</v>
          </cell>
          <cell r="D491">
            <v>0</v>
          </cell>
          <cell r="E491">
            <v>3</v>
          </cell>
          <cell r="F491">
            <v>0</v>
          </cell>
          <cell r="G491">
            <v>6.32</v>
          </cell>
          <cell r="I491" t="str">
            <v xml:space="preserve">       e.  Assisted Living Centers (SRL)</v>
          </cell>
          <cell r="J491">
            <v>0</v>
          </cell>
          <cell r="K491">
            <v>144.38999999999999</v>
          </cell>
          <cell r="L491">
            <v>0</v>
          </cell>
          <cell r="M491">
            <v>8.17</v>
          </cell>
          <cell r="N491">
            <v>0</v>
          </cell>
          <cell r="O491">
            <v>152.55999999999997</v>
          </cell>
          <cell r="Q491" t="str">
            <v xml:space="preserve">       e.  Assisted Living Centers (SRL)</v>
          </cell>
          <cell r="R491">
            <v>0</v>
          </cell>
          <cell r="S491">
            <v>8.65</v>
          </cell>
          <cell r="T491">
            <v>0</v>
          </cell>
          <cell r="U491">
            <v>0</v>
          </cell>
          <cell r="V491">
            <v>0</v>
          </cell>
          <cell r="W491">
            <v>8.65</v>
          </cell>
          <cell r="Y491" t="str">
            <v xml:space="preserve">       e.  Assisted Living Centers (SRL)</v>
          </cell>
          <cell r="Z491">
            <v>0</v>
          </cell>
          <cell r="AA491">
            <v>2157.25</v>
          </cell>
          <cell r="AB491">
            <v>0</v>
          </cell>
          <cell r="AC491">
            <v>134.42000000000002</v>
          </cell>
          <cell r="AD491">
            <v>0</v>
          </cell>
          <cell r="AE491">
            <v>2291.67</v>
          </cell>
          <cell r="AG491" t="str">
            <v xml:space="preserve">       e.  Assisted Living Centers (SRL)</v>
          </cell>
          <cell r="AH491">
            <v>0</v>
          </cell>
          <cell r="AI491">
            <v>365.73</v>
          </cell>
          <cell r="AJ491">
            <v>0</v>
          </cell>
          <cell r="AK491">
            <v>51.73</v>
          </cell>
          <cell r="AL491">
            <v>0</v>
          </cell>
          <cell r="AM491">
            <v>417.46000000000004</v>
          </cell>
          <cell r="AO491" t="str">
            <v xml:space="preserve">       e.  Assisted Living Centers (SRL)</v>
          </cell>
          <cell r="AP491">
            <v>0</v>
          </cell>
          <cell r="AQ491">
            <v>57.95</v>
          </cell>
          <cell r="AR491">
            <v>0</v>
          </cell>
          <cell r="AS491">
            <v>9.8000000000000007</v>
          </cell>
          <cell r="AT491">
            <v>0</v>
          </cell>
          <cell r="AU491">
            <v>67.75</v>
          </cell>
          <cell r="AW491" t="str">
            <v xml:space="preserve">       e.  Assisted Living Centers (SRL)</v>
          </cell>
          <cell r="AX491">
            <v>0</v>
          </cell>
          <cell r="AY491">
            <v>144.34</v>
          </cell>
          <cell r="AZ491">
            <v>0</v>
          </cell>
          <cell r="BA491">
            <v>16.86</v>
          </cell>
          <cell r="BB491">
            <v>0</v>
          </cell>
          <cell r="BC491">
            <v>161.19999999999999</v>
          </cell>
        </row>
        <row r="492">
          <cell r="A492" t="str">
            <v xml:space="preserve">       f.  Other (Hospice)</v>
          </cell>
          <cell r="B492">
            <v>0</v>
          </cell>
          <cell r="C492">
            <v>17.420000000000002</v>
          </cell>
          <cell r="D492">
            <v>0</v>
          </cell>
          <cell r="E492">
            <v>0</v>
          </cell>
          <cell r="F492">
            <v>0</v>
          </cell>
          <cell r="G492">
            <v>17.420000000000002</v>
          </cell>
          <cell r="I492" t="str">
            <v xml:space="preserve">       f.  Other (Hospice)</v>
          </cell>
          <cell r="J492">
            <v>0</v>
          </cell>
          <cell r="K492">
            <v>1.9100000000000001</v>
          </cell>
          <cell r="L492">
            <v>0</v>
          </cell>
          <cell r="M492">
            <v>0</v>
          </cell>
          <cell r="N492">
            <v>0</v>
          </cell>
          <cell r="O492">
            <v>1.9100000000000001</v>
          </cell>
          <cell r="Q492" t="str">
            <v xml:space="preserve">       f.  Other (Hospice)</v>
          </cell>
          <cell r="R492">
            <v>0</v>
          </cell>
          <cell r="S492">
            <v>0</v>
          </cell>
          <cell r="T492">
            <v>0</v>
          </cell>
          <cell r="U492">
            <v>3</v>
          </cell>
          <cell r="V492">
            <v>0</v>
          </cell>
          <cell r="W492">
            <v>3</v>
          </cell>
          <cell r="Y492" t="str">
            <v xml:space="preserve">       f.  Other (Hospice)</v>
          </cell>
          <cell r="Z492">
            <v>0</v>
          </cell>
          <cell r="AA492">
            <v>287.98</v>
          </cell>
          <cell r="AB492">
            <v>0</v>
          </cell>
          <cell r="AC492">
            <v>6.83</v>
          </cell>
          <cell r="AD492">
            <v>0</v>
          </cell>
          <cell r="AE492">
            <v>294.81</v>
          </cell>
          <cell r="AG492" t="str">
            <v xml:space="preserve">       f.  Other (Hospice)</v>
          </cell>
          <cell r="AH492">
            <v>0</v>
          </cell>
          <cell r="AI492">
            <v>4.0600000000000005</v>
          </cell>
          <cell r="AJ492">
            <v>0</v>
          </cell>
          <cell r="AK492">
            <v>0</v>
          </cell>
          <cell r="AL492">
            <v>0</v>
          </cell>
          <cell r="AM492">
            <v>4.0600000000000005</v>
          </cell>
          <cell r="AO492" t="str">
            <v xml:space="preserve">       f.  Other (Hospice)</v>
          </cell>
          <cell r="AP492">
            <v>0</v>
          </cell>
          <cell r="AQ492">
            <v>16.420000000000002</v>
          </cell>
          <cell r="AR492">
            <v>0</v>
          </cell>
          <cell r="AS492">
            <v>6.49</v>
          </cell>
          <cell r="AT492">
            <v>0</v>
          </cell>
          <cell r="AU492">
            <v>22.910000000000004</v>
          </cell>
          <cell r="AW492" t="str">
            <v xml:space="preserve">       f.  Other (Hospice)</v>
          </cell>
          <cell r="AX492">
            <v>0</v>
          </cell>
          <cell r="AY492">
            <v>25.36</v>
          </cell>
          <cell r="AZ492">
            <v>0</v>
          </cell>
          <cell r="BA492">
            <v>1.9</v>
          </cell>
          <cell r="BB492">
            <v>0</v>
          </cell>
          <cell r="BC492">
            <v>27.259999999999998</v>
          </cell>
        </row>
        <row r="493">
          <cell r="A493" t="str">
            <v xml:space="preserve">       g.  Attendant Care</v>
          </cell>
          <cell r="B493">
            <v>0</v>
          </cell>
          <cell r="C493">
            <v>48.48</v>
          </cell>
          <cell r="D493">
            <v>0</v>
          </cell>
          <cell r="E493">
            <v>9</v>
          </cell>
          <cell r="F493">
            <v>0</v>
          </cell>
          <cell r="G493">
            <v>57.48</v>
          </cell>
          <cell r="I493" t="str">
            <v xml:space="preserve">       g.  Attendant Care</v>
          </cell>
          <cell r="J493">
            <v>0</v>
          </cell>
          <cell r="K493">
            <v>68.13</v>
          </cell>
          <cell r="L493">
            <v>0</v>
          </cell>
          <cell r="M493">
            <v>28.619999999999997</v>
          </cell>
          <cell r="N493">
            <v>0</v>
          </cell>
          <cell r="O493">
            <v>96.75</v>
          </cell>
          <cell r="Q493" t="str">
            <v xml:space="preserve">       g.  Attendant Care</v>
          </cell>
          <cell r="R493">
            <v>0</v>
          </cell>
          <cell r="S493">
            <v>17</v>
          </cell>
          <cell r="T493">
            <v>0</v>
          </cell>
          <cell r="U493">
            <v>8.07</v>
          </cell>
          <cell r="V493">
            <v>0</v>
          </cell>
          <cell r="W493">
            <v>25.07</v>
          </cell>
          <cell r="Y493" t="str">
            <v xml:space="preserve">       g.  Attendant Care</v>
          </cell>
          <cell r="Z493">
            <v>0</v>
          </cell>
          <cell r="AA493">
            <v>2083.3200000000002</v>
          </cell>
          <cell r="AB493">
            <v>0</v>
          </cell>
          <cell r="AC493">
            <v>496.35</v>
          </cell>
          <cell r="AD493">
            <v>0</v>
          </cell>
          <cell r="AE493">
            <v>2579.67</v>
          </cell>
          <cell r="AG493" t="str">
            <v xml:space="preserve">       g.  Attendant Care</v>
          </cell>
          <cell r="AH493">
            <v>0</v>
          </cell>
          <cell r="AI493">
            <v>378.56</v>
          </cell>
          <cell r="AJ493">
            <v>0</v>
          </cell>
          <cell r="AK493">
            <v>57.490000000000009</v>
          </cell>
          <cell r="AL493">
            <v>0</v>
          </cell>
          <cell r="AM493">
            <v>436.05</v>
          </cell>
          <cell r="AO493" t="str">
            <v xml:space="preserve">       g.  Attendant Care</v>
          </cell>
          <cell r="AP493">
            <v>0</v>
          </cell>
          <cell r="AQ493">
            <v>124.47</v>
          </cell>
          <cell r="AR493">
            <v>0</v>
          </cell>
          <cell r="AS493">
            <v>29</v>
          </cell>
          <cell r="AT493">
            <v>0</v>
          </cell>
          <cell r="AU493">
            <v>153.47</v>
          </cell>
          <cell r="AW493" t="str">
            <v xml:space="preserve">       g.  Attendant Care</v>
          </cell>
          <cell r="AX493">
            <v>0</v>
          </cell>
          <cell r="AY493">
            <v>397.32000000000005</v>
          </cell>
          <cell r="AZ493">
            <v>0</v>
          </cell>
          <cell r="BA493">
            <v>105.08000000000001</v>
          </cell>
          <cell r="BB493">
            <v>0</v>
          </cell>
          <cell r="BC493">
            <v>502.40000000000009</v>
          </cell>
        </row>
        <row r="494">
          <cell r="A494" t="str">
            <v xml:space="preserve">   8.  Acute Care</v>
          </cell>
          <cell r="B494">
            <v>0</v>
          </cell>
          <cell r="C494">
            <v>3.2</v>
          </cell>
          <cell r="D494">
            <v>0</v>
          </cell>
          <cell r="E494">
            <v>0</v>
          </cell>
          <cell r="F494">
            <v>0</v>
          </cell>
          <cell r="G494">
            <v>3.2</v>
          </cell>
          <cell r="I494" t="str">
            <v xml:space="preserve">   8.  Acute Care</v>
          </cell>
          <cell r="J494">
            <v>0</v>
          </cell>
          <cell r="K494">
            <v>11</v>
          </cell>
          <cell r="L494">
            <v>0</v>
          </cell>
          <cell r="M494">
            <v>6.0299999999999994</v>
          </cell>
          <cell r="N494">
            <v>0</v>
          </cell>
          <cell r="O494">
            <v>17.03</v>
          </cell>
          <cell r="Q494" t="str">
            <v xml:space="preserve">   8.  Acute Care</v>
          </cell>
          <cell r="R494">
            <v>0</v>
          </cell>
          <cell r="S494">
            <v>7.5299999999999994</v>
          </cell>
          <cell r="T494">
            <v>0</v>
          </cell>
          <cell r="U494">
            <v>0</v>
          </cell>
          <cell r="V494">
            <v>0</v>
          </cell>
          <cell r="W494">
            <v>7.5299999999999994</v>
          </cell>
          <cell r="Y494" t="str">
            <v xml:space="preserve">   8.  Acute Care</v>
          </cell>
          <cell r="Z494">
            <v>0</v>
          </cell>
          <cell r="AA494">
            <v>114.88</v>
          </cell>
          <cell r="AB494">
            <v>0</v>
          </cell>
          <cell r="AC494">
            <v>85.009999999999991</v>
          </cell>
          <cell r="AD494">
            <v>0</v>
          </cell>
          <cell r="AE494">
            <v>199.89</v>
          </cell>
          <cell r="AG494" t="str">
            <v xml:space="preserve">   8.  Acute Care</v>
          </cell>
          <cell r="AH494">
            <v>0</v>
          </cell>
          <cell r="AI494">
            <v>6.9</v>
          </cell>
          <cell r="AJ494">
            <v>0</v>
          </cell>
          <cell r="AK494">
            <v>0</v>
          </cell>
          <cell r="AL494">
            <v>0</v>
          </cell>
          <cell r="AM494">
            <v>6.9</v>
          </cell>
          <cell r="AO494" t="str">
            <v xml:space="preserve">   8.  Acute Care</v>
          </cell>
          <cell r="AP494">
            <v>0</v>
          </cell>
          <cell r="AQ494">
            <v>4.57</v>
          </cell>
          <cell r="AR494">
            <v>0</v>
          </cell>
          <cell r="AS494">
            <v>0</v>
          </cell>
          <cell r="AT494">
            <v>0</v>
          </cell>
          <cell r="AU494">
            <v>4.57</v>
          </cell>
          <cell r="AW494" t="str">
            <v xml:space="preserve">   8.  Acute Care</v>
          </cell>
          <cell r="AX494">
            <v>0</v>
          </cell>
          <cell r="AY494">
            <v>5</v>
          </cell>
          <cell r="AZ494">
            <v>0</v>
          </cell>
          <cell r="BA494">
            <v>5</v>
          </cell>
          <cell r="BB494">
            <v>0</v>
          </cell>
          <cell r="BC494">
            <v>10</v>
          </cell>
        </row>
        <row r="495">
          <cell r="A495" t="str">
            <v xml:space="preserve">   9.  Ventilator</v>
          </cell>
          <cell r="B495">
            <v>0</v>
          </cell>
          <cell r="C495">
            <v>0</v>
          </cell>
          <cell r="D495">
            <v>0</v>
          </cell>
          <cell r="E495">
            <v>0</v>
          </cell>
          <cell r="F495">
            <v>0</v>
          </cell>
          <cell r="G495">
            <v>0</v>
          </cell>
          <cell r="I495" t="str">
            <v xml:space="preserve">   9.  Ventilator</v>
          </cell>
          <cell r="J495">
            <v>0</v>
          </cell>
          <cell r="K495">
            <v>0</v>
          </cell>
          <cell r="L495">
            <v>0</v>
          </cell>
          <cell r="M495">
            <v>3</v>
          </cell>
          <cell r="N495">
            <v>0</v>
          </cell>
          <cell r="O495">
            <v>3</v>
          </cell>
          <cell r="Q495" t="str">
            <v xml:space="preserve">   9.  Ventilator</v>
          </cell>
          <cell r="R495">
            <v>0</v>
          </cell>
          <cell r="S495">
            <v>0</v>
          </cell>
          <cell r="T495">
            <v>0</v>
          </cell>
          <cell r="U495">
            <v>0</v>
          </cell>
          <cell r="V495">
            <v>0</v>
          </cell>
          <cell r="W495">
            <v>0</v>
          </cell>
          <cell r="Y495" t="str">
            <v xml:space="preserve">   9.  Ventilator</v>
          </cell>
          <cell r="Z495">
            <v>0</v>
          </cell>
          <cell r="AA495">
            <v>64.25</v>
          </cell>
          <cell r="AB495">
            <v>0</v>
          </cell>
          <cell r="AC495">
            <v>56.510000000000005</v>
          </cell>
          <cell r="AD495">
            <v>0</v>
          </cell>
          <cell r="AE495">
            <v>120.76</v>
          </cell>
          <cell r="AG495" t="str">
            <v xml:space="preserve">   9.  Ventilator</v>
          </cell>
          <cell r="AH495">
            <v>0</v>
          </cell>
          <cell r="AI495">
            <v>4</v>
          </cell>
          <cell r="AJ495">
            <v>0</v>
          </cell>
          <cell r="AK495">
            <v>0</v>
          </cell>
          <cell r="AL495">
            <v>0</v>
          </cell>
          <cell r="AM495">
            <v>4</v>
          </cell>
          <cell r="AO495" t="str">
            <v xml:space="preserve">   9.  Ventilator</v>
          </cell>
          <cell r="AP495">
            <v>0</v>
          </cell>
          <cell r="AQ495">
            <v>4</v>
          </cell>
          <cell r="AR495">
            <v>0</v>
          </cell>
          <cell r="AS495">
            <v>3</v>
          </cell>
          <cell r="AT495">
            <v>0</v>
          </cell>
          <cell r="AU495">
            <v>7</v>
          </cell>
          <cell r="AW495" t="str">
            <v xml:space="preserve">   9.  Ventilator</v>
          </cell>
          <cell r="AX495">
            <v>0</v>
          </cell>
          <cell r="AY495">
            <v>0</v>
          </cell>
          <cell r="AZ495">
            <v>0</v>
          </cell>
          <cell r="BA495">
            <v>3</v>
          </cell>
          <cell r="BB495">
            <v>0</v>
          </cell>
          <cell r="BC495">
            <v>3</v>
          </cell>
        </row>
        <row r="496">
          <cell r="A496" t="str">
            <v xml:space="preserve">  10.  Prior Period</v>
          </cell>
          <cell r="B496">
            <v>0</v>
          </cell>
          <cell r="C496">
            <v>1.9666999999999999</v>
          </cell>
          <cell r="D496">
            <v>0</v>
          </cell>
          <cell r="E496">
            <v>0</v>
          </cell>
          <cell r="F496">
            <v>0</v>
          </cell>
          <cell r="G496">
            <v>1.9666999999999999</v>
          </cell>
          <cell r="I496" t="str">
            <v xml:space="preserve">  10.  Prior Period</v>
          </cell>
          <cell r="J496">
            <v>0</v>
          </cell>
          <cell r="K496">
            <v>16.677399999999999</v>
          </cell>
          <cell r="L496">
            <v>0</v>
          </cell>
          <cell r="M496">
            <v>4.9333</v>
          </cell>
          <cell r="N496">
            <v>0</v>
          </cell>
          <cell r="O496">
            <v>21.610699999999998</v>
          </cell>
          <cell r="Q496" t="str">
            <v xml:space="preserve">  10.  Prior Period</v>
          </cell>
          <cell r="R496">
            <v>0</v>
          </cell>
          <cell r="S496">
            <v>19.161200000000001</v>
          </cell>
          <cell r="T496">
            <v>0</v>
          </cell>
          <cell r="U496">
            <v>0</v>
          </cell>
          <cell r="V496">
            <v>0</v>
          </cell>
          <cell r="W496">
            <v>19.161200000000001</v>
          </cell>
          <cell r="Y496" t="str">
            <v xml:space="preserve">  10.  Prior Period</v>
          </cell>
          <cell r="Z496">
            <v>0</v>
          </cell>
          <cell r="AA496">
            <v>506.45180000000005</v>
          </cell>
          <cell r="AB496">
            <v>0</v>
          </cell>
          <cell r="AC496">
            <v>36.459099999999999</v>
          </cell>
          <cell r="AD496">
            <v>0</v>
          </cell>
          <cell r="AE496">
            <v>542.91090000000008</v>
          </cell>
          <cell r="AG496" t="str">
            <v xml:space="preserve">  10.  Prior Period</v>
          </cell>
          <cell r="AH496">
            <v>0</v>
          </cell>
          <cell r="AI496">
            <v>80.073099999999997</v>
          </cell>
          <cell r="AJ496">
            <v>0</v>
          </cell>
          <cell r="AK496">
            <v>9.0333000000000006</v>
          </cell>
          <cell r="AL496">
            <v>0</v>
          </cell>
          <cell r="AM496">
            <v>89.106399999999994</v>
          </cell>
          <cell r="AO496" t="str">
            <v xml:space="preserve">  10.  Prior Period</v>
          </cell>
          <cell r="AP496">
            <v>0</v>
          </cell>
          <cell r="AQ496">
            <v>21.099999999999998</v>
          </cell>
          <cell r="AR496">
            <v>0</v>
          </cell>
          <cell r="AS496">
            <v>3.2300000000000002E-2</v>
          </cell>
          <cell r="AT496">
            <v>0</v>
          </cell>
          <cell r="AU496">
            <v>21.132299999999997</v>
          </cell>
          <cell r="AW496" t="str">
            <v xml:space="preserve">  10.  Prior Period</v>
          </cell>
          <cell r="AX496">
            <v>0</v>
          </cell>
          <cell r="AY496">
            <v>39.611800000000002</v>
          </cell>
          <cell r="AZ496">
            <v>0</v>
          </cell>
          <cell r="BA496">
            <v>0</v>
          </cell>
          <cell r="BB496">
            <v>0</v>
          </cell>
          <cell r="BC496">
            <v>39.611800000000002</v>
          </cell>
        </row>
        <row r="497">
          <cell r="A497" t="str">
            <v xml:space="preserve">  11.  Other - Not Placed</v>
          </cell>
          <cell r="B497">
            <v>0</v>
          </cell>
          <cell r="C497">
            <v>-23.29</v>
          </cell>
          <cell r="D497">
            <v>0</v>
          </cell>
          <cell r="E497">
            <v>-7</v>
          </cell>
          <cell r="F497">
            <v>0</v>
          </cell>
          <cell r="G497">
            <v>-30.29</v>
          </cell>
          <cell r="I497" t="str">
            <v xml:space="preserve">  11.  Other - Not Placed</v>
          </cell>
          <cell r="J497">
            <v>0</v>
          </cell>
          <cell r="K497">
            <v>-42.91</v>
          </cell>
          <cell r="L497">
            <v>0</v>
          </cell>
          <cell r="M497">
            <v>-4.43</v>
          </cell>
          <cell r="N497">
            <v>0</v>
          </cell>
          <cell r="O497">
            <v>-47.339999999999996</v>
          </cell>
          <cell r="Q497" t="str">
            <v xml:space="preserve">  11.  Other - Not Placed</v>
          </cell>
          <cell r="R497">
            <v>0</v>
          </cell>
          <cell r="S497">
            <v>-22.83</v>
          </cell>
          <cell r="T497">
            <v>0</v>
          </cell>
          <cell r="U497">
            <v>0</v>
          </cell>
          <cell r="V497">
            <v>0</v>
          </cell>
          <cell r="W497">
            <v>-22.83</v>
          </cell>
          <cell r="Y497" t="str">
            <v xml:space="preserve">  11.  Other - Not Placed</v>
          </cell>
          <cell r="Z497">
            <v>0</v>
          </cell>
          <cell r="AA497">
            <v>-1251.3499999999979</v>
          </cell>
          <cell r="AB497">
            <v>0</v>
          </cell>
          <cell r="AC497">
            <v>-184.51999999999998</v>
          </cell>
          <cell r="AD497">
            <v>0</v>
          </cell>
          <cell r="AE497">
            <v>-1435.8699999999978</v>
          </cell>
          <cell r="AG497" t="str">
            <v xml:space="preserve">  11.  Other - Not Placed</v>
          </cell>
          <cell r="AH497">
            <v>0</v>
          </cell>
          <cell r="AI497">
            <v>-294.55</v>
          </cell>
          <cell r="AJ497">
            <v>0</v>
          </cell>
          <cell r="AK497">
            <v>-14.290000000000001</v>
          </cell>
          <cell r="AL497">
            <v>0</v>
          </cell>
          <cell r="AM497">
            <v>-308.84000000000003</v>
          </cell>
          <cell r="AO497" t="str">
            <v xml:space="preserve">  11.  Other - Not Placed</v>
          </cell>
          <cell r="AP497">
            <v>0</v>
          </cell>
          <cell r="AQ497">
            <v>-31.769999999999996</v>
          </cell>
          <cell r="AR497">
            <v>0</v>
          </cell>
          <cell r="AS497">
            <v>-18.259999999999998</v>
          </cell>
          <cell r="AT497">
            <v>0</v>
          </cell>
          <cell r="AU497">
            <v>-50.029999999999994</v>
          </cell>
          <cell r="AW497" t="str">
            <v xml:space="preserve">  11.  Other - Not Placed</v>
          </cell>
          <cell r="AX497">
            <v>0</v>
          </cell>
          <cell r="AY497">
            <v>-270.71000000000004</v>
          </cell>
          <cell r="AZ497">
            <v>0</v>
          </cell>
          <cell r="BA497">
            <v>-48.54</v>
          </cell>
          <cell r="BB497">
            <v>0</v>
          </cell>
          <cell r="BC497">
            <v>-319.25000000000006</v>
          </cell>
        </row>
        <row r="499">
          <cell r="A499" t="str">
            <v>C.   Acute Patient Day Information</v>
          </cell>
          <cell r="I499" t="str">
            <v>C.   Acute Patient Day Information</v>
          </cell>
          <cell r="Q499" t="str">
            <v>C.   Acute Patient Day Information</v>
          </cell>
          <cell r="Y499" t="str">
            <v>C.   Acute Patient Day Information</v>
          </cell>
          <cell r="AG499" t="str">
            <v>C.   Acute Patient Day Information</v>
          </cell>
          <cell r="AO499" t="str">
            <v>C.   Acute Patient Day Information</v>
          </cell>
          <cell r="AW499" t="str">
            <v>C.   Acute Patient Day Information</v>
          </cell>
        </row>
        <row r="500">
          <cell r="A500" t="str">
            <v xml:space="preserve">       a.  Admissions</v>
          </cell>
          <cell r="B500">
            <v>0</v>
          </cell>
          <cell r="C500">
            <v>16</v>
          </cell>
          <cell r="D500">
            <v>0</v>
          </cell>
          <cell r="E500">
            <v>2</v>
          </cell>
          <cell r="F500">
            <v>0</v>
          </cell>
          <cell r="G500">
            <v>18</v>
          </cell>
          <cell r="I500" t="str">
            <v xml:space="preserve">       a.  Admissions</v>
          </cell>
          <cell r="J500">
            <v>0</v>
          </cell>
          <cell r="K500">
            <v>28</v>
          </cell>
          <cell r="L500">
            <v>0</v>
          </cell>
          <cell r="M500">
            <v>10</v>
          </cell>
          <cell r="N500">
            <v>0</v>
          </cell>
          <cell r="O500">
            <v>38</v>
          </cell>
          <cell r="Q500" t="str">
            <v xml:space="preserve">       a.  Admissions</v>
          </cell>
          <cell r="R500">
            <v>0</v>
          </cell>
          <cell r="S500">
            <v>17</v>
          </cell>
          <cell r="T500">
            <v>0</v>
          </cell>
          <cell r="U500">
            <v>2</v>
          </cell>
          <cell r="V500">
            <v>0</v>
          </cell>
          <cell r="W500">
            <v>19</v>
          </cell>
          <cell r="Y500" t="str">
            <v xml:space="preserve">       a.  Admissions</v>
          </cell>
          <cell r="Z500">
            <v>0</v>
          </cell>
          <cell r="AA500">
            <v>789</v>
          </cell>
          <cell r="AB500">
            <v>0</v>
          </cell>
          <cell r="AC500">
            <v>142</v>
          </cell>
          <cell r="AD500">
            <v>0</v>
          </cell>
          <cell r="AE500">
            <v>931</v>
          </cell>
          <cell r="AG500" t="str">
            <v xml:space="preserve">       a.  Admissions</v>
          </cell>
          <cell r="AH500">
            <v>0</v>
          </cell>
          <cell r="AI500">
            <v>125</v>
          </cell>
          <cell r="AJ500">
            <v>0</v>
          </cell>
          <cell r="AK500">
            <v>34</v>
          </cell>
          <cell r="AL500">
            <v>0</v>
          </cell>
          <cell r="AM500">
            <v>159</v>
          </cell>
          <cell r="AO500" t="str">
            <v xml:space="preserve">       a.  Admissions</v>
          </cell>
          <cell r="AP500">
            <v>0</v>
          </cell>
          <cell r="AQ500">
            <v>34</v>
          </cell>
          <cell r="AR500">
            <v>0</v>
          </cell>
          <cell r="AS500">
            <v>7</v>
          </cell>
          <cell r="AT500">
            <v>0</v>
          </cell>
          <cell r="AU500">
            <v>41</v>
          </cell>
          <cell r="AW500" t="str">
            <v xml:space="preserve">       a.  Admissions</v>
          </cell>
          <cell r="AX500">
            <v>0</v>
          </cell>
          <cell r="AY500">
            <v>112</v>
          </cell>
          <cell r="AZ500">
            <v>0</v>
          </cell>
          <cell r="BA500">
            <v>14</v>
          </cell>
          <cell r="BB500">
            <v>0</v>
          </cell>
          <cell r="BC500">
            <v>126</v>
          </cell>
        </row>
        <row r="501">
          <cell r="A501" t="str">
            <v xml:space="preserve">       b.  Patient Days</v>
          </cell>
          <cell r="B501">
            <v>0</v>
          </cell>
          <cell r="C501">
            <v>76</v>
          </cell>
          <cell r="D501">
            <v>0</v>
          </cell>
          <cell r="E501">
            <v>11</v>
          </cell>
          <cell r="F501">
            <v>0</v>
          </cell>
          <cell r="G501">
            <v>87</v>
          </cell>
          <cell r="I501" t="str">
            <v xml:space="preserve">       b.  Patient Days</v>
          </cell>
          <cell r="J501">
            <v>0</v>
          </cell>
          <cell r="K501">
            <v>170</v>
          </cell>
          <cell r="L501">
            <v>0</v>
          </cell>
          <cell r="M501">
            <v>63</v>
          </cell>
          <cell r="N501">
            <v>0</v>
          </cell>
          <cell r="O501">
            <v>233</v>
          </cell>
          <cell r="Q501" t="str">
            <v xml:space="preserve">       b.  Patient Days</v>
          </cell>
          <cell r="R501">
            <v>0</v>
          </cell>
          <cell r="S501">
            <v>95</v>
          </cell>
          <cell r="T501">
            <v>0</v>
          </cell>
          <cell r="U501">
            <v>6</v>
          </cell>
          <cell r="V501">
            <v>0</v>
          </cell>
          <cell r="W501">
            <v>101</v>
          </cell>
          <cell r="Y501" t="str">
            <v xml:space="preserve">       b.  Patient Days</v>
          </cell>
          <cell r="Z501">
            <v>0</v>
          </cell>
          <cell r="AA501">
            <v>4179</v>
          </cell>
          <cell r="AB501">
            <v>0</v>
          </cell>
          <cell r="AC501">
            <v>826</v>
          </cell>
          <cell r="AD501">
            <v>0</v>
          </cell>
          <cell r="AE501">
            <v>5005</v>
          </cell>
          <cell r="AG501" t="str">
            <v xml:space="preserve">       b.  Patient Days</v>
          </cell>
          <cell r="AH501">
            <v>0</v>
          </cell>
          <cell r="AI501">
            <v>727</v>
          </cell>
          <cell r="AJ501">
            <v>0</v>
          </cell>
          <cell r="AK501">
            <v>221</v>
          </cell>
          <cell r="AL501">
            <v>0</v>
          </cell>
          <cell r="AM501">
            <v>948</v>
          </cell>
          <cell r="AO501" t="str">
            <v xml:space="preserve">       b.  Patient Days</v>
          </cell>
          <cell r="AP501">
            <v>0</v>
          </cell>
          <cell r="AQ501">
            <v>165</v>
          </cell>
          <cell r="AR501">
            <v>0</v>
          </cell>
          <cell r="AS501">
            <v>52</v>
          </cell>
          <cell r="AT501">
            <v>0</v>
          </cell>
          <cell r="AU501">
            <v>217</v>
          </cell>
          <cell r="AW501" t="str">
            <v xml:space="preserve">       b.  Patient Days</v>
          </cell>
          <cell r="AX501">
            <v>0</v>
          </cell>
          <cell r="AY501">
            <v>682</v>
          </cell>
          <cell r="AZ501">
            <v>0</v>
          </cell>
          <cell r="BA501">
            <v>52</v>
          </cell>
          <cell r="BB501">
            <v>0</v>
          </cell>
          <cell r="BC501">
            <v>734</v>
          </cell>
        </row>
        <row r="502">
          <cell r="A502" t="str">
            <v xml:space="preserve">       c.  Discharges</v>
          </cell>
          <cell r="B502">
            <v>0</v>
          </cell>
          <cell r="C502">
            <v>18</v>
          </cell>
          <cell r="D502">
            <v>0</v>
          </cell>
          <cell r="E502">
            <v>2</v>
          </cell>
          <cell r="F502">
            <v>0</v>
          </cell>
          <cell r="G502">
            <v>20</v>
          </cell>
          <cell r="I502" t="str">
            <v xml:space="preserve">       c.  Discharges</v>
          </cell>
          <cell r="J502">
            <v>0</v>
          </cell>
          <cell r="K502">
            <v>26</v>
          </cell>
          <cell r="L502">
            <v>0</v>
          </cell>
          <cell r="M502">
            <v>10</v>
          </cell>
          <cell r="N502">
            <v>0</v>
          </cell>
          <cell r="O502">
            <v>36</v>
          </cell>
          <cell r="Q502" t="str">
            <v xml:space="preserve">       c.  Discharges</v>
          </cell>
          <cell r="R502">
            <v>0</v>
          </cell>
          <cell r="S502">
            <v>13</v>
          </cell>
          <cell r="T502">
            <v>0</v>
          </cell>
          <cell r="U502">
            <v>2</v>
          </cell>
          <cell r="V502">
            <v>0</v>
          </cell>
          <cell r="W502">
            <v>15</v>
          </cell>
          <cell r="Y502" t="str">
            <v xml:space="preserve">       c.  Discharges</v>
          </cell>
          <cell r="Z502">
            <v>0</v>
          </cell>
          <cell r="AA502">
            <v>749</v>
          </cell>
          <cell r="AB502">
            <v>0</v>
          </cell>
          <cell r="AC502">
            <v>136</v>
          </cell>
          <cell r="AD502">
            <v>0</v>
          </cell>
          <cell r="AE502">
            <v>885</v>
          </cell>
          <cell r="AG502" t="str">
            <v xml:space="preserve">       c.  Discharges</v>
          </cell>
          <cell r="AH502">
            <v>0</v>
          </cell>
          <cell r="AI502">
            <v>119</v>
          </cell>
          <cell r="AJ502">
            <v>0</v>
          </cell>
          <cell r="AK502">
            <v>28</v>
          </cell>
          <cell r="AL502">
            <v>0</v>
          </cell>
          <cell r="AM502">
            <v>147</v>
          </cell>
          <cell r="AO502" t="str">
            <v xml:space="preserve">       c.  Discharges</v>
          </cell>
          <cell r="AP502">
            <v>0</v>
          </cell>
          <cell r="AQ502">
            <v>31</v>
          </cell>
          <cell r="AR502">
            <v>0</v>
          </cell>
          <cell r="AS502">
            <v>7</v>
          </cell>
          <cell r="AT502">
            <v>0</v>
          </cell>
          <cell r="AU502">
            <v>38</v>
          </cell>
          <cell r="AW502" t="str">
            <v xml:space="preserve">       c.  Discharges</v>
          </cell>
          <cell r="AX502">
            <v>0</v>
          </cell>
          <cell r="AY502">
            <v>113</v>
          </cell>
          <cell r="AZ502">
            <v>0</v>
          </cell>
          <cell r="BA502">
            <v>13</v>
          </cell>
          <cell r="BB502">
            <v>0</v>
          </cell>
          <cell r="BC502">
            <v>126</v>
          </cell>
        </row>
        <row r="503">
          <cell r="A503" t="str">
            <v xml:space="preserve">       d.  Discharge Days</v>
          </cell>
          <cell r="B503">
            <v>0</v>
          </cell>
          <cell r="C503">
            <v>76</v>
          </cell>
          <cell r="D503">
            <v>0</v>
          </cell>
          <cell r="E503">
            <v>11</v>
          </cell>
          <cell r="F503">
            <v>0</v>
          </cell>
          <cell r="G503">
            <v>87</v>
          </cell>
          <cell r="I503" t="str">
            <v xml:space="preserve">       d.  Discharge Days</v>
          </cell>
          <cell r="J503">
            <v>0</v>
          </cell>
          <cell r="K503">
            <v>131</v>
          </cell>
          <cell r="L503">
            <v>0</v>
          </cell>
          <cell r="M503">
            <v>58</v>
          </cell>
          <cell r="N503">
            <v>0</v>
          </cell>
          <cell r="O503">
            <v>189</v>
          </cell>
          <cell r="Q503" t="str">
            <v xml:space="preserve">       d.  Discharge Days</v>
          </cell>
          <cell r="R503">
            <v>0</v>
          </cell>
          <cell r="S503">
            <v>65</v>
          </cell>
          <cell r="T503">
            <v>0</v>
          </cell>
          <cell r="U503">
            <v>6</v>
          </cell>
          <cell r="V503">
            <v>0</v>
          </cell>
          <cell r="W503">
            <v>71</v>
          </cell>
          <cell r="Y503" t="str">
            <v xml:space="preserve">       d.  Discharge Days</v>
          </cell>
          <cell r="Z503">
            <v>0</v>
          </cell>
          <cell r="AA503">
            <v>3294</v>
          </cell>
          <cell r="AB503">
            <v>0</v>
          </cell>
          <cell r="AC503">
            <v>668</v>
          </cell>
          <cell r="AD503">
            <v>0</v>
          </cell>
          <cell r="AE503">
            <v>3962</v>
          </cell>
          <cell r="AG503" t="str">
            <v xml:space="preserve">       d.  Discharge Days</v>
          </cell>
          <cell r="AH503">
            <v>0</v>
          </cell>
          <cell r="AI503">
            <v>586</v>
          </cell>
          <cell r="AJ503">
            <v>0</v>
          </cell>
          <cell r="AK503">
            <v>142</v>
          </cell>
          <cell r="AL503">
            <v>0</v>
          </cell>
          <cell r="AM503">
            <v>728</v>
          </cell>
          <cell r="AO503" t="str">
            <v xml:space="preserve">       d.  Discharge Days</v>
          </cell>
          <cell r="AP503">
            <v>0</v>
          </cell>
          <cell r="AQ503">
            <v>128</v>
          </cell>
          <cell r="AR503">
            <v>0</v>
          </cell>
          <cell r="AS503">
            <v>33</v>
          </cell>
          <cell r="AT503">
            <v>0</v>
          </cell>
          <cell r="AU503">
            <v>161</v>
          </cell>
          <cell r="AW503" t="str">
            <v xml:space="preserve">       d.  Discharge Days</v>
          </cell>
          <cell r="AX503">
            <v>0</v>
          </cell>
          <cell r="AY503">
            <v>519</v>
          </cell>
          <cell r="AZ503">
            <v>0</v>
          </cell>
          <cell r="BA503">
            <v>48</v>
          </cell>
          <cell r="BB503">
            <v>0</v>
          </cell>
          <cell r="BC503">
            <v>567</v>
          </cell>
        </row>
        <row r="504">
          <cell r="A504" t="str">
            <v xml:space="preserve">       e.  Average Length of Stay</v>
          </cell>
          <cell r="B504">
            <v>0</v>
          </cell>
          <cell r="C504">
            <v>4.2222222222222223</v>
          </cell>
          <cell r="D504">
            <v>0</v>
          </cell>
          <cell r="E504">
            <v>5.5</v>
          </cell>
          <cell r="F504">
            <v>0</v>
          </cell>
          <cell r="G504">
            <v>4.3499999999999996</v>
          </cell>
          <cell r="I504" t="str">
            <v xml:space="preserve">       e.  Average Length of Stay</v>
          </cell>
          <cell r="J504">
            <v>0</v>
          </cell>
          <cell r="K504">
            <v>5.0384615384615383</v>
          </cell>
          <cell r="L504">
            <v>0</v>
          </cell>
          <cell r="M504">
            <v>5.8</v>
          </cell>
          <cell r="N504">
            <v>0</v>
          </cell>
          <cell r="O504">
            <v>5.25</v>
          </cell>
          <cell r="Q504" t="str">
            <v xml:space="preserve">       e.  Average Length of Stay</v>
          </cell>
          <cell r="R504">
            <v>0</v>
          </cell>
          <cell r="S504">
            <v>5</v>
          </cell>
          <cell r="T504">
            <v>0</v>
          </cell>
          <cell r="U504">
            <v>3</v>
          </cell>
          <cell r="V504">
            <v>0</v>
          </cell>
          <cell r="W504">
            <v>4.7333333333333334</v>
          </cell>
          <cell r="Y504" t="str">
            <v xml:space="preserve">       e.  Average Length of Stay</v>
          </cell>
          <cell r="Z504">
            <v>0</v>
          </cell>
          <cell r="AA504">
            <v>4.3978638184245664</v>
          </cell>
          <cell r="AB504">
            <v>0</v>
          </cell>
          <cell r="AC504">
            <v>4.9117647058823533</v>
          </cell>
          <cell r="AD504">
            <v>0</v>
          </cell>
          <cell r="AE504">
            <v>4.4768361581920901</v>
          </cell>
          <cell r="AG504" t="str">
            <v xml:space="preserve">       e.  Average Length of Stay</v>
          </cell>
          <cell r="AH504">
            <v>0</v>
          </cell>
          <cell r="AI504">
            <v>4.9243697478991599</v>
          </cell>
          <cell r="AJ504">
            <v>0</v>
          </cell>
          <cell r="AK504">
            <v>5.0714285714285712</v>
          </cell>
          <cell r="AL504">
            <v>0</v>
          </cell>
          <cell r="AM504">
            <v>4.9523809523809526</v>
          </cell>
          <cell r="AO504" t="str">
            <v xml:space="preserve">       e.  Average Length of Stay</v>
          </cell>
          <cell r="AP504">
            <v>0</v>
          </cell>
          <cell r="AQ504">
            <v>4.129032258064516</v>
          </cell>
          <cell r="AR504">
            <v>0</v>
          </cell>
          <cell r="AS504">
            <v>4.7142857142857144</v>
          </cell>
          <cell r="AT504">
            <v>0</v>
          </cell>
          <cell r="AU504">
            <v>4.2368421052631575</v>
          </cell>
          <cell r="AW504" t="str">
            <v xml:space="preserve">       e.  Average Length of Stay</v>
          </cell>
          <cell r="AX504">
            <v>0</v>
          </cell>
          <cell r="AY504">
            <v>4.5929203539823007</v>
          </cell>
          <cell r="AZ504">
            <v>0</v>
          </cell>
          <cell r="BA504">
            <v>3.6923076923076925</v>
          </cell>
          <cell r="BB504">
            <v>0</v>
          </cell>
          <cell r="BC504">
            <v>4.5</v>
          </cell>
        </row>
        <row r="506">
          <cell r="A506" t="str">
            <v>D.   Emergency Room Visits</v>
          </cell>
          <cell r="B506">
            <v>0</v>
          </cell>
          <cell r="C506">
            <v>8</v>
          </cell>
          <cell r="D506">
            <v>0</v>
          </cell>
          <cell r="E506">
            <v>3</v>
          </cell>
          <cell r="F506">
            <v>0</v>
          </cell>
          <cell r="G506">
            <v>11</v>
          </cell>
          <cell r="I506" t="str">
            <v>D.   Emergency Room Visits</v>
          </cell>
          <cell r="J506">
            <v>0</v>
          </cell>
          <cell r="K506">
            <v>18</v>
          </cell>
          <cell r="L506">
            <v>0</v>
          </cell>
          <cell r="M506">
            <v>10</v>
          </cell>
          <cell r="N506">
            <v>0</v>
          </cell>
          <cell r="O506">
            <v>28</v>
          </cell>
          <cell r="Q506" t="str">
            <v>D.   Emergency Room Visits</v>
          </cell>
          <cell r="R506">
            <v>0</v>
          </cell>
          <cell r="S506">
            <v>9</v>
          </cell>
          <cell r="T506">
            <v>0</v>
          </cell>
          <cell r="U506">
            <v>1</v>
          </cell>
          <cell r="V506">
            <v>0</v>
          </cell>
          <cell r="W506">
            <v>10</v>
          </cell>
          <cell r="Y506" t="str">
            <v>D.   Emergency Room Visits</v>
          </cell>
          <cell r="Z506">
            <v>0</v>
          </cell>
          <cell r="AA506">
            <v>247</v>
          </cell>
          <cell r="AB506">
            <v>0</v>
          </cell>
          <cell r="AC506">
            <v>131</v>
          </cell>
          <cell r="AD506">
            <v>0</v>
          </cell>
          <cell r="AE506">
            <v>378</v>
          </cell>
          <cell r="AG506" t="str">
            <v>D.   Emergency Room Visits</v>
          </cell>
          <cell r="AH506">
            <v>0</v>
          </cell>
          <cell r="AI506">
            <v>102</v>
          </cell>
          <cell r="AJ506">
            <v>0</v>
          </cell>
          <cell r="AK506">
            <v>32</v>
          </cell>
          <cell r="AL506">
            <v>0</v>
          </cell>
          <cell r="AM506">
            <v>134</v>
          </cell>
          <cell r="AO506" t="str">
            <v>D.   Emergency Room Visits</v>
          </cell>
          <cell r="AP506">
            <v>0</v>
          </cell>
          <cell r="AQ506">
            <v>27</v>
          </cell>
          <cell r="AR506">
            <v>0</v>
          </cell>
          <cell r="AS506">
            <v>12</v>
          </cell>
          <cell r="AT506">
            <v>0</v>
          </cell>
          <cell r="AU506">
            <v>39</v>
          </cell>
          <cell r="AW506" t="str">
            <v>D.   Emergency Room Visits</v>
          </cell>
          <cell r="AX506">
            <v>0</v>
          </cell>
          <cell r="AY506">
            <v>43</v>
          </cell>
          <cell r="AZ506">
            <v>0</v>
          </cell>
          <cell r="BA506">
            <v>10</v>
          </cell>
          <cell r="BB506">
            <v>0</v>
          </cell>
          <cell r="BC506">
            <v>53</v>
          </cell>
        </row>
        <row r="510">
          <cell r="A510" t="str">
            <v>Program Contractor Financial Reporting Systems - Report #11A Utilization Data Report by County</v>
          </cell>
          <cell r="I510" t="str">
            <v>Program Contractor Financial Reporting Systems - Report #11A Utilization Data Report by County</v>
          </cell>
          <cell r="Q510" t="str">
            <v>Program Contractor Financial Reporting Systems - Report #11A Utilization Data Report by County</v>
          </cell>
          <cell r="Y510" t="str">
            <v>Program Contractor Financial Reporting Systems - Report #11A Utilization Data Report by County</v>
          </cell>
          <cell r="AG510" t="str">
            <v>Program Contractor Financial Reporting Systems - Report #11A Utilization Data Report by County</v>
          </cell>
          <cell r="AO510" t="str">
            <v>Program Contractor Financial Reporting Systems - Report #11A Utilization Data Report by County</v>
          </cell>
          <cell r="AW510" t="str">
            <v>Program Contractor Financial Reporting Systems - Report #11A Utilization Data Report by County</v>
          </cell>
        </row>
        <row r="512">
          <cell r="A512" t="str">
            <v>Statement for Program Contractor 110049 - Evercare of Arizona, Inc.</v>
          </cell>
          <cell r="F512" t="str">
            <v>County:</v>
          </cell>
          <cell r="G512" t="str">
            <v>Apache</v>
          </cell>
          <cell r="I512" t="str">
            <v>Statement for Program Contractor 110049 - Evercare of Arizona, Inc.</v>
          </cell>
          <cell r="N512" t="str">
            <v>County:</v>
          </cell>
          <cell r="O512" t="str">
            <v>Coconino</v>
          </cell>
          <cell r="Q512" t="str">
            <v>Statement for Program Contractor 110049 - Evercare of Arizona, Inc.</v>
          </cell>
          <cell r="V512" t="str">
            <v>County:</v>
          </cell>
          <cell r="W512" t="str">
            <v>La Paz</v>
          </cell>
          <cell r="Y512" t="str">
            <v>Statement for Program Contractor 110049 - Evercare of Arizona, Inc.</v>
          </cell>
          <cell r="AD512" t="str">
            <v>County:</v>
          </cell>
          <cell r="AE512" t="str">
            <v>Maricopa</v>
          </cell>
          <cell r="AG512" t="str">
            <v>Statement for Program Contractor 110049 - Evercare of Arizona, Inc.</v>
          </cell>
          <cell r="AL512" t="str">
            <v>County:</v>
          </cell>
          <cell r="AM512" t="str">
            <v>Mohave</v>
          </cell>
          <cell r="AO512" t="str">
            <v>Statement for Program Contractor 110049 - Evercare of Arizona, Inc.</v>
          </cell>
          <cell r="AT512" t="str">
            <v>County:</v>
          </cell>
          <cell r="AU512" t="str">
            <v>Navajo</v>
          </cell>
          <cell r="AW512" t="str">
            <v>Statement for Program Contractor 110049 - Evercare of Arizona, Inc.</v>
          </cell>
          <cell r="BB512" t="str">
            <v>County:</v>
          </cell>
          <cell r="BC512" t="str">
            <v>Yuma</v>
          </cell>
        </row>
        <row r="514">
          <cell r="A514" t="str">
            <v>For the Month ending 9/30/2006 in the Fiscal Year ending 9/30/2006</v>
          </cell>
          <cell r="F514" t="str">
            <v>Page 3 of 21</v>
          </cell>
          <cell r="I514" t="str">
            <v>For the Month ending 9/30/2006 in the Fiscal Year ending 9/30/2006</v>
          </cell>
          <cell r="N514" t="str">
            <v>Page 6 of 21</v>
          </cell>
          <cell r="Q514" t="str">
            <v>For the Month ending 9/30/2006 in the Fiscal Year ending 9/30/2006</v>
          </cell>
          <cell r="V514" t="str">
            <v>Page 9 of 21</v>
          </cell>
          <cell r="Y514" t="str">
            <v>For the Month ending 9/30/2006 in the Fiscal Year ending 9/30/2006</v>
          </cell>
          <cell r="AD514" t="str">
            <v>Page 12 of 21</v>
          </cell>
          <cell r="AG514" t="str">
            <v>For the Month ending 9/30/2006 in the Fiscal Year ending 9/30/2006</v>
          </cell>
          <cell r="AL514" t="str">
            <v>Page 15 of 21</v>
          </cell>
          <cell r="AO514" t="str">
            <v>For the Month ending 9/30/2006 in the Fiscal Year ending 9/30/2006</v>
          </cell>
          <cell r="AT514" t="str">
            <v>Page 18 of 21</v>
          </cell>
          <cell r="AW514" t="str">
            <v>For the Month ending 9/30/2006 in the Fiscal Year ending 9/30/2006</v>
          </cell>
          <cell r="BB514" t="str">
            <v>Page 21 of 21</v>
          </cell>
        </row>
        <row r="517">
          <cell r="A517" t="str">
            <v>Utilization Data Report by County</v>
          </cell>
          <cell r="I517" t="str">
            <v>Utilization Data Report by County</v>
          </cell>
          <cell r="Q517" t="str">
            <v>Utilization Data Report by County</v>
          </cell>
          <cell r="Y517" t="str">
            <v>Utilization Data Report by County</v>
          </cell>
          <cell r="AG517" t="str">
            <v>Utilization Data Report by County</v>
          </cell>
          <cell r="AO517" t="str">
            <v>Utilization Data Report by County</v>
          </cell>
          <cell r="AW517" t="str">
            <v>Utilization Data Report by County</v>
          </cell>
        </row>
        <row r="519">
          <cell r="B519" t="str">
            <v>MEDICARE</v>
          </cell>
          <cell r="D519" t="str">
            <v>NON-MEDICARE</v>
          </cell>
          <cell r="F519" t="str">
            <v>TOTAL</v>
          </cell>
          <cell r="J519" t="str">
            <v>MEDICARE</v>
          </cell>
          <cell r="L519" t="str">
            <v>NON-MEDICARE</v>
          </cell>
          <cell r="N519" t="str">
            <v>TOTAL</v>
          </cell>
          <cell r="R519" t="str">
            <v>MEDICARE</v>
          </cell>
          <cell r="T519" t="str">
            <v>NON-MEDICARE</v>
          </cell>
          <cell r="V519" t="str">
            <v>TOTAL</v>
          </cell>
          <cell r="Z519" t="str">
            <v>MEDICARE</v>
          </cell>
          <cell r="AB519" t="str">
            <v>NON-MEDICARE</v>
          </cell>
          <cell r="AD519" t="str">
            <v>TOTAL</v>
          </cell>
          <cell r="AH519" t="str">
            <v>MEDICARE</v>
          </cell>
          <cell r="AJ519" t="str">
            <v>NON-MEDICARE</v>
          </cell>
          <cell r="AL519" t="str">
            <v>TOTAL</v>
          </cell>
          <cell r="AP519" t="str">
            <v>MEDICARE</v>
          </cell>
          <cell r="AR519" t="str">
            <v>NON-MEDICARE</v>
          </cell>
          <cell r="AT519" t="str">
            <v>TOTAL</v>
          </cell>
          <cell r="AX519" t="str">
            <v>MEDICARE</v>
          </cell>
          <cell r="AZ519" t="str">
            <v>NON-MEDICARE</v>
          </cell>
          <cell r="BB519" t="str">
            <v>TOTAL</v>
          </cell>
        </row>
        <row r="520">
          <cell r="A520" t="str">
            <v>ITEM DESCRIPTION</v>
          </cell>
          <cell r="B520" t="str">
            <v>Current</v>
          </cell>
          <cell r="D520" t="str">
            <v>Current</v>
          </cell>
          <cell r="F520" t="str">
            <v>Current</v>
          </cell>
          <cell r="I520" t="str">
            <v>ITEM DESCRIPTION</v>
          </cell>
          <cell r="J520" t="str">
            <v>Current</v>
          </cell>
          <cell r="L520" t="str">
            <v>Current</v>
          </cell>
          <cell r="N520" t="str">
            <v>Current</v>
          </cell>
          <cell r="Q520" t="str">
            <v>ITEM DESCRIPTION</v>
          </cell>
          <cell r="R520" t="str">
            <v>Current</v>
          </cell>
          <cell r="T520" t="str">
            <v>Current</v>
          </cell>
          <cell r="V520" t="str">
            <v>Current</v>
          </cell>
          <cell r="Y520" t="str">
            <v>ITEM DESCRIPTION</v>
          </cell>
          <cell r="Z520" t="str">
            <v>Current</v>
          </cell>
          <cell r="AB520" t="str">
            <v>Current</v>
          </cell>
          <cell r="AD520" t="str">
            <v>Current</v>
          </cell>
          <cell r="AG520" t="str">
            <v>ITEM DESCRIPTION</v>
          </cell>
          <cell r="AH520" t="str">
            <v>Current</v>
          </cell>
          <cell r="AJ520" t="str">
            <v>Current</v>
          </cell>
          <cell r="AL520" t="str">
            <v>Current</v>
          </cell>
          <cell r="AO520" t="str">
            <v>ITEM DESCRIPTION</v>
          </cell>
          <cell r="AP520" t="str">
            <v>Current</v>
          </cell>
          <cell r="AR520" t="str">
            <v>Current</v>
          </cell>
          <cell r="AT520" t="str">
            <v>Current</v>
          </cell>
          <cell r="AW520" t="str">
            <v>ITEM DESCRIPTION</v>
          </cell>
          <cell r="AX520" t="str">
            <v>Current</v>
          </cell>
          <cell r="AZ520" t="str">
            <v>Current</v>
          </cell>
          <cell r="BB520" t="str">
            <v>Current</v>
          </cell>
        </row>
        <row r="521">
          <cell r="B521" t="str">
            <v>Period</v>
          </cell>
          <cell r="C521" t="str">
            <v>YTD</v>
          </cell>
          <cell r="D521" t="str">
            <v>Period</v>
          </cell>
          <cell r="E521" t="str">
            <v>YTD</v>
          </cell>
          <cell r="F521" t="str">
            <v>Period</v>
          </cell>
          <cell r="G521" t="str">
            <v>YTD</v>
          </cell>
          <cell r="J521" t="str">
            <v>Period</v>
          </cell>
          <cell r="K521" t="str">
            <v>YTD</v>
          </cell>
          <cell r="L521" t="str">
            <v>Period</v>
          </cell>
          <cell r="M521" t="str">
            <v>YTD</v>
          </cell>
          <cell r="N521" t="str">
            <v>Period</v>
          </cell>
          <cell r="O521" t="str">
            <v>YTD</v>
          </cell>
          <cell r="R521" t="str">
            <v>Period</v>
          </cell>
          <cell r="S521" t="str">
            <v>YTD</v>
          </cell>
          <cell r="T521" t="str">
            <v>Period</v>
          </cell>
          <cell r="U521" t="str">
            <v>YTD</v>
          </cell>
          <cell r="V521" t="str">
            <v>Period</v>
          </cell>
          <cell r="W521" t="str">
            <v>YTD</v>
          </cell>
          <cell r="Z521" t="str">
            <v>Period</v>
          </cell>
          <cell r="AA521" t="str">
            <v>YTD</v>
          </cell>
          <cell r="AB521" t="str">
            <v>Period</v>
          </cell>
          <cell r="AC521" t="str">
            <v>YTD</v>
          </cell>
          <cell r="AD521" t="str">
            <v>Period</v>
          </cell>
          <cell r="AE521" t="str">
            <v>YTD</v>
          </cell>
          <cell r="AH521" t="str">
            <v>Period</v>
          </cell>
          <cell r="AI521" t="str">
            <v>YTD</v>
          </cell>
          <cell r="AJ521" t="str">
            <v>Period</v>
          </cell>
          <cell r="AK521" t="str">
            <v>YTD</v>
          </cell>
          <cell r="AL521" t="str">
            <v>Period</v>
          </cell>
          <cell r="AM521" t="str">
            <v>YTD</v>
          </cell>
          <cell r="AP521" t="str">
            <v>Period</v>
          </cell>
          <cell r="AQ521" t="str">
            <v>YTD</v>
          </cell>
          <cell r="AR521" t="str">
            <v>Period</v>
          </cell>
          <cell r="AS521" t="str">
            <v>YTD</v>
          </cell>
          <cell r="AT521" t="str">
            <v>Period</v>
          </cell>
          <cell r="AU521" t="str">
            <v>YTD</v>
          </cell>
          <cell r="AX521" t="str">
            <v>Period</v>
          </cell>
          <cell r="AY521" t="str">
            <v>YTD</v>
          </cell>
          <cell r="AZ521" t="str">
            <v>Period</v>
          </cell>
          <cell r="BA521" t="str">
            <v>YTD</v>
          </cell>
          <cell r="BB521" t="str">
            <v>Period</v>
          </cell>
          <cell r="BC521" t="str">
            <v>YTD</v>
          </cell>
        </row>
        <row r="522">
          <cell r="A522" t="str">
            <v>A.   Enrollees (At End of Period)</v>
          </cell>
          <cell r="B522">
            <v>0</v>
          </cell>
          <cell r="D522">
            <v>0</v>
          </cell>
          <cell r="F522">
            <v>0</v>
          </cell>
          <cell r="I522" t="str">
            <v>A.   Enrollees (At End of Period)</v>
          </cell>
          <cell r="J522">
            <v>0</v>
          </cell>
          <cell r="L522">
            <v>0</v>
          </cell>
          <cell r="N522">
            <v>0</v>
          </cell>
          <cell r="Q522" t="str">
            <v>A.   Enrollees (At End of Period)</v>
          </cell>
          <cell r="R522">
            <v>0</v>
          </cell>
          <cell r="T522">
            <v>0</v>
          </cell>
          <cell r="V522">
            <v>0</v>
          </cell>
          <cell r="Y522" t="str">
            <v>A.   Enrollees (At End of Period)</v>
          </cell>
          <cell r="Z522">
            <v>0</v>
          </cell>
          <cell r="AB522">
            <v>0</v>
          </cell>
          <cell r="AD522">
            <v>0</v>
          </cell>
          <cell r="AG522" t="str">
            <v>A.   Enrollees (At End of Period)</v>
          </cell>
          <cell r="AH522">
            <v>0</v>
          </cell>
          <cell r="AJ522">
            <v>0</v>
          </cell>
          <cell r="AL522">
            <v>0</v>
          </cell>
          <cell r="AO522" t="str">
            <v>A.   Enrollees (At End of Period)</v>
          </cell>
          <cell r="AP522">
            <v>0</v>
          </cell>
          <cell r="AR522">
            <v>0</v>
          </cell>
          <cell r="AT522">
            <v>0</v>
          </cell>
          <cell r="AW522" t="str">
            <v>A.   Enrollees (At End of Period)</v>
          </cell>
          <cell r="AX522">
            <v>0</v>
          </cell>
          <cell r="AZ522">
            <v>0</v>
          </cell>
          <cell r="BB522">
            <v>0</v>
          </cell>
        </row>
        <row r="524">
          <cell r="A524" t="str">
            <v>B.   Member Months (Unduplicated)</v>
          </cell>
          <cell r="B524">
            <v>0</v>
          </cell>
          <cell r="C524">
            <v>190.88669999999996</v>
          </cell>
          <cell r="D524">
            <v>0</v>
          </cell>
          <cell r="E524">
            <v>54.75</v>
          </cell>
          <cell r="F524">
            <v>0</v>
          </cell>
          <cell r="G524">
            <v>245.63669999999996</v>
          </cell>
          <cell r="I524" t="str">
            <v>B.   Member Months (Unduplicated)</v>
          </cell>
          <cell r="J524">
            <v>0</v>
          </cell>
          <cell r="K524">
            <v>513.7274000000001</v>
          </cell>
          <cell r="L524">
            <v>0</v>
          </cell>
          <cell r="M524">
            <v>110.61330000000001</v>
          </cell>
          <cell r="N524">
            <v>0</v>
          </cell>
          <cell r="O524">
            <v>624.34070000000008</v>
          </cell>
          <cell r="Q524" t="str">
            <v>B.   Member Months (Unduplicated)</v>
          </cell>
          <cell r="R524">
            <v>0</v>
          </cell>
          <cell r="S524">
            <v>222.08120000000002</v>
          </cell>
          <cell r="T524">
            <v>0</v>
          </cell>
          <cell r="U524">
            <v>17.07</v>
          </cell>
          <cell r="V524">
            <v>0</v>
          </cell>
          <cell r="W524">
            <v>239.15120000000002</v>
          </cell>
          <cell r="Y524" t="str">
            <v>B.   Member Months (Unduplicated)</v>
          </cell>
          <cell r="Z524">
            <v>0</v>
          </cell>
          <cell r="AA524">
            <v>13367.081800000002</v>
          </cell>
          <cell r="AB524">
            <v>0</v>
          </cell>
          <cell r="AC524">
            <v>1964.4491000000003</v>
          </cell>
          <cell r="AD524">
            <v>0</v>
          </cell>
          <cell r="AE524">
            <v>15331.530900000002</v>
          </cell>
          <cell r="AG524" t="str">
            <v>B.   Member Months (Unduplicated)</v>
          </cell>
          <cell r="AH524">
            <v>0</v>
          </cell>
          <cell r="AI524">
            <v>2465.0030999999999</v>
          </cell>
          <cell r="AJ524">
            <v>0</v>
          </cell>
          <cell r="AK524">
            <v>338.37329999999997</v>
          </cell>
          <cell r="AL524">
            <v>0</v>
          </cell>
          <cell r="AM524">
            <v>2803.3764000000001</v>
          </cell>
          <cell r="AO524" t="str">
            <v>B.   Member Months (Unduplicated)</v>
          </cell>
          <cell r="AP524">
            <v>0</v>
          </cell>
          <cell r="AQ524">
            <v>588.85000000000014</v>
          </cell>
          <cell r="AR524">
            <v>0</v>
          </cell>
          <cell r="AS524">
            <v>145.74229999999997</v>
          </cell>
          <cell r="AT524">
            <v>0</v>
          </cell>
          <cell r="AU524">
            <v>734.59230000000014</v>
          </cell>
          <cell r="AW524" t="str">
            <v>B.   Member Months (Unduplicated)</v>
          </cell>
          <cell r="AX524">
            <v>0</v>
          </cell>
          <cell r="AY524">
            <v>1674.2218</v>
          </cell>
          <cell r="AZ524">
            <v>0</v>
          </cell>
          <cell r="BA524">
            <v>331.96999999999997</v>
          </cell>
          <cell r="BB524">
            <v>0</v>
          </cell>
          <cell r="BC524">
            <v>2006.1918000000001</v>
          </cell>
        </row>
        <row r="525">
          <cell r="A525" t="str">
            <v xml:space="preserve">   Institutional Member Months Total</v>
          </cell>
          <cell r="B525">
            <v>0</v>
          </cell>
          <cell r="C525">
            <v>15.7</v>
          </cell>
          <cell r="D525">
            <v>0</v>
          </cell>
          <cell r="E525">
            <v>11.14</v>
          </cell>
          <cell r="F525">
            <v>0</v>
          </cell>
          <cell r="G525">
            <v>26.84</v>
          </cell>
          <cell r="I525" t="str">
            <v xml:space="preserve">   Institutional Member Months Total</v>
          </cell>
          <cell r="J525">
            <v>0</v>
          </cell>
          <cell r="K525">
            <v>190.48</v>
          </cell>
          <cell r="L525">
            <v>0</v>
          </cell>
          <cell r="M525">
            <v>12.73</v>
          </cell>
          <cell r="N525">
            <v>0</v>
          </cell>
          <cell r="O525">
            <v>203.20999999999998</v>
          </cell>
          <cell r="Q525" t="str">
            <v xml:space="preserve">   Institutional Member Months Total</v>
          </cell>
          <cell r="R525">
            <v>0</v>
          </cell>
          <cell r="S525">
            <v>122.66999999999999</v>
          </cell>
          <cell r="T525">
            <v>0</v>
          </cell>
          <cell r="U525">
            <v>3</v>
          </cell>
          <cell r="V525">
            <v>0</v>
          </cell>
          <cell r="W525">
            <v>125.66999999999999</v>
          </cell>
          <cell r="Y525" t="str">
            <v xml:space="preserve">   Institutional Member Months Total</v>
          </cell>
          <cell r="Z525">
            <v>0</v>
          </cell>
          <cell r="AA525">
            <v>5378.2800000000007</v>
          </cell>
          <cell r="AB525">
            <v>0</v>
          </cell>
          <cell r="AC525">
            <v>460.42000000000007</v>
          </cell>
          <cell r="AD525">
            <v>0</v>
          </cell>
          <cell r="AE525">
            <v>5838.7000000000007</v>
          </cell>
          <cell r="AG525" t="str">
            <v xml:space="preserve">   Institutional Member Months Total</v>
          </cell>
          <cell r="AH525">
            <v>0</v>
          </cell>
          <cell r="AI525">
            <v>1342.8</v>
          </cell>
          <cell r="AJ525">
            <v>0</v>
          </cell>
          <cell r="AK525">
            <v>92.289999999999992</v>
          </cell>
          <cell r="AL525">
            <v>0</v>
          </cell>
          <cell r="AM525">
            <v>1435.09</v>
          </cell>
          <cell r="AO525" t="str">
            <v xml:space="preserve">   Institutional Member Months Total</v>
          </cell>
          <cell r="AP525">
            <v>0</v>
          </cell>
          <cell r="AQ525">
            <v>111.26</v>
          </cell>
          <cell r="AR525">
            <v>0</v>
          </cell>
          <cell r="AS525">
            <v>25.259999999999998</v>
          </cell>
          <cell r="AT525">
            <v>0</v>
          </cell>
          <cell r="AU525">
            <v>136.52000000000001</v>
          </cell>
          <cell r="AW525" t="str">
            <v xml:space="preserve">   Institutional Member Months Total</v>
          </cell>
          <cell r="AX525">
            <v>0</v>
          </cell>
          <cell r="AY525">
            <v>878.52</v>
          </cell>
          <cell r="AZ525">
            <v>0</v>
          </cell>
          <cell r="BA525">
            <v>113.56</v>
          </cell>
          <cell r="BB525">
            <v>0</v>
          </cell>
          <cell r="BC525">
            <v>992.07999999999993</v>
          </cell>
        </row>
        <row r="526">
          <cell r="A526" t="str">
            <v xml:space="preserve">   1.  Level I</v>
          </cell>
          <cell r="B526">
            <v>0</v>
          </cell>
          <cell r="C526">
            <v>6.81</v>
          </cell>
          <cell r="D526">
            <v>0</v>
          </cell>
          <cell r="E526">
            <v>8.14</v>
          </cell>
          <cell r="F526">
            <v>0</v>
          </cell>
          <cell r="G526">
            <v>14.95</v>
          </cell>
          <cell r="I526" t="str">
            <v xml:space="preserve">   1.  Level I</v>
          </cell>
          <cell r="J526">
            <v>0</v>
          </cell>
          <cell r="K526">
            <v>86.49</v>
          </cell>
          <cell r="L526">
            <v>0</v>
          </cell>
          <cell r="M526">
            <v>8.23</v>
          </cell>
          <cell r="N526">
            <v>0</v>
          </cell>
          <cell r="O526">
            <v>94.72</v>
          </cell>
          <cell r="Q526" t="str">
            <v xml:space="preserve">   1.  Level I</v>
          </cell>
          <cell r="R526">
            <v>0</v>
          </cell>
          <cell r="S526">
            <v>78.349999999999994</v>
          </cell>
          <cell r="T526">
            <v>0</v>
          </cell>
          <cell r="U526">
            <v>0</v>
          </cell>
          <cell r="V526">
            <v>0</v>
          </cell>
          <cell r="W526">
            <v>78.349999999999994</v>
          </cell>
          <cell r="Y526" t="str">
            <v xml:space="preserve">   1.  Level I</v>
          </cell>
          <cell r="Z526">
            <v>0</v>
          </cell>
          <cell r="AA526">
            <v>3650.05</v>
          </cell>
          <cell r="AB526">
            <v>0</v>
          </cell>
          <cell r="AC526">
            <v>288.17</v>
          </cell>
          <cell r="AD526">
            <v>0</v>
          </cell>
          <cell r="AE526">
            <v>3938.2200000000003</v>
          </cell>
          <cell r="AG526" t="str">
            <v xml:space="preserve">   1.  Level I</v>
          </cell>
          <cell r="AH526">
            <v>0</v>
          </cell>
          <cell r="AI526">
            <v>607.04999999999995</v>
          </cell>
          <cell r="AJ526">
            <v>0</v>
          </cell>
          <cell r="AK526">
            <v>46.1</v>
          </cell>
          <cell r="AL526">
            <v>0</v>
          </cell>
          <cell r="AM526">
            <v>653.15</v>
          </cell>
          <cell r="AO526" t="str">
            <v xml:space="preserve">   1.  Level I</v>
          </cell>
          <cell r="AP526">
            <v>0</v>
          </cell>
          <cell r="AQ526">
            <v>64.41</v>
          </cell>
          <cell r="AR526">
            <v>0</v>
          </cell>
          <cell r="AS526">
            <v>22.259999999999998</v>
          </cell>
          <cell r="AT526">
            <v>0</v>
          </cell>
          <cell r="AU526">
            <v>86.669999999999987</v>
          </cell>
          <cell r="AW526" t="str">
            <v xml:space="preserve">   1.  Level I</v>
          </cell>
          <cell r="AX526">
            <v>0</v>
          </cell>
          <cell r="AY526">
            <v>471.98</v>
          </cell>
          <cell r="AZ526">
            <v>0</v>
          </cell>
          <cell r="BA526">
            <v>69.94</v>
          </cell>
          <cell r="BB526">
            <v>0</v>
          </cell>
          <cell r="BC526">
            <v>541.92000000000007</v>
          </cell>
        </row>
        <row r="527">
          <cell r="A527" t="str">
            <v xml:space="preserve">   2.  Level II</v>
          </cell>
          <cell r="B527">
            <v>0</v>
          </cell>
          <cell r="C527">
            <v>6.73</v>
          </cell>
          <cell r="D527">
            <v>0</v>
          </cell>
          <cell r="E527">
            <v>3</v>
          </cell>
          <cell r="F527">
            <v>0</v>
          </cell>
          <cell r="G527">
            <v>9.73</v>
          </cell>
          <cell r="I527" t="str">
            <v xml:space="preserve">   2.  Level II</v>
          </cell>
          <cell r="J527">
            <v>0</v>
          </cell>
          <cell r="K527">
            <v>87.8</v>
          </cell>
          <cell r="L527">
            <v>0</v>
          </cell>
          <cell r="M527">
            <v>3</v>
          </cell>
          <cell r="N527">
            <v>0</v>
          </cell>
          <cell r="O527">
            <v>90.8</v>
          </cell>
          <cell r="Q527" t="str">
            <v xml:space="preserve">   2.  Level II</v>
          </cell>
          <cell r="R527">
            <v>0</v>
          </cell>
          <cell r="S527">
            <v>37.57</v>
          </cell>
          <cell r="T527">
            <v>0</v>
          </cell>
          <cell r="U527">
            <v>3</v>
          </cell>
          <cell r="V527">
            <v>0</v>
          </cell>
          <cell r="W527">
            <v>40.57</v>
          </cell>
          <cell r="Y527" t="str">
            <v xml:space="preserve">   2.  Level II</v>
          </cell>
          <cell r="Z527">
            <v>0</v>
          </cell>
          <cell r="AA527">
            <v>1526.49</v>
          </cell>
          <cell r="AB527">
            <v>0</v>
          </cell>
          <cell r="AC527">
            <v>127.19</v>
          </cell>
          <cell r="AD527">
            <v>0</v>
          </cell>
          <cell r="AE527">
            <v>1653.68</v>
          </cell>
          <cell r="AG527" t="str">
            <v xml:space="preserve">   2.  Level II</v>
          </cell>
          <cell r="AH527">
            <v>0</v>
          </cell>
          <cell r="AI527">
            <v>602.55999999999995</v>
          </cell>
          <cell r="AJ527">
            <v>0</v>
          </cell>
          <cell r="AK527">
            <v>28.279999999999998</v>
          </cell>
          <cell r="AL527">
            <v>0</v>
          </cell>
          <cell r="AM527">
            <v>630.83999999999992</v>
          </cell>
          <cell r="AO527" t="str">
            <v xml:space="preserve">   2.  Level II</v>
          </cell>
          <cell r="AP527">
            <v>0</v>
          </cell>
          <cell r="AQ527">
            <v>39.450000000000003</v>
          </cell>
          <cell r="AR527">
            <v>0</v>
          </cell>
          <cell r="AS527">
            <v>3</v>
          </cell>
          <cell r="AT527">
            <v>0</v>
          </cell>
          <cell r="AU527">
            <v>42.45</v>
          </cell>
          <cell r="AW527" t="str">
            <v xml:space="preserve">   2.  Level II</v>
          </cell>
          <cell r="AX527">
            <v>0</v>
          </cell>
          <cell r="AY527">
            <v>357.26</v>
          </cell>
          <cell r="AZ527">
            <v>0</v>
          </cell>
          <cell r="BA527">
            <v>27.619999999999997</v>
          </cell>
          <cell r="BB527">
            <v>0</v>
          </cell>
          <cell r="BC527">
            <v>384.88</v>
          </cell>
        </row>
        <row r="528">
          <cell r="A528" t="str">
            <v xml:space="preserve">   3.  Level III</v>
          </cell>
          <cell r="B528">
            <v>0</v>
          </cell>
          <cell r="C528">
            <v>2.16</v>
          </cell>
          <cell r="D528">
            <v>0</v>
          </cell>
          <cell r="E528">
            <v>0</v>
          </cell>
          <cell r="F528">
            <v>0</v>
          </cell>
          <cell r="G528">
            <v>2.16</v>
          </cell>
          <cell r="I528" t="str">
            <v xml:space="preserve">   3.  Level III</v>
          </cell>
          <cell r="J528">
            <v>0</v>
          </cell>
          <cell r="K528">
            <v>16.190000000000001</v>
          </cell>
          <cell r="L528">
            <v>0</v>
          </cell>
          <cell r="M528">
            <v>1.5</v>
          </cell>
          <cell r="N528">
            <v>0</v>
          </cell>
          <cell r="O528">
            <v>17.690000000000001</v>
          </cell>
          <cell r="Q528" t="str">
            <v xml:space="preserve">   3.  Level III</v>
          </cell>
          <cell r="R528">
            <v>0</v>
          </cell>
          <cell r="S528">
            <v>6.75</v>
          </cell>
          <cell r="T528">
            <v>0</v>
          </cell>
          <cell r="U528">
            <v>0</v>
          </cell>
          <cell r="V528">
            <v>0</v>
          </cell>
          <cell r="W528">
            <v>6.75</v>
          </cell>
          <cell r="Y528" t="str">
            <v xml:space="preserve">   3.  Level III</v>
          </cell>
          <cell r="Z528">
            <v>0</v>
          </cell>
          <cell r="AA528">
            <v>200.77</v>
          </cell>
          <cell r="AB528">
            <v>0</v>
          </cell>
          <cell r="AC528">
            <v>31.090000000000003</v>
          </cell>
          <cell r="AD528">
            <v>0</v>
          </cell>
          <cell r="AE528">
            <v>231.86</v>
          </cell>
          <cell r="AG528" t="str">
            <v xml:space="preserve">   3.  Level III</v>
          </cell>
          <cell r="AH528">
            <v>0</v>
          </cell>
          <cell r="AI528">
            <v>133.19</v>
          </cell>
          <cell r="AJ528">
            <v>0</v>
          </cell>
          <cell r="AK528">
            <v>17.91</v>
          </cell>
          <cell r="AL528">
            <v>0</v>
          </cell>
          <cell r="AM528">
            <v>151.1</v>
          </cell>
          <cell r="AO528" t="str">
            <v xml:space="preserve">   3.  Level III</v>
          </cell>
          <cell r="AP528">
            <v>0</v>
          </cell>
          <cell r="AQ528">
            <v>0.4</v>
          </cell>
          <cell r="AR528">
            <v>0</v>
          </cell>
          <cell r="AS528">
            <v>0</v>
          </cell>
          <cell r="AT528">
            <v>0</v>
          </cell>
          <cell r="AU528">
            <v>0.4</v>
          </cell>
          <cell r="AW528" t="str">
            <v xml:space="preserve">   3.  Level III</v>
          </cell>
          <cell r="AX528">
            <v>0</v>
          </cell>
          <cell r="AY528">
            <v>49.28</v>
          </cell>
          <cell r="AZ528">
            <v>0</v>
          </cell>
          <cell r="BA528">
            <v>16</v>
          </cell>
          <cell r="BB528">
            <v>0</v>
          </cell>
          <cell r="BC528">
            <v>65.28</v>
          </cell>
        </row>
        <row r="529">
          <cell r="A529" t="str">
            <v xml:space="preserve">   4.  Level IV</v>
          </cell>
          <cell r="B529">
            <v>0</v>
          </cell>
          <cell r="C529">
            <v>0</v>
          </cell>
          <cell r="D529">
            <v>0</v>
          </cell>
          <cell r="E529">
            <v>0</v>
          </cell>
          <cell r="F529">
            <v>0</v>
          </cell>
          <cell r="G529">
            <v>0</v>
          </cell>
          <cell r="I529" t="str">
            <v xml:space="preserve">   4.  Level IV</v>
          </cell>
          <cell r="J529">
            <v>0</v>
          </cell>
          <cell r="K529">
            <v>0</v>
          </cell>
          <cell r="L529">
            <v>0</v>
          </cell>
          <cell r="M529">
            <v>0</v>
          </cell>
          <cell r="N529">
            <v>0</v>
          </cell>
          <cell r="O529">
            <v>0</v>
          </cell>
          <cell r="Q529" t="str">
            <v xml:space="preserve">   4.  Level IV</v>
          </cell>
          <cell r="R529">
            <v>0</v>
          </cell>
          <cell r="S529">
            <v>0</v>
          </cell>
          <cell r="T529">
            <v>0</v>
          </cell>
          <cell r="U529">
            <v>0</v>
          </cell>
          <cell r="V529">
            <v>0</v>
          </cell>
          <cell r="W529">
            <v>0</v>
          </cell>
          <cell r="Y529" t="str">
            <v xml:space="preserve">   4.  Level IV</v>
          </cell>
          <cell r="Z529">
            <v>0</v>
          </cell>
          <cell r="AA529">
            <v>0.97</v>
          </cell>
          <cell r="AB529">
            <v>0</v>
          </cell>
          <cell r="AC529">
            <v>13.969999999999999</v>
          </cell>
          <cell r="AD529">
            <v>0</v>
          </cell>
          <cell r="AE529">
            <v>14.94</v>
          </cell>
          <cell r="AG529" t="str">
            <v xml:space="preserve">   4.  Level IV</v>
          </cell>
          <cell r="AH529">
            <v>0</v>
          </cell>
          <cell r="AI529">
            <v>0</v>
          </cell>
          <cell r="AJ529">
            <v>0</v>
          </cell>
          <cell r="AK529">
            <v>0</v>
          </cell>
          <cell r="AL529">
            <v>0</v>
          </cell>
          <cell r="AM529">
            <v>0</v>
          </cell>
          <cell r="AO529" t="str">
            <v xml:space="preserve">   4.  Level IV</v>
          </cell>
          <cell r="AP529">
            <v>0</v>
          </cell>
          <cell r="AQ529">
            <v>7</v>
          </cell>
          <cell r="AR529">
            <v>0</v>
          </cell>
          <cell r="AS529">
            <v>0</v>
          </cell>
          <cell r="AT529">
            <v>0</v>
          </cell>
          <cell r="AU529">
            <v>7</v>
          </cell>
          <cell r="AW529" t="str">
            <v xml:space="preserve">   4.  Level IV</v>
          </cell>
          <cell r="AX529">
            <v>0</v>
          </cell>
          <cell r="AY529">
            <v>0</v>
          </cell>
          <cell r="AZ529">
            <v>0</v>
          </cell>
          <cell r="BA529">
            <v>0</v>
          </cell>
          <cell r="BB529">
            <v>0</v>
          </cell>
          <cell r="BC529">
            <v>0</v>
          </cell>
        </row>
        <row r="530">
          <cell r="A530" t="str">
            <v xml:space="preserve">   5.</v>
          </cell>
          <cell r="I530" t="str">
            <v xml:space="preserve">   5.</v>
          </cell>
          <cell r="Q530" t="str">
            <v xml:space="preserve">   5.</v>
          </cell>
          <cell r="Y530" t="str">
            <v xml:space="preserve">   5.</v>
          </cell>
          <cell r="AG530" t="str">
            <v xml:space="preserve">   5.</v>
          </cell>
          <cell r="AO530" t="str">
            <v xml:space="preserve">   5.</v>
          </cell>
          <cell r="AW530" t="str">
            <v xml:space="preserve">   5.</v>
          </cell>
        </row>
        <row r="531">
          <cell r="A531" t="str">
            <v xml:space="preserve">   6.</v>
          </cell>
          <cell r="I531" t="str">
            <v xml:space="preserve">   6.</v>
          </cell>
          <cell r="Q531" t="str">
            <v xml:space="preserve">   6.</v>
          </cell>
          <cell r="Y531" t="str">
            <v xml:space="preserve">   6.</v>
          </cell>
          <cell r="AG531" t="str">
            <v xml:space="preserve">   6.</v>
          </cell>
          <cell r="AO531" t="str">
            <v xml:space="preserve">   6.</v>
          </cell>
          <cell r="AW531" t="str">
            <v xml:space="preserve">   6.</v>
          </cell>
        </row>
        <row r="532">
          <cell r="A532" t="str">
            <v xml:space="preserve">   7.  Home and Community Based Services (HCBS) Total</v>
          </cell>
          <cell r="B532">
            <v>0</v>
          </cell>
          <cell r="C532">
            <v>193.30999999999997</v>
          </cell>
          <cell r="D532">
            <v>0</v>
          </cell>
          <cell r="E532">
            <v>50.61</v>
          </cell>
          <cell r="F532">
            <v>0</v>
          </cell>
          <cell r="G532">
            <v>243.91999999999996</v>
          </cell>
          <cell r="I532" t="str">
            <v xml:space="preserve">   7.  Home and Community Based Services (HCBS) Total</v>
          </cell>
          <cell r="J532">
            <v>0</v>
          </cell>
          <cell r="K532">
            <v>338.48</v>
          </cell>
          <cell r="L532">
            <v>0</v>
          </cell>
          <cell r="M532">
            <v>88.35</v>
          </cell>
          <cell r="N532">
            <v>0</v>
          </cell>
          <cell r="O532">
            <v>426.83000000000004</v>
          </cell>
          <cell r="Q532" t="str">
            <v xml:space="preserve">   7.  Home and Community Based Services (HCBS) Total</v>
          </cell>
          <cell r="R532">
            <v>0</v>
          </cell>
          <cell r="S532">
            <v>95.550000000000011</v>
          </cell>
          <cell r="T532">
            <v>0</v>
          </cell>
          <cell r="U532">
            <v>14.07</v>
          </cell>
          <cell r="V532">
            <v>0</v>
          </cell>
          <cell r="W532">
            <v>109.62</v>
          </cell>
          <cell r="Y532" t="str">
            <v xml:space="preserve">   7.  Home and Community Based Services (HCBS) Total</v>
          </cell>
          <cell r="Z532">
            <v>0</v>
          </cell>
          <cell r="AA532">
            <v>8554.57</v>
          </cell>
          <cell r="AB532">
            <v>0</v>
          </cell>
          <cell r="AC532">
            <v>1510.57</v>
          </cell>
          <cell r="AD532">
            <v>0</v>
          </cell>
          <cell r="AE532">
            <v>10065.14</v>
          </cell>
          <cell r="AG532" t="str">
            <v xml:space="preserve">   7.  Home and Community Based Services (HCBS) Total</v>
          </cell>
          <cell r="AH532">
            <v>0</v>
          </cell>
          <cell r="AI532">
            <v>1325.78</v>
          </cell>
          <cell r="AJ532">
            <v>0</v>
          </cell>
          <cell r="AK532">
            <v>251.34</v>
          </cell>
          <cell r="AL532">
            <v>0</v>
          </cell>
          <cell r="AM532">
            <v>1577.12</v>
          </cell>
          <cell r="AO532" t="str">
            <v xml:space="preserve">   7.  Home and Community Based Services (HCBS) Total</v>
          </cell>
          <cell r="AP532">
            <v>0</v>
          </cell>
          <cell r="AQ532">
            <v>479.69000000000005</v>
          </cell>
          <cell r="AR532">
            <v>0</v>
          </cell>
          <cell r="AS532">
            <v>135.70999999999998</v>
          </cell>
          <cell r="AT532">
            <v>0</v>
          </cell>
          <cell r="AU532">
            <v>615.40000000000009</v>
          </cell>
          <cell r="AW532" t="str">
            <v xml:space="preserve">   7.  Home and Community Based Services (HCBS) Total</v>
          </cell>
          <cell r="AX532">
            <v>0</v>
          </cell>
          <cell r="AY532">
            <v>1021.8000000000001</v>
          </cell>
          <cell r="AZ532">
            <v>0</v>
          </cell>
          <cell r="BA532">
            <v>258.95</v>
          </cell>
          <cell r="BB532">
            <v>0</v>
          </cell>
          <cell r="BC532">
            <v>1280.75</v>
          </cell>
        </row>
        <row r="533">
          <cell r="A533" t="str">
            <v xml:space="preserve">       a.  Adult Foster Care</v>
          </cell>
          <cell r="B533">
            <v>0</v>
          </cell>
          <cell r="C533">
            <v>0</v>
          </cell>
          <cell r="D533">
            <v>0</v>
          </cell>
          <cell r="E533">
            <v>0</v>
          </cell>
          <cell r="F533">
            <v>0</v>
          </cell>
          <cell r="G533">
            <v>0</v>
          </cell>
          <cell r="I533" t="str">
            <v xml:space="preserve">       a.  Adult Foster Care</v>
          </cell>
          <cell r="J533">
            <v>0</v>
          </cell>
          <cell r="K533">
            <v>0</v>
          </cell>
          <cell r="L533">
            <v>0</v>
          </cell>
          <cell r="M533">
            <v>1.17</v>
          </cell>
          <cell r="N533">
            <v>0</v>
          </cell>
          <cell r="O533">
            <v>1.17</v>
          </cell>
          <cell r="Q533" t="str">
            <v xml:space="preserve">       a.  Adult Foster Care</v>
          </cell>
          <cell r="R533">
            <v>0</v>
          </cell>
          <cell r="S533">
            <v>0</v>
          </cell>
          <cell r="T533">
            <v>0</v>
          </cell>
          <cell r="U533">
            <v>0</v>
          </cell>
          <cell r="V533">
            <v>0</v>
          </cell>
          <cell r="W533">
            <v>0</v>
          </cell>
          <cell r="Y533" t="str">
            <v xml:space="preserve">       a.  Adult Foster Care</v>
          </cell>
          <cell r="Z533">
            <v>0</v>
          </cell>
          <cell r="AA533">
            <v>161.51</v>
          </cell>
          <cell r="AB533">
            <v>0</v>
          </cell>
          <cell r="AC533">
            <v>26.04</v>
          </cell>
          <cell r="AD533">
            <v>0</v>
          </cell>
          <cell r="AE533">
            <v>187.54999999999998</v>
          </cell>
          <cell r="AG533" t="str">
            <v xml:space="preserve">       a.  Adult Foster Care</v>
          </cell>
          <cell r="AH533">
            <v>0</v>
          </cell>
          <cell r="AI533">
            <v>12.9</v>
          </cell>
          <cell r="AJ533">
            <v>0</v>
          </cell>
          <cell r="AK533">
            <v>5.73</v>
          </cell>
          <cell r="AL533">
            <v>0</v>
          </cell>
          <cell r="AM533">
            <v>18.630000000000003</v>
          </cell>
          <cell r="AO533" t="str">
            <v xml:space="preserve">       a.  Adult Foster Care</v>
          </cell>
          <cell r="AP533">
            <v>0</v>
          </cell>
          <cell r="AQ533">
            <v>0</v>
          </cell>
          <cell r="AR533">
            <v>0</v>
          </cell>
          <cell r="AS533">
            <v>0</v>
          </cell>
          <cell r="AT533">
            <v>0</v>
          </cell>
          <cell r="AU533">
            <v>0</v>
          </cell>
          <cell r="AW533" t="str">
            <v xml:space="preserve">       a.  Adult Foster Care</v>
          </cell>
          <cell r="AX533">
            <v>0</v>
          </cell>
          <cell r="AY533">
            <v>4</v>
          </cell>
          <cell r="AZ533">
            <v>0</v>
          </cell>
          <cell r="BA533">
            <v>0</v>
          </cell>
          <cell r="BB533">
            <v>0</v>
          </cell>
          <cell r="BC533">
            <v>4</v>
          </cell>
        </row>
        <row r="534">
          <cell r="A534" t="str">
            <v xml:space="preserve">       b.  Assisted Living Home (Adult Care Home)</v>
          </cell>
          <cell r="B534">
            <v>0</v>
          </cell>
          <cell r="C534">
            <v>44.36</v>
          </cell>
          <cell r="D534">
            <v>0</v>
          </cell>
          <cell r="E534">
            <v>1.66</v>
          </cell>
          <cell r="F534">
            <v>0</v>
          </cell>
          <cell r="G534">
            <v>46.019999999999996</v>
          </cell>
          <cell r="I534" t="str">
            <v xml:space="preserve">       b.  Assisted Living Home (Adult Care Home)</v>
          </cell>
          <cell r="J534">
            <v>0</v>
          </cell>
          <cell r="K534">
            <v>19.060000000000002</v>
          </cell>
          <cell r="L534">
            <v>0</v>
          </cell>
          <cell r="M534">
            <v>4.7</v>
          </cell>
          <cell r="N534">
            <v>0</v>
          </cell>
          <cell r="O534">
            <v>23.76</v>
          </cell>
          <cell r="Q534" t="str">
            <v xml:space="preserve">       b.  Assisted Living Home (Adult Care Home)</v>
          </cell>
          <cell r="R534">
            <v>0</v>
          </cell>
          <cell r="S534">
            <v>0</v>
          </cell>
          <cell r="T534">
            <v>0</v>
          </cell>
          <cell r="U534">
            <v>0</v>
          </cell>
          <cell r="V534">
            <v>0</v>
          </cell>
          <cell r="W534">
            <v>0</v>
          </cell>
          <cell r="Y534" t="str">
            <v xml:space="preserve">       b.  Assisted Living Home (Adult Care Home)</v>
          </cell>
          <cell r="Z534">
            <v>0</v>
          </cell>
          <cell r="AA534">
            <v>1894.61</v>
          </cell>
          <cell r="AB534">
            <v>0</v>
          </cell>
          <cell r="AC534">
            <v>120.88</v>
          </cell>
          <cell r="AD534">
            <v>0</v>
          </cell>
          <cell r="AE534">
            <v>2015.4899999999998</v>
          </cell>
          <cell r="AG534" t="str">
            <v xml:space="preserve">       b.  Assisted Living Home (Adult Care Home)</v>
          </cell>
          <cell r="AH534">
            <v>0</v>
          </cell>
          <cell r="AI534">
            <v>30.16</v>
          </cell>
          <cell r="AJ534">
            <v>0</v>
          </cell>
          <cell r="AK534">
            <v>10.3</v>
          </cell>
          <cell r="AL534">
            <v>0</v>
          </cell>
          <cell r="AM534">
            <v>40.46</v>
          </cell>
          <cell r="AO534" t="str">
            <v xml:space="preserve">       b.  Assisted Living Home (Adult Care Home)</v>
          </cell>
          <cell r="AP534">
            <v>0</v>
          </cell>
          <cell r="AQ534">
            <v>84.77</v>
          </cell>
          <cell r="AR534">
            <v>0</v>
          </cell>
          <cell r="AS534">
            <v>12</v>
          </cell>
          <cell r="AT534">
            <v>0</v>
          </cell>
          <cell r="AU534">
            <v>96.77</v>
          </cell>
          <cell r="AW534" t="str">
            <v xml:space="preserve">       b.  Assisted Living Home (Adult Care Home)</v>
          </cell>
          <cell r="AX534">
            <v>0</v>
          </cell>
          <cell r="AY534">
            <v>114.64999999999999</v>
          </cell>
          <cell r="AZ534">
            <v>0</v>
          </cell>
          <cell r="BA534">
            <v>10.27</v>
          </cell>
          <cell r="BB534">
            <v>0</v>
          </cell>
          <cell r="BC534">
            <v>124.91999999999999</v>
          </cell>
        </row>
        <row r="535">
          <cell r="A535" t="str">
            <v xml:space="preserve">       c.  Group Home (DD)</v>
          </cell>
          <cell r="B535">
            <v>0</v>
          </cell>
          <cell r="C535">
            <v>0</v>
          </cell>
          <cell r="D535">
            <v>0</v>
          </cell>
          <cell r="E535">
            <v>0</v>
          </cell>
          <cell r="F535">
            <v>0</v>
          </cell>
          <cell r="G535">
            <v>0</v>
          </cell>
          <cell r="I535" t="str">
            <v xml:space="preserve">       c.  Group Home (DD)</v>
          </cell>
          <cell r="J535">
            <v>0</v>
          </cell>
          <cell r="K535">
            <v>0</v>
          </cell>
          <cell r="L535">
            <v>0</v>
          </cell>
          <cell r="M535">
            <v>0</v>
          </cell>
          <cell r="N535">
            <v>0</v>
          </cell>
          <cell r="O535">
            <v>0</v>
          </cell>
          <cell r="Q535" t="str">
            <v xml:space="preserve">       c.  Group Home (DD)</v>
          </cell>
          <cell r="R535">
            <v>0</v>
          </cell>
          <cell r="S535">
            <v>0</v>
          </cell>
          <cell r="T535">
            <v>0</v>
          </cell>
          <cell r="U535">
            <v>0</v>
          </cell>
          <cell r="V535">
            <v>0</v>
          </cell>
          <cell r="W535">
            <v>0</v>
          </cell>
          <cell r="Y535" t="str">
            <v xml:space="preserve">       c.  Group Home (DD)</v>
          </cell>
          <cell r="Z535">
            <v>0</v>
          </cell>
          <cell r="AA535">
            <v>4.0299999999999994</v>
          </cell>
          <cell r="AB535">
            <v>0</v>
          </cell>
          <cell r="AC535">
            <v>0</v>
          </cell>
          <cell r="AD535">
            <v>0</v>
          </cell>
          <cell r="AE535">
            <v>4.0299999999999994</v>
          </cell>
          <cell r="AG535" t="str">
            <v xml:space="preserve">       c.  Group Home (DD)</v>
          </cell>
          <cell r="AH535">
            <v>0</v>
          </cell>
          <cell r="AI535">
            <v>0</v>
          </cell>
          <cell r="AJ535">
            <v>0</v>
          </cell>
          <cell r="AK535">
            <v>0</v>
          </cell>
          <cell r="AL535">
            <v>0</v>
          </cell>
          <cell r="AM535">
            <v>0</v>
          </cell>
          <cell r="AO535" t="str">
            <v xml:space="preserve">       c.  Group Home (DD)</v>
          </cell>
          <cell r="AP535">
            <v>0</v>
          </cell>
          <cell r="AQ535">
            <v>0</v>
          </cell>
          <cell r="AR535">
            <v>0</v>
          </cell>
          <cell r="AS535">
            <v>0</v>
          </cell>
          <cell r="AT535">
            <v>0</v>
          </cell>
          <cell r="AU535">
            <v>0</v>
          </cell>
          <cell r="AW535" t="str">
            <v xml:space="preserve">       c.  Group Home (DD)</v>
          </cell>
          <cell r="AX535">
            <v>0</v>
          </cell>
          <cell r="AY535">
            <v>0</v>
          </cell>
          <cell r="AZ535">
            <v>0</v>
          </cell>
          <cell r="BA535">
            <v>0</v>
          </cell>
          <cell r="BB535">
            <v>0</v>
          </cell>
          <cell r="BC535">
            <v>0</v>
          </cell>
        </row>
        <row r="536">
          <cell r="A536" t="str">
            <v xml:space="preserve">       d.  Individual Home</v>
          </cell>
          <cell r="B536">
            <v>0</v>
          </cell>
          <cell r="C536">
            <v>79.72999999999999</v>
          </cell>
          <cell r="D536">
            <v>0</v>
          </cell>
          <cell r="E536">
            <v>36.950000000000003</v>
          </cell>
          <cell r="F536">
            <v>0</v>
          </cell>
          <cell r="G536">
            <v>116.67999999999999</v>
          </cell>
          <cell r="I536" t="str">
            <v xml:space="preserve">       d.  Individual Home</v>
          </cell>
          <cell r="J536">
            <v>0</v>
          </cell>
          <cell r="K536">
            <v>104.99</v>
          </cell>
          <cell r="L536">
            <v>0</v>
          </cell>
          <cell r="M536">
            <v>45.69</v>
          </cell>
          <cell r="N536">
            <v>0</v>
          </cell>
          <cell r="O536">
            <v>150.68</v>
          </cell>
          <cell r="Q536" t="str">
            <v xml:space="preserve">       d.  Individual Home</v>
          </cell>
          <cell r="R536">
            <v>0</v>
          </cell>
          <cell r="S536">
            <v>69.900000000000006</v>
          </cell>
          <cell r="T536">
            <v>0</v>
          </cell>
          <cell r="U536">
            <v>3</v>
          </cell>
          <cell r="V536">
            <v>0</v>
          </cell>
          <cell r="W536">
            <v>72.900000000000006</v>
          </cell>
          <cell r="Y536" t="str">
            <v xml:space="preserve">       d.  Individual Home</v>
          </cell>
          <cell r="Z536">
            <v>0</v>
          </cell>
          <cell r="AA536">
            <v>1965.87</v>
          </cell>
          <cell r="AB536">
            <v>0</v>
          </cell>
          <cell r="AC536">
            <v>726.05</v>
          </cell>
          <cell r="AD536">
            <v>0</v>
          </cell>
          <cell r="AE536">
            <v>2691.92</v>
          </cell>
          <cell r="AG536" t="str">
            <v xml:space="preserve">       d.  Individual Home</v>
          </cell>
          <cell r="AH536">
            <v>0</v>
          </cell>
          <cell r="AI536">
            <v>534.37</v>
          </cell>
          <cell r="AJ536">
            <v>0</v>
          </cell>
          <cell r="AK536">
            <v>126.09</v>
          </cell>
          <cell r="AL536">
            <v>0</v>
          </cell>
          <cell r="AM536">
            <v>660.46</v>
          </cell>
          <cell r="AO536" t="str">
            <v xml:space="preserve">       d.  Individual Home</v>
          </cell>
          <cell r="AP536">
            <v>0</v>
          </cell>
          <cell r="AQ536">
            <v>196.08</v>
          </cell>
          <cell r="AR536">
            <v>0</v>
          </cell>
          <cell r="AS536">
            <v>78.42</v>
          </cell>
          <cell r="AT536">
            <v>0</v>
          </cell>
          <cell r="AU536">
            <v>274.5</v>
          </cell>
          <cell r="AW536" t="str">
            <v xml:space="preserve">       d.  Individual Home</v>
          </cell>
          <cell r="AX536">
            <v>0</v>
          </cell>
          <cell r="AY536">
            <v>336.13</v>
          </cell>
          <cell r="AZ536">
            <v>0</v>
          </cell>
          <cell r="BA536">
            <v>124.83999999999999</v>
          </cell>
          <cell r="BB536">
            <v>0</v>
          </cell>
          <cell r="BC536">
            <v>460.96999999999997</v>
          </cell>
        </row>
        <row r="537">
          <cell r="A537" t="str">
            <v xml:space="preserve">       e.  Assisted Living Centers (SRL)</v>
          </cell>
          <cell r="B537">
            <v>0</v>
          </cell>
          <cell r="C537">
            <v>3.3200000000000003</v>
          </cell>
          <cell r="D537">
            <v>0</v>
          </cell>
          <cell r="E537">
            <v>3</v>
          </cell>
          <cell r="F537">
            <v>0</v>
          </cell>
          <cell r="G537">
            <v>6.32</v>
          </cell>
          <cell r="I537" t="str">
            <v xml:space="preserve">       e.  Assisted Living Centers (SRL)</v>
          </cell>
          <cell r="J537">
            <v>0</v>
          </cell>
          <cell r="K537">
            <v>144.38999999999999</v>
          </cell>
          <cell r="L537">
            <v>0</v>
          </cell>
          <cell r="M537">
            <v>8.17</v>
          </cell>
          <cell r="N537">
            <v>0</v>
          </cell>
          <cell r="O537">
            <v>152.55999999999997</v>
          </cell>
          <cell r="Q537" t="str">
            <v xml:space="preserve">       e.  Assisted Living Centers (SRL)</v>
          </cell>
          <cell r="R537">
            <v>0</v>
          </cell>
          <cell r="S537">
            <v>8.65</v>
          </cell>
          <cell r="T537">
            <v>0</v>
          </cell>
          <cell r="U537">
            <v>0</v>
          </cell>
          <cell r="V537">
            <v>0</v>
          </cell>
          <cell r="W537">
            <v>8.65</v>
          </cell>
          <cell r="Y537" t="str">
            <v xml:space="preserve">       e.  Assisted Living Centers (SRL)</v>
          </cell>
          <cell r="Z537">
            <v>0</v>
          </cell>
          <cell r="AA537">
            <v>2157.25</v>
          </cell>
          <cell r="AB537">
            <v>0</v>
          </cell>
          <cell r="AC537">
            <v>134.42000000000002</v>
          </cell>
          <cell r="AD537">
            <v>0</v>
          </cell>
          <cell r="AE537">
            <v>2291.67</v>
          </cell>
          <cell r="AG537" t="str">
            <v xml:space="preserve">       e.  Assisted Living Centers (SRL)</v>
          </cell>
          <cell r="AH537">
            <v>0</v>
          </cell>
          <cell r="AI537">
            <v>365.73</v>
          </cell>
          <cell r="AJ537">
            <v>0</v>
          </cell>
          <cell r="AK537">
            <v>51.73</v>
          </cell>
          <cell r="AL537">
            <v>0</v>
          </cell>
          <cell r="AM537">
            <v>417.46000000000004</v>
          </cell>
          <cell r="AO537" t="str">
            <v xml:space="preserve">       e.  Assisted Living Centers (SRL)</v>
          </cell>
          <cell r="AP537">
            <v>0</v>
          </cell>
          <cell r="AQ537">
            <v>57.95</v>
          </cell>
          <cell r="AR537">
            <v>0</v>
          </cell>
          <cell r="AS537">
            <v>9.8000000000000007</v>
          </cell>
          <cell r="AT537">
            <v>0</v>
          </cell>
          <cell r="AU537">
            <v>67.75</v>
          </cell>
          <cell r="AW537" t="str">
            <v xml:space="preserve">       e.  Assisted Living Centers (SRL)</v>
          </cell>
          <cell r="AX537">
            <v>0</v>
          </cell>
          <cell r="AY537">
            <v>144.34</v>
          </cell>
          <cell r="AZ537">
            <v>0</v>
          </cell>
          <cell r="BA537">
            <v>16.86</v>
          </cell>
          <cell r="BB537">
            <v>0</v>
          </cell>
          <cell r="BC537">
            <v>161.19999999999999</v>
          </cell>
        </row>
        <row r="538">
          <cell r="A538" t="str">
            <v xml:space="preserve">       f.  Other (Hospice)</v>
          </cell>
          <cell r="B538">
            <v>0</v>
          </cell>
          <cell r="C538">
            <v>17.420000000000002</v>
          </cell>
          <cell r="D538">
            <v>0</v>
          </cell>
          <cell r="E538">
            <v>0</v>
          </cell>
          <cell r="F538">
            <v>0</v>
          </cell>
          <cell r="G538">
            <v>17.420000000000002</v>
          </cell>
          <cell r="I538" t="str">
            <v xml:space="preserve">       f.  Other (Hospice)</v>
          </cell>
          <cell r="J538">
            <v>0</v>
          </cell>
          <cell r="K538">
            <v>1.9100000000000001</v>
          </cell>
          <cell r="L538">
            <v>0</v>
          </cell>
          <cell r="M538">
            <v>0</v>
          </cell>
          <cell r="N538">
            <v>0</v>
          </cell>
          <cell r="O538">
            <v>1.9100000000000001</v>
          </cell>
          <cell r="Q538" t="str">
            <v xml:space="preserve">       f.  Other (Hospice)</v>
          </cell>
          <cell r="R538">
            <v>0</v>
          </cell>
          <cell r="S538">
            <v>0</v>
          </cell>
          <cell r="T538">
            <v>0</v>
          </cell>
          <cell r="U538">
            <v>3</v>
          </cell>
          <cell r="V538">
            <v>0</v>
          </cell>
          <cell r="W538">
            <v>3</v>
          </cell>
          <cell r="Y538" t="str">
            <v xml:space="preserve">       f.  Other (Hospice)</v>
          </cell>
          <cell r="Z538">
            <v>0</v>
          </cell>
          <cell r="AA538">
            <v>287.98</v>
          </cell>
          <cell r="AB538">
            <v>0</v>
          </cell>
          <cell r="AC538">
            <v>6.83</v>
          </cell>
          <cell r="AD538">
            <v>0</v>
          </cell>
          <cell r="AE538">
            <v>294.81</v>
          </cell>
          <cell r="AG538" t="str">
            <v xml:space="preserve">       f.  Other (Hospice)</v>
          </cell>
          <cell r="AH538">
            <v>0</v>
          </cell>
          <cell r="AI538">
            <v>4.0600000000000005</v>
          </cell>
          <cell r="AJ538">
            <v>0</v>
          </cell>
          <cell r="AK538">
            <v>0</v>
          </cell>
          <cell r="AL538">
            <v>0</v>
          </cell>
          <cell r="AM538">
            <v>4.0600000000000005</v>
          </cell>
          <cell r="AO538" t="str">
            <v xml:space="preserve">       f.  Other (Hospice)</v>
          </cell>
          <cell r="AP538">
            <v>0</v>
          </cell>
          <cell r="AQ538">
            <v>16.420000000000002</v>
          </cell>
          <cell r="AR538">
            <v>0</v>
          </cell>
          <cell r="AS538">
            <v>6.49</v>
          </cell>
          <cell r="AT538">
            <v>0</v>
          </cell>
          <cell r="AU538">
            <v>22.910000000000004</v>
          </cell>
          <cell r="AW538" t="str">
            <v xml:space="preserve">       f.  Other (Hospice)</v>
          </cell>
          <cell r="AX538">
            <v>0</v>
          </cell>
          <cell r="AY538">
            <v>25.36</v>
          </cell>
          <cell r="AZ538">
            <v>0</v>
          </cell>
          <cell r="BA538">
            <v>1.9</v>
          </cell>
          <cell r="BB538">
            <v>0</v>
          </cell>
          <cell r="BC538">
            <v>27.259999999999998</v>
          </cell>
        </row>
        <row r="539">
          <cell r="A539" t="str">
            <v xml:space="preserve">       g.  Attendant Care</v>
          </cell>
          <cell r="B539">
            <v>0</v>
          </cell>
          <cell r="C539">
            <v>48.48</v>
          </cell>
          <cell r="D539">
            <v>0</v>
          </cell>
          <cell r="E539">
            <v>9</v>
          </cell>
          <cell r="F539">
            <v>0</v>
          </cell>
          <cell r="G539">
            <v>57.48</v>
          </cell>
          <cell r="I539" t="str">
            <v xml:space="preserve">       g.  Attendant Care</v>
          </cell>
          <cell r="J539">
            <v>0</v>
          </cell>
          <cell r="K539">
            <v>68.13</v>
          </cell>
          <cell r="L539">
            <v>0</v>
          </cell>
          <cell r="M539">
            <v>28.619999999999997</v>
          </cell>
          <cell r="N539">
            <v>0</v>
          </cell>
          <cell r="O539">
            <v>96.75</v>
          </cell>
          <cell r="Q539" t="str">
            <v xml:space="preserve">       g.  Attendant Care</v>
          </cell>
          <cell r="R539">
            <v>0</v>
          </cell>
          <cell r="S539">
            <v>17</v>
          </cell>
          <cell r="T539">
            <v>0</v>
          </cell>
          <cell r="U539">
            <v>8.07</v>
          </cell>
          <cell r="V539">
            <v>0</v>
          </cell>
          <cell r="W539">
            <v>25.07</v>
          </cell>
          <cell r="Y539" t="str">
            <v xml:space="preserve">       g.  Attendant Care</v>
          </cell>
          <cell r="Z539">
            <v>0</v>
          </cell>
          <cell r="AA539">
            <v>2083.3200000000002</v>
          </cell>
          <cell r="AB539">
            <v>0</v>
          </cell>
          <cell r="AC539">
            <v>496.35</v>
          </cell>
          <cell r="AD539">
            <v>0</v>
          </cell>
          <cell r="AE539">
            <v>2579.67</v>
          </cell>
          <cell r="AG539" t="str">
            <v xml:space="preserve">       g.  Attendant Care</v>
          </cell>
          <cell r="AH539">
            <v>0</v>
          </cell>
          <cell r="AI539">
            <v>378.56</v>
          </cell>
          <cell r="AJ539">
            <v>0</v>
          </cell>
          <cell r="AK539">
            <v>57.490000000000009</v>
          </cell>
          <cell r="AL539">
            <v>0</v>
          </cell>
          <cell r="AM539">
            <v>436.05</v>
          </cell>
          <cell r="AO539" t="str">
            <v xml:space="preserve">       g.  Attendant Care</v>
          </cell>
          <cell r="AP539">
            <v>0</v>
          </cell>
          <cell r="AQ539">
            <v>124.47</v>
          </cell>
          <cell r="AR539">
            <v>0</v>
          </cell>
          <cell r="AS539">
            <v>29</v>
          </cell>
          <cell r="AT539">
            <v>0</v>
          </cell>
          <cell r="AU539">
            <v>153.47</v>
          </cell>
          <cell r="AW539" t="str">
            <v xml:space="preserve">       g.  Attendant Care</v>
          </cell>
          <cell r="AX539">
            <v>0</v>
          </cell>
          <cell r="AY539">
            <v>397.32000000000005</v>
          </cell>
          <cell r="AZ539">
            <v>0</v>
          </cell>
          <cell r="BA539">
            <v>105.08000000000001</v>
          </cell>
          <cell r="BB539">
            <v>0</v>
          </cell>
          <cell r="BC539">
            <v>502.40000000000009</v>
          </cell>
        </row>
        <row r="540">
          <cell r="A540" t="str">
            <v xml:space="preserve">   8.  Acute Care</v>
          </cell>
          <cell r="B540">
            <v>0</v>
          </cell>
          <cell r="C540">
            <v>3.2</v>
          </cell>
          <cell r="D540">
            <v>0</v>
          </cell>
          <cell r="E540">
            <v>0</v>
          </cell>
          <cell r="F540">
            <v>0</v>
          </cell>
          <cell r="G540">
            <v>3.2</v>
          </cell>
          <cell r="I540" t="str">
            <v xml:space="preserve">   8.  Acute Care</v>
          </cell>
          <cell r="J540">
            <v>0</v>
          </cell>
          <cell r="K540">
            <v>11</v>
          </cell>
          <cell r="L540">
            <v>0</v>
          </cell>
          <cell r="M540">
            <v>6.0299999999999994</v>
          </cell>
          <cell r="N540">
            <v>0</v>
          </cell>
          <cell r="O540">
            <v>17.03</v>
          </cell>
          <cell r="Q540" t="str">
            <v xml:space="preserve">   8.  Acute Care</v>
          </cell>
          <cell r="R540">
            <v>0</v>
          </cell>
          <cell r="S540">
            <v>7.5299999999999994</v>
          </cell>
          <cell r="T540">
            <v>0</v>
          </cell>
          <cell r="U540">
            <v>0</v>
          </cell>
          <cell r="V540">
            <v>0</v>
          </cell>
          <cell r="W540">
            <v>7.5299999999999994</v>
          </cell>
          <cell r="Y540" t="str">
            <v xml:space="preserve">   8.  Acute Care</v>
          </cell>
          <cell r="Z540">
            <v>0</v>
          </cell>
          <cell r="AA540">
            <v>114.88</v>
          </cell>
          <cell r="AB540">
            <v>0</v>
          </cell>
          <cell r="AC540">
            <v>85.009999999999991</v>
          </cell>
          <cell r="AD540">
            <v>0</v>
          </cell>
          <cell r="AE540">
            <v>199.89</v>
          </cell>
          <cell r="AG540" t="str">
            <v xml:space="preserve">   8.  Acute Care</v>
          </cell>
          <cell r="AH540">
            <v>0</v>
          </cell>
          <cell r="AI540">
            <v>6.9</v>
          </cell>
          <cell r="AJ540">
            <v>0</v>
          </cell>
          <cell r="AK540">
            <v>0</v>
          </cell>
          <cell r="AL540">
            <v>0</v>
          </cell>
          <cell r="AM540">
            <v>6.9</v>
          </cell>
          <cell r="AO540" t="str">
            <v xml:space="preserve">   8.  Acute Care</v>
          </cell>
          <cell r="AP540">
            <v>0</v>
          </cell>
          <cell r="AQ540">
            <v>4.57</v>
          </cell>
          <cell r="AR540">
            <v>0</v>
          </cell>
          <cell r="AS540">
            <v>0</v>
          </cell>
          <cell r="AT540">
            <v>0</v>
          </cell>
          <cell r="AU540">
            <v>4.57</v>
          </cell>
          <cell r="AW540" t="str">
            <v xml:space="preserve">   8.  Acute Care</v>
          </cell>
          <cell r="AX540">
            <v>0</v>
          </cell>
          <cell r="AY540">
            <v>5</v>
          </cell>
          <cell r="AZ540">
            <v>0</v>
          </cell>
          <cell r="BA540">
            <v>5</v>
          </cell>
          <cell r="BB540">
            <v>0</v>
          </cell>
          <cell r="BC540">
            <v>10</v>
          </cell>
        </row>
        <row r="541">
          <cell r="A541" t="str">
            <v xml:space="preserve">   9.  Ventilator</v>
          </cell>
          <cell r="B541">
            <v>0</v>
          </cell>
          <cell r="C541">
            <v>0</v>
          </cell>
          <cell r="D541">
            <v>0</v>
          </cell>
          <cell r="E541">
            <v>0</v>
          </cell>
          <cell r="F541">
            <v>0</v>
          </cell>
          <cell r="G541">
            <v>0</v>
          </cell>
          <cell r="I541" t="str">
            <v xml:space="preserve">   9.  Ventilator</v>
          </cell>
          <cell r="J541">
            <v>0</v>
          </cell>
          <cell r="K541">
            <v>0</v>
          </cell>
          <cell r="L541">
            <v>0</v>
          </cell>
          <cell r="M541">
            <v>3</v>
          </cell>
          <cell r="N541">
            <v>0</v>
          </cell>
          <cell r="O541">
            <v>3</v>
          </cell>
          <cell r="Q541" t="str">
            <v xml:space="preserve">   9.  Ventilator</v>
          </cell>
          <cell r="R541">
            <v>0</v>
          </cell>
          <cell r="S541">
            <v>0</v>
          </cell>
          <cell r="T541">
            <v>0</v>
          </cell>
          <cell r="U541">
            <v>0</v>
          </cell>
          <cell r="V541">
            <v>0</v>
          </cell>
          <cell r="W541">
            <v>0</v>
          </cell>
          <cell r="Y541" t="str">
            <v xml:space="preserve">   9.  Ventilator</v>
          </cell>
          <cell r="Z541">
            <v>0</v>
          </cell>
          <cell r="AA541">
            <v>64.25</v>
          </cell>
          <cell r="AB541">
            <v>0</v>
          </cell>
          <cell r="AC541">
            <v>56.510000000000005</v>
          </cell>
          <cell r="AD541">
            <v>0</v>
          </cell>
          <cell r="AE541">
            <v>120.76</v>
          </cell>
          <cell r="AG541" t="str">
            <v xml:space="preserve">   9.  Ventilator</v>
          </cell>
          <cell r="AH541">
            <v>0</v>
          </cell>
          <cell r="AI541">
            <v>4</v>
          </cell>
          <cell r="AJ541">
            <v>0</v>
          </cell>
          <cell r="AK541">
            <v>0</v>
          </cell>
          <cell r="AL541">
            <v>0</v>
          </cell>
          <cell r="AM541">
            <v>4</v>
          </cell>
          <cell r="AO541" t="str">
            <v xml:space="preserve">   9.  Ventilator</v>
          </cell>
          <cell r="AP541">
            <v>0</v>
          </cell>
          <cell r="AQ541">
            <v>4</v>
          </cell>
          <cell r="AR541">
            <v>0</v>
          </cell>
          <cell r="AS541">
            <v>3</v>
          </cell>
          <cell r="AT541">
            <v>0</v>
          </cell>
          <cell r="AU541">
            <v>7</v>
          </cell>
          <cell r="AW541" t="str">
            <v xml:space="preserve">   9.  Ventilator</v>
          </cell>
          <cell r="AX541">
            <v>0</v>
          </cell>
          <cell r="AY541">
            <v>0</v>
          </cell>
          <cell r="AZ541">
            <v>0</v>
          </cell>
          <cell r="BA541">
            <v>3</v>
          </cell>
          <cell r="BB541">
            <v>0</v>
          </cell>
          <cell r="BC541">
            <v>3</v>
          </cell>
        </row>
        <row r="542">
          <cell r="A542" t="str">
            <v xml:space="preserve">  10.  Prior Period</v>
          </cell>
          <cell r="B542">
            <v>0</v>
          </cell>
          <cell r="C542">
            <v>1.9666999999999999</v>
          </cell>
          <cell r="D542">
            <v>0</v>
          </cell>
          <cell r="E542">
            <v>0</v>
          </cell>
          <cell r="F542">
            <v>0</v>
          </cell>
          <cell r="G542">
            <v>1.9666999999999999</v>
          </cell>
          <cell r="I542" t="str">
            <v xml:space="preserve">  10.  Prior Period</v>
          </cell>
          <cell r="J542">
            <v>0</v>
          </cell>
          <cell r="K542">
            <v>16.677399999999999</v>
          </cell>
          <cell r="L542">
            <v>0</v>
          </cell>
          <cell r="M542">
            <v>4.9333</v>
          </cell>
          <cell r="N542">
            <v>0</v>
          </cell>
          <cell r="O542">
            <v>21.610699999999998</v>
          </cell>
          <cell r="Q542" t="str">
            <v xml:space="preserve">  10.  Prior Period</v>
          </cell>
          <cell r="R542">
            <v>0</v>
          </cell>
          <cell r="S542">
            <v>19.161200000000001</v>
          </cell>
          <cell r="T542">
            <v>0</v>
          </cell>
          <cell r="U542">
            <v>0</v>
          </cell>
          <cell r="V542">
            <v>0</v>
          </cell>
          <cell r="W542">
            <v>19.161200000000001</v>
          </cell>
          <cell r="Y542" t="str">
            <v xml:space="preserve">  10.  Prior Period</v>
          </cell>
          <cell r="Z542">
            <v>0</v>
          </cell>
          <cell r="AA542">
            <v>506.45180000000005</v>
          </cell>
          <cell r="AB542">
            <v>0</v>
          </cell>
          <cell r="AC542">
            <v>36.459099999999999</v>
          </cell>
          <cell r="AD542">
            <v>0</v>
          </cell>
          <cell r="AE542">
            <v>542.91090000000008</v>
          </cell>
          <cell r="AG542" t="str">
            <v xml:space="preserve">  10.  Prior Period</v>
          </cell>
          <cell r="AH542">
            <v>0</v>
          </cell>
          <cell r="AI542">
            <v>80.073099999999997</v>
          </cell>
          <cell r="AJ542">
            <v>0</v>
          </cell>
          <cell r="AK542">
            <v>9.0333000000000006</v>
          </cell>
          <cell r="AL542">
            <v>0</v>
          </cell>
          <cell r="AM542">
            <v>89.106399999999994</v>
          </cell>
          <cell r="AO542" t="str">
            <v xml:space="preserve">  10.  Prior Period</v>
          </cell>
          <cell r="AP542">
            <v>0</v>
          </cell>
          <cell r="AQ542">
            <v>21.099999999999998</v>
          </cell>
          <cell r="AR542">
            <v>0</v>
          </cell>
          <cell r="AS542">
            <v>3.2300000000000002E-2</v>
          </cell>
          <cell r="AT542">
            <v>0</v>
          </cell>
          <cell r="AU542">
            <v>21.132299999999997</v>
          </cell>
          <cell r="AW542" t="str">
            <v xml:space="preserve">  10.  Prior Period</v>
          </cell>
          <cell r="AX542">
            <v>0</v>
          </cell>
          <cell r="AY542">
            <v>39.611800000000002</v>
          </cell>
          <cell r="AZ542">
            <v>0</v>
          </cell>
          <cell r="BA542">
            <v>0</v>
          </cell>
          <cell r="BB542">
            <v>0</v>
          </cell>
          <cell r="BC542">
            <v>39.611800000000002</v>
          </cell>
        </row>
        <row r="543">
          <cell r="A543" t="str">
            <v xml:space="preserve">  11.  Other - Not Placed</v>
          </cell>
          <cell r="B543">
            <v>0</v>
          </cell>
          <cell r="C543">
            <v>-23.29</v>
          </cell>
          <cell r="D543">
            <v>0</v>
          </cell>
          <cell r="E543">
            <v>-7</v>
          </cell>
          <cell r="F543">
            <v>0</v>
          </cell>
          <cell r="G543">
            <v>-30.29</v>
          </cell>
          <cell r="I543" t="str">
            <v xml:space="preserve">  11.  Other - Not Placed</v>
          </cell>
          <cell r="J543">
            <v>0</v>
          </cell>
          <cell r="K543">
            <v>-42.91</v>
          </cell>
          <cell r="L543">
            <v>0</v>
          </cell>
          <cell r="M543">
            <v>-4.43</v>
          </cell>
          <cell r="N543">
            <v>0</v>
          </cell>
          <cell r="O543">
            <v>-47.339999999999996</v>
          </cell>
          <cell r="Q543" t="str">
            <v xml:space="preserve">  11.  Other - Not Placed</v>
          </cell>
          <cell r="R543">
            <v>0</v>
          </cell>
          <cell r="S543">
            <v>-22.83</v>
          </cell>
          <cell r="T543">
            <v>0</v>
          </cell>
          <cell r="U543">
            <v>0</v>
          </cell>
          <cell r="V543">
            <v>0</v>
          </cell>
          <cell r="W543">
            <v>-22.83</v>
          </cell>
          <cell r="Y543" t="str">
            <v xml:space="preserve">  11.  Other - Not Placed</v>
          </cell>
          <cell r="Z543">
            <v>0</v>
          </cell>
          <cell r="AA543">
            <v>-1251.3499999999979</v>
          </cell>
          <cell r="AB543">
            <v>0</v>
          </cell>
          <cell r="AC543">
            <v>-184.51999999999998</v>
          </cell>
          <cell r="AD543">
            <v>0</v>
          </cell>
          <cell r="AE543">
            <v>-1435.8699999999978</v>
          </cell>
          <cell r="AG543" t="str">
            <v xml:space="preserve">  11.  Other - Not Placed</v>
          </cell>
          <cell r="AH543">
            <v>0</v>
          </cell>
          <cell r="AI543">
            <v>-294.55</v>
          </cell>
          <cell r="AJ543">
            <v>0</v>
          </cell>
          <cell r="AK543">
            <v>-14.290000000000001</v>
          </cell>
          <cell r="AL543">
            <v>0</v>
          </cell>
          <cell r="AM543">
            <v>-308.84000000000003</v>
          </cell>
          <cell r="AO543" t="str">
            <v xml:space="preserve">  11.  Other - Not Placed</v>
          </cell>
          <cell r="AP543">
            <v>0</v>
          </cell>
          <cell r="AQ543">
            <v>-31.769999999999996</v>
          </cell>
          <cell r="AR543">
            <v>0</v>
          </cell>
          <cell r="AS543">
            <v>-18.259999999999998</v>
          </cell>
          <cell r="AT543">
            <v>0</v>
          </cell>
          <cell r="AU543">
            <v>-50.029999999999994</v>
          </cell>
          <cell r="AW543" t="str">
            <v xml:space="preserve">  11.  Other - Not Placed</v>
          </cell>
          <cell r="AX543">
            <v>0</v>
          </cell>
          <cell r="AY543">
            <v>-270.71000000000004</v>
          </cell>
          <cell r="AZ543">
            <v>0</v>
          </cell>
          <cell r="BA543">
            <v>-48.54</v>
          </cell>
          <cell r="BB543">
            <v>0</v>
          </cell>
          <cell r="BC543">
            <v>-319.25000000000006</v>
          </cell>
        </row>
        <row r="545">
          <cell r="A545" t="str">
            <v>C.   Acute Patient Day Information</v>
          </cell>
          <cell r="I545" t="str">
            <v>C.   Acute Patient Day Information</v>
          </cell>
          <cell r="Q545" t="str">
            <v>C.   Acute Patient Day Information</v>
          </cell>
          <cell r="Y545" t="str">
            <v>C.   Acute Patient Day Information</v>
          </cell>
          <cell r="AG545" t="str">
            <v>C.   Acute Patient Day Information</v>
          </cell>
          <cell r="AO545" t="str">
            <v>C.   Acute Patient Day Information</v>
          </cell>
          <cell r="AW545" t="str">
            <v>C.   Acute Patient Day Information</v>
          </cell>
        </row>
        <row r="546">
          <cell r="A546" t="str">
            <v xml:space="preserve">       a.  Admissions</v>
          </cell>
          <cell r="B546">
            <v>0</v>
          </cell>
          <cell r="C546">
            <v>16</v>
          </cell>
          <cell r="D546">
            <v>0</v>
          </cell>
          <cell r="E546">
            <v>2</v>
          </cell>
          <cell r="F546">
            <v>0</v>
          </cell>
          <cell r="G546">
            <v>18</v>
          </cell>
          <cell r="I546" t="str">
            <v xml:space="preserve">       a.  Admissions</v>
          </cell>
          <cell r="J546">
            <v>0</v>
          </cell>
          <cell r="K546">
            <v>28</v>
          </cell>
          <cell r="L546">
            <v>0</v>
          </cell>
          <cell r="M546">
            <v>10</v>
          </cell>
          <cell r="N546">
            <v>0</v>
          </cell>
          <cell r="O546">
            <v>38</v>
          </cell>
          <cell r="Q546" t="str">
            <v xml:space="preserve">       a.  Admissions</v>
          </cell>
          <cell r="R546">
            <v>0</v>
          </cell>
          <cell r="S546">
            <v>17</v>
          </cell>
          <cell r="T546">
            <v>0</v>
          </cell>
          <cell r="U546">
            <v>2</v>
          </cell>
          <cell r="V546">
            <v>0</v>
          </cell>
          <cell r="W546">
            <v>19</v>
          </cell>
          <cell r="Y546" t="str">
            <v xml:space="preserve">       a.  Admissions</v>
          </cell>
          <cell r="Z546">
            <v>0</v>
          </cell>
          <cell r="AA546">
            <v>789</v>
          </cell>
          <cell r="AB546">
            <v>0</v>
          </cell>
          <cell r="AC546">
            <v>142</v>
          </cell>
          <cell r="AD546">
            <v>0</v>
          </cell>
          <cell r="AE546">
            <v>931</v>
          </cell>
          <cell r="AG546" t="str">
            <v xml:space="preserve">       a.  Admissions</v>
          </cell>
          <cell r="AH546">
            <v>0</v>
          </cell>
          <cell r="AI546">
            <v>125</v>
          </cell>
          <cell r="AJ546">
            <v>0</v>
          </cell>
          <cell r="AK546">
            <v>34</v>
          </cell>
          <cell r="AL546">
            <v>0</v>
          </cell>
          <cell r="AM546">
            <v>159</v>
          </cell>
          <cell r="AO546" t="str">
            <v xml:space="preserve">       a.  Admissions</v>
          </cell>
          <cell r="AP546">
            <v>0</v>
          </cell>
          <cell r="AQ546">
            <v>34</v>
          </cell>
          <cell r="AR546">
            <v>0</v>
          </cell>
          <cell r="AS546">
            <v>7</v>
          </cell>
          <cell r="AT546">
            <v>0</v>
          </cell>
          <cell r="AU546">
            <v>41</v>
          </cell>
          <cell r="AW546" t="str">
            <v xml:space="preserve">       a.  Admissions</v>
          </cell>
          <cell r="AX546">
            <v>0</v>
          </cell>
          <cell r="AY546">
            <v>112</v>
          </cell>
          <cell r="AZ546">
            <v>0</v>
          </cell>
          <cell r="BA546">
            <v>14</v>
          </cell>
          <cell r="BB546">
            <v>0</v>
          </cell>
          <cell r="BC546">
            <v>126</v>
          </cell>
        </row>
        <row r="547">
          <cell r="A547" t="str">
            <v xml:space="preserve">       b.  Patient Days</v>
          </cell>
          <cell r="B547">
            <v>0</v>
          </cell>
          <cell r="C547">
            <v>76</v>
          </cell>
          <cell r="D547">
            <v>0</v>
          </cell>
          <cell r="E547">
            <v>11</v>
          </cell>
          <cell r="F547">
            <v>0</v>
          </cell>
          <cell r="G547">
            <v>87</v>
          </cell>
          <cell r="I547" t="str">
            <v xml:space="preserve">       b.  Patient Days</v>
          </cell>
          <cell r="J547">
            <v>0</v>
          </cell>
          <cell r="K547">
            <v>170</v>
          </cell>
          <cell r="L547">
            <v>0</v>
          </cell>
          <cell r="M547">
            <v>63</v>
          </cell>
          <cell r="N547">
            <v>0</v>
          </cell>
          <cell r="O547">
            <v>233</v>
          </cell>
          <cell r="Q547" t="str">
            <v xml:space="preserve">       b.  Patient Days</v>
          </cell>
          <cell r="R547">
            <v>0</v>
          </cell>
          <cell r="S547">
            <v>95</v>
          </cell>
          <cell r="T547">
            <v>0</v>
          </cell>
          <cell r="U547">
            <v>6</v>
          </cell>
          <cell r="V547">
            <v>0</v>
          </cell>
          <cell r="W547">
            <v>101</v>
          </cell>
          <cell r="Y547" t="str">
            <v xml:space="preserve">       b.  Patient Days</v>
          </cell>
          <cell r="Z547">
            <v>0</v>
          </cell>
          <cell r="AA547">
            <v>4179</v>
          </cell>
          <cell r="AB547">
            <v>0</v>
          </cell>
          <cell r="AC547">
            <v>826</v>
          </cell>
          <cell r="AD547">
            <v>0</v>
          </cell>
          <cell r="AE547">
            <v>5005</v>
          </cell>
          <cell r="AG547" t="str">
            <v xml:space="preserve">       b.  Patient Days</v>
          </cell>
          <cell r="AH547">
            <v>0</v>
          </cell>
          <cell r="AI547">
            <v>727</v>
          </cell>
          <cell r="AJ547">
            <v>0</v>
          </cell>
          <cell r="AK547">
            <v>221</v>
          </cell>
          <cell r="AL547">
            <v>0</v>
          </cell>
          <cell r="AM547">
            <v>948</v>
          </cell>
          <cell r="AO547" t="str">
            <v xml:space="preserve">       b.  Patient Days</v>
          </cell>
          <cell r="AP547">
            <v>0</v>
          </cell>
          <cell r="AQ547">
            <v>165</v>
          </cell>
          <cell r="AR547">
            <v>0</v>
          </cell>
          <cell r="AS547">
            <v>52</v>
          </cell>
          <cell r="AT547">
            <v>0</v>
          </cell>
          <cell r="AU547">
            <v>217</v>
          </cell>
          <cell r="AW547" t="str">
            <v xml:space="preserve">       b.  Patient Days</v>
          </cell>
          <cell r="AX547">
            <v>0</v>
          </cell>
          <cell r="AY547">
            <v>682</v>
          </cell>
          <cell r="AZ547">
            <v>0</v>
          </cell>
          <cell r="BA547">
            <v>52</v>
          </cell>
          <cell r="BB547">
            <v>0</v>
          </cell>
          <cell r="BC547">
            <v>734</v>
          </cell>
        </row>
        <row r="548">
          <cell r="A548" t="str">
            <v xml:space="preserve">       c.  Discharges</v>
          </cell>
          <cell r="B548">
            <v>0</v>
          </cell>
          <cell r="C548">
            <v>18</v>
          </cell>
          <cell r="D548">
            <v>0</v>
          </cell>
          <cell r="E548">
            <v>2</v>
          </cell>
          <cell r="F548">
            <v>0</v>
          </cell>
          <cell r="G548">
            <v>20</v>
          </cell>
          <cell r="I548" t="str">
            <v xml:space="preserve">       c.  Discharges</v>
          </cell>
          <cell r="J548">
            <v>0</v>
          </cell>
          <cell r="K548">
            <v>26</v>
          </cell>
          <cell r="L548">
            <v>0</v>
          </cell>
          <cell r="M548">
            <v>10</v>
          </cell>
          <cell r="N548">
            <v>0</v>
          </cell>
          <cell r="O548">
            <v>36</v>
          </cell>
          <cell r="Q548" t="str">
            <v xml:space="preserve">       c.  Discharges</v>
          </cell>
          <cell r="R548">
            <v>0</v>
          </cell>
          <cell r="S548">
            <v>13</v>
          </cell>
          <cell r="T548">
            <v>0</v>
          </cell>
          <cell r="U548">
            <v>2</v>
          </cell>
          <cell r="V548">
            <v>0</v>
          </cell>
          <cell r="W548">
            <v>15</v>
          </cell>
          <cell r="Y548" t="str">
            <v xml:space="preserve">       c.  Discharges</v>
          </cell>
          <cell r="Z548">
            <v>0</v>
          </cell>
          <cell r="AA548">
            <v>749</v>
          </cell>
          <cell r="AB548">
            <v>0</v>
          </cell>
          <cell r="AC548">
            <v>136</v>
          </cell>
          <cell r="AD548">
            <v>0</v>
          </cell>
          <cell r="AE548">
            <v>885</v>
          </cell>
          <cell r="AG548" t="str">
            <v xml:space="preserve">       c.  Discharges</v>
          </cell>
          <cell r="AH548">
            <v>0</v>
          </cell>
          <cell r="AI548">
            <v>119</v>
          </cell>
          <cell r="AJ548">
            <v>0</v>
          </cell>
          <cell r="AK548">
            <v>28</v>
          </cell>
          <cell r="AL548">
            <v>0</v>
          </cell>
          <cell r="AM548">
            <v>147</v>
          </cell>
          <cell r="AO548" t="str">
            <v xml:space="preserve">       c.  Discharges</v>
          </cell>
          <cell r="AP548">
            <v>0</v>
          </cell>
          <cell r="AQ548">
            <v>31</v>
          </cell>
          <cell r="AR548">
            <v>0</v>
          </cell>
          <cell r="AS548">
            <v>7</v>
          </cell>
          <cell r="AT548">
            <v>0</v>
          </cell>
          <cell r="AU548">
            <v>38</v>
          </cell>
          <cell r="AW548" t="str">
            <v xml:space="preserve">       c.  Discharges</v>
          </cell>
          <cell r="AX548">
            <v>0</v>
          </cell>
          <cell r="AY548">
            <v>113</v>
          </cell>
          <cell r="AZ548">
            <v>0</v>
          </cell>
          <cell r="BA548">
            <v>13</v>
          </cell>
          <cell r="BB548">
            <v>0</v>
          </cell>
          <cell r="BC548">
            <v>126</v>
          </cell>
        </row>
        <row r="549">
          <cell r="A549" t="str">
            <v xml:space="preserve">       d.  Discharge Days</v>
          </cell>
          <cell r="B549">
            <v>0</v>
          </cell>
          <cell r="C549">
            <v>76</v>
          </cell>
          <cell r="D549">
            <v>0</v>
          </cell>
          <cell r="E549">
            <v>11</v>
          </cell>
          <cell r="F549">
            <v>0</v>
          </cell>
          <cell r="G549">
            <v>87</v>
          </cell>
          <cell r="I549" t="str">
            <v xml:space="preserve">       d.  Discharge Days</v>
          </cell>
          <cell r="J549">
            <v>0</v>
          </cell>
          <cell r="K549">
            <v>131</v>
          </cell>
          <cell r="L549">
            <v>0</v>
          </cell>
          <cell r="M549">
            <v>58</v>
          </cell>
          <cell r="N549">
            <v>0</v>
          </cell>
          <cell r="O549">
            <v>189</v>
          </cell>
          <cell r="Q549" t="str">
            <v xml:space="preserve">       d.  Discharge Days</v>
          </cell>
          <cell r="R549">
            <v>0</v>
          </cell>
          <cell r="S549">
            <v>65</v>
          </cell>
          <cell r="T549">
            <v>0</v>
          </cell>
          <cell r="U549">
            <v>6</v>
          </cell>
          <cell r="V549">
            <v>0</v>
          </cell>
          <cell r="W549">
            <v>71</v>
          </cell>
          <cell r="Y549" t="str">
            <v xml:space="preserve">       d.  Discharge Days</v>
          </cell>
          <cell r="Z549">
            <v>0</v>
          </cell>
          <cell r="AA549">
            <v>3294</v>
          </cell>
          <cell r="AB549">
            <v>0</v>
          </cell>
          <cell r="AC549">
            <v>668</v>
          </cell>
          <cell r="AD549">
            <v>0</v>
          </cell>
          <cell r="AE549">
            <v>3962</v>
          </cell>
          <cell r="AG549" t="str">
            <v xml:space="preserve">       d.  Discharge Days</v>
          </cell>
          <cell r="AH549">
            <v>0</v>
          </cell>
          <cell r="AI549">
            <v>586</v>
          </cell>
          <cell r="AJ549">
            <v>0</v>
          </cell>
          <cell r="AK549">
            <v>142</v>
          </cell>
          <cell r="AL549">
            <v>0</v>
          </cell>
          <cell r="AM549">
            <v>728</v>
          </cell>
          <cell r="AO549" t="str">
            <v xml:space="preserve">       d.  Discharge Days</v>
          </cell>
          <cell r="AP549">
            <v>0</v>
          </cell>
          <cell r="AQ549">
            <v>128</v>
          </cell>
          <cell r="AR549">
            <v>0</v>
          </cell>
          <cell r="AS549">
            <v>33</v>
          </cell>
          <cell r="AT549">
            <v>0</v>
          </cell>
          <cell r="AU549">
            <v>161</v>
          </cell>
          <cell r="AW549" t="str">
            <v xml:space="preserve">       d.  Discharge Days</v>
          </cell>
          <cell r="AX549">
            <v>0</v>
          </cell>
          <cell r="AY549">
            <v>519</v>
          </cell>
          <cell r="AZ549">
            <v>0</v>
          </cell>
          <cell r="BA549">
            <v>48</v>
          </cell>
          <cell r="BB549">
            <v>0</v>
          </cell>
          <cell r="BC549">
            <v>567</v>
          </cell>
        </row>
        <row r="550">
          <cell r="A550" t="str">
            <v xml:space="preserve">       e.  Average Length of Stay</v>
          </cell>
          <cell r="B550">
            <v>0</v>
          </cell>
          <cell r="C550">
            <v>4.2222222222222223</v>
          </cell>
          <cell r="D550">
            <v>0</v>
          </cell>
          <cell r="E550">
            <v>5.5</v>
          </cell>
          <cell r="F550">
            <v>0</v>
          </cell>
          <cell r="G550">
            <v>4.3499999999999996</v>
          </cell>
          <cell r="I550" t="str">
            <v xml:space="preserve">       e.  Average Length of Stay</v>
          </cell>
          <cell r="J550">
            <v>0</v>
          </cell>
          <cell r="K550">
            <v>5.0384615384615383</v>
          </cell>
          <cell r="L550">
            <v>0</v>
          </cell>
          <cell r="M550">
            <v>5.8</v>
          </cell>
          <cell r="N550">
            <v>0</v>
          </cell>
          <cell r="O550">
            <v>5.25</v>
          </cell>
          <cell r="Q550" t="str">
            <v xml:space="preserve">       e.  Average Length of Stay</v>
          </cell>
          <cell r="R550">
            <v>0</v>
          </cell>
          <cell r="S550">
            <v>5</v>
          </cell>
          <cell r="T550">
            <v>0</v>
          </cell>
          <cell r="U550">
            <v>3</v>
          </cell>
          <cell r="V550">
            <v>0</v>
          </cell>
          <cell r="W550">
            <v>4.7333333333333334</v>
          </cell>
          <cell r="Y550" t="str">
            <v xml:space="preserve">       e.  Average Length of Stay</v>
          </cell>
          <cell r="Z550">
            <v>0</v>
          </cell>
          <cell r="AA550">
            <v>4.3978638184245664</v>
          </cell>
          <cell r="AB550">
            <v>0</v>
          </cell>
          <cell r="AC550">
            <v>4.9117647058823533</v>
          </cell>
          <cell r="AD550">
            <v>0</v>
          </cell>
          <cell r="AE550">
            <v>4.4768361581920901</v>
          </cell>
          <cell r="AG550" t="str">
            <v xml:space="preserve">       e.  Average Length of Stay</v>
          </cell>
          <cell r="AH550">
            <v>0</v>
          </cell>
          <cell r="AI550">
            <v>4.9243697478991599</v>
          </cell>
          <cell r="AJ550">
            <v>0</v>
          </cell>
          <cell r="AK550">
            <v>5.0714285714285712</v>
          </cell>
          <cell r="AL550">
            <v>0</v>
          </cell>
          <cell r="AM550">
            <v>4.9523809523809526</v>
          </cell>
          <cell r="AO550" t="str">
            <v xml:space="preserve">       e.  Average Length of Stay</v>
          </cell>
          <cell r="AP550">
            <v>0</v>
          </cell>
          <cell r="AQ550">
            <v>4.129032258064516</v>
          </cell>
          <cell r="AR550">
            <v>0</v>
          </cell>
          <cell r="AS550">
            <v>4.7142857142857144</v>
          </cell>
          <cell r="AT550">
            <v>0</v>
          </cell>
          <cell r="AU550">
            <v>4.2368421052631575</v>
          </cell>
          <cell r="AW550" t="str">
            <v xml:space="preserve">       e.  Average Length of Stay</v>
          </cell>
          <cell r="AX550">
            <v>0</v>
          </cell>
          <cell r="AY550">
            <v>4.5929203539823007</v>
          </cell>
          <cell r="AZ550">
            <v>0</v>
          </cell>
          <cell r="BA550">
            <v>3.6923076923076925</v>
          </cell>
          <cell r="BB550">
            <v>0</v>
          </cell>
          <cell r="BC550">
            <v>4.5</v>
          </cell>
        </row>
        <row r="552">
          <cell r="A552" t="str">
            <v>D.   Emergency Room Visits</v>
          </cell>
          <cell r="B552">
            <v>0</v>
          </cell>
          <cell r="C552">
            <v>8</v>
          </cell>
          <cell r="D552">
            <v>0</v>
          </cell>
          <cell r="E552">
            <v>3</v>
          </cell>
          <cell r="F552">
            <v>0</v>
          </cell>
          <cell r="G552">
            <v>11</v>
          </cell>
          <cell r="I552" t="str">
            <v>D.   Emergency Room Visits</v>
          </cell>
          <cell r="J552">
            <v>0</v>
          </cell>
          <cell r="K552">
            <v>18</v>
          </cell>
          <cell r="L552">
            <v>0</v>
          </cell>
          <cell r="M552">
            <v>10</v>
          </cell>
          <cell r="N552">
            <v>0</v>
          </cell>
          <cell r="O552">
            <v>28</v>
          </cell>
          <cell r="Q552" t="str">
            <v>D.   Emergency Room Visits</v>
          </cell>
          <cell r="R552">
            <v>0</v>
          </cell>
          <cell r="S552">
            <v>9</v>
          </cell>
          <cell r="T552">
            <v>0</v>
          </cell>
          <cell r="U552">
            <v>1</v>
          </cell>
          <cell r="V552">
            <v>0</v>
          </cell>
          <cell r="W552">
            <v>10</v>
          </cell>
          <cell r="Y552" t="str">
            <v>D.   Emergency Room Visits</v>
          </cell>
          <cell r="Z552">
            <v>0</v>
          </cell>
          <cell r="AA552">
            <v>247</v>
          </cell>
          <cell r="AB552">
            <v>0</v>
          </cell>
          <cell r="AC552">
            <v>131</v>
          </cell>
          <cell r="AD552">
            <v>0</v>
          </cell>
          <cell r="AE552">
            <v>378</v>
          </cell>
          <cell r="AG552" t="str">
            <v>D.   Emergency Room Visits</v>
          </cell>
          <cell r="AH552">
            <v>0</v>
          </cell>
          <cell r="AI552">
            <v>102</v>
          </cell>
          <cell r="AJ552">
            <v>0</v>
          </cell>
          <cell r="AK552">
            <v>32</v>
          </cell>
          <cell r="AL552">
            <v>0</v>
          </cell>
          <cell r="AM552">
            <v>134</v>
          </cell>
          <cell r="AO552" t="str">
            <v>D.   Emergency Room Visits</v>
          </cell>
          <cell r="AP552">
            <v>0</v>
          </cell>
          <cell r="AQ552">
            <v>27</v>
          </cell>
          <cell r="AR552">
            <v>0</v>
          </cell>
          <cell r="AS552">
            <v>12</v>
          </cell>
          <cell r="AT552">
            <v>0</v>
          </cell>
          <cell r="AU552">
            <v>39</v>
          </cell>
          <cell r="AW552" t="str">
            <v>D.   Emergency Room Visits</v>
          </cell>
          <cell r="AX552">
            <v>0</v>
          </cell>
          <cell r="AY552">
            <v>43</v>
          </cell>
          <cell r="AZ552">
            <v>0</v>
          </cell>
          <cell r="BA552">
            <v>10</v>
          </cell>
          <cell r="BB552">
            <v>0</v>
          </cell>
          <cell r="BC552">
            <v>53</v>
          </cell>
        </row>
      </sheetData>
      <sheetData sheetId="1" refreshError="1">
        <row r="4">
          <cell r="A4" t="str">
            <v>Program Contractor Financial Reporting Systems - Report #11B Utilization Data Report for all Counties</v>
          </cell>
          <cell r="I4" t="str">
            <v>Program Contractor Financial Reporting Systems - Report #11B Utilization Data Report for all Counties</v>
          </cell>
          <cell r="Q4" t="str">
            <v>Program Contractor Financial Reporting Systems - Report #11B Utilization Data Report for all Counties</v>
          </cell>
          <cell r="Y4" t="str">
            <v>Program Contractor Financial Reporting Systems - Report #11B Utilization Data Report for all Counties</v>
          </cell>
        </row>
        <row r="6">
          <cell r="A6" t="str">
            <v>Statement for Program Contractor 110049 - Evercare of Arizona, Inc.</v>
          </cell>
          <cell r="I6" t="str">
            <v>Statement for Program Contractor 110049 - Evercare of Arizona, Inc.</v>
          </cell>
          <cell r="Q6" t="str">
            <v>Statement for Program Contractor 110049 - Evercare of Arizona, Inc.</v>
          </cell>
          <cell r="Y6" t="str">
            <v>Statement for Program Contractor 110049 - Evercare of Arizona, Inc.</v>
          </cell>
        </row>
        <row r="8">
          <cell r="A8" t="str">
            <v>For the Month ending 10/31/2005 in the Fiscal Year ending 9/30/2006</v>
          </cell>
          <cell r="F8" t="str">
            <v>Page 1 of 3</v>
          </cell>
          <cell r="I8" t="str">
            <v>For the Month ending 1/31/2006 in the Fiscal Year ending 9/30/2006</v>
          </cell>
          <cell r="N8" t="str">
            <v>Page 1 of 3</v>
          </cell>
          <cell r="Q8" t="str">
            <v>For the Month ending 4/30/2006 in the Fiscal Year ending 9/30/2006</v>
          </cell>
          <cell r="V8" t="str">
            <v>Page 1 of 3</v>
          </cell>
          <cell r="Y8" t="str">
            <v>For the Month ending 7/31/2006 in the Fiscal Year ending 9/30/2006</v>
          </cell>
          <cell r="AD8" t="str">
            <v>Page 1 of 3</v>
          </cell>
        </row>
        <row r="11">
          <cell r="A11" t="str">
            <v>Utilization Data Report for All Counties</v>
          </cell>
          <cell r="I11" t="str">
            <v>Utilization Data Report for All Counties</v>
          </cell>
          <cell r="Q11" t="str">
            <v>Utilization Data Report for All Counties</v>
          </cell>
          <cell r="Y11" t="str">
            <v>Utilization Data Report for All Counties</v>
          </cell>
        </row>
        <row r="13">
          <cell r="B13" t="str">
            <v>MEDICARE</v>
          </cell>
          <cell r="D13" t="str">
            <v>NON-MEDICARE</v>
          </cell>
          <cell r="F13" t="str">
            <v>TOTAL</v>
          </cell>
          <cell r="J13" t="str">
            <v>MEDICARE</v>
          </cell>
          <cell r="L13" t="str">
            <v>NON-MEDICARE</v>
          </cell>
          <cell r="N13" t="str">
            <v>TOTAL</v>
          </cell>
          <cell r="R13" t="str">
            <v>MEDICARE</v>
          </cell>
          <cell r="T13" t="str">
            <v>NON-MEDICARE</v>
          </cell>
          <cell r="V13" t="str">
            <v>TOTAL</v>
          </cell>
          <cell r="Z13" t="str">
            <v>MEDICARE</v>
          </cell>
          <cell r="AB13" t="str">
            <v>NON-MEDICARE</v>
          </cell>
          <cell r="AD13" t="str">
            <v>TOTAL</v>
          </cell>
        </row>
        <row r="14">
          <cell r="A14" t="str">
            <v>ITEM DESCRIPTION</v>
          </cell>
          <cell r="B14" t="str">
            <v>Current</v>
          </cell>
          <cell r="D14" t="str">
            <v>Current</v>
          </cell>
          <cell r="F14" t="str">
            <v>Current</v>
          </cell>
          <cell r="I14" t="str">
            <v>ITEM DESCRIPTION</v>
          </cell>
          <cell r="J14" t="str">
            <v>Current</v>
          </cell>
          <cell r="L14" t="str">
            <v>Current</v>
          </cell>
          <cell r="N14" t="str">
            <v>Current</v>
          </cell>
          <cell r="Q14" t="str">
            <v>ITEM DESCRIPTION</v>
          </cell>
          <cell r="R14" t="str">
            <v>Current</v>
          </cell>
          <cell r="T14" t="str">
            <v>Current</v>
          </cell>
          <cell r="V14" t="str">
            <v>Current</v>
          </cell>
          <cell r="Y14" t="str">
            <v>ITEM DESCRIPTION</v>
          </cell>
          <cell r="Z14" t="str">
            <v>Current</v>
          </cell>
          <cell r="AB14" t="str">
            <v>Current</v>
          </cell>
          <cell r="AD14" t="str">
            <v>Current</v>
          </cell>
        </row>
        <row r="15">
          <cell r="B15" t="str">
            <v>Period</v>
          </cell>
          <cell r="C15" t="str">
            <v>YTD</v>
          </cell>
          <cell r="D15" t="str">
            <v>Period</v>
          </cell>
          <cell r="E15" t="str">
            <v>YTD</v>
          </cell>
          <cell r="F15" t="str">
            <v>Period</v>
          </cell>
          <cell r="G15" t="str">
            <v>YTD</v>
          </cell>
          <cell r="J15" t="str">
            <v>Period</v>
          </cell>
          <cell r="K15" t="str">
            <v>YTD</v>
          </cell>
          <cell r="L15" t="str">
            <v>Period</v>
          </cell>
          <cell r="M15" t="str">
            <v>YTD</v>
          </cell>
          <cell r="N15" t="str">
            <v>Period</v>
          </cell>
          <cell r="O15" t="str">
            <v>YTD</v>
          </cell>
          <cell r="R15" t="str">
            <v>Period</v>
          </cell>
          <cell r="S15" t="str">
            <v>YTD</v>
          </cell>
          <cell r="T15" t="str">
            <v>Period</v>
          </cell>
          <cell r="U15" t="str">
            <v>YTD</v>
          </cell>
          <cell r="V15" t="str">
            <v>Period</v>
          </cell>
          <cell r="W15" t="str">
            <v>YTD</v>
          </cell>
          <cell r="Z15" t="str">
            <v>Period</v>
          </cell>
          <cell r="AA15" t="str">
            <v>YTD</v>
          </cell>
          <cell r="AB15" t="str">
            <v>Period</v>
          </cell>
          <cell r="AC15" t="str">
            <v>YTD</v>
          </cell>
          <cell r="AD15" t="str">
            <v>Period</v>
          </cell>
          <cell r="AE15" t="str">
            <v>YTD</v>
          </cell>
        </row>
        <row r="16">
          <cell r="A16" t="str">
            <v>A.   Enrollees (At End of Period)</v>
          </cell>
          <cell r="B16">
            <v>6193</v>
          </cell>
          <cell r="D16">
            <v>952</v>
          </cell>
          <cell r="F16">
            <v>7145</v>
          </cell>
          <cell r="I16" t="str">
            <v>A.   Enrollees (At End of Period)</v>
          </cell>
          <cell r="J16">
            <v>0</v>
          </cell>
          <cell r="L16">
            <v>0</v>
          </cell>
          <cell r="N16">
            <v>0</v>
          </cell>
          <cell r="Q16" t="str">
            <v>A.   Enrollees (At End of Period)</v>
          </cell>
          <cell r="R16">
            <v>0</v>
          </cell>
          <cell r="T16">
            <v>0</v>
          </cell>
          <cell r="V16">
            <v>0</v>
          </cell>
          <cell r="Y16" t="str">
            <v>A.   Enrollees (At End of Period)</v>
          </cell>
          <cell r="Z16">
            <v>0</v>
          </cell>
          <cell r="AB16">
            <v>0</v>
          </cell>
          <cell r="AD16">
            <v>0</v>
          </cell>
        </row>
        <row r="18">
          <cell r="A18" t="str">
            <v>B.   Member Months (Unduplicated)</v>
          </cell>
          <cell r="B18">
            <v>6220.679100000003</v>
          </cell>
          <cell r="C18">
            <v>6220.679100000003</v>
          </cell>
          <cell r="D18">
            <v>1131.0909000000001</v>
          </cell>
          <cell r="E18">
            <v>1131.0909000000001</v>
          </cell>
          <cell r="F18">
            <v>7351.7700000000032</v>
          </cell>
          <cell r="G18">
            <v>7351.7700000000032</v>
          </cell>
          <cell r="I18" t="str">
            <v>B.   Member Months (Unduplicated)</v>
          </cell>
          <cell r="J18">
            <v>0</v>
          </cell>
          <cell r="K18">
            <v>19021.851999999999</v>
          </cell>
          <cell r="L18">
            <v>0</v>
          </cell>
          <cell r="M18">
            <v>2962.9680000000003</v>
          </cell>
          <cell r="N18">
            <v>0</v>
          </cell>
          <cell r="O18">
            <v>21984.820000000003</v>
          </cell>
          <cell r="Q18" t="str">
            <v>B.   Member Months (Unduplicated)</v>
          </cell>
          <cell r="R18">
            <v>0</v>
          </cell>
          <cell r="S18">
            <v>19021.851999999999</v>
          </cell>
          <cell r="T18">
            <v>0</v>
          </cell>
          <cell r="U18">
            <v>2962.9680000000003</v>
          </cell>
          <cell r="V18">
            <v>0</v>
          </cell>
          <cell r="W18">
            <v>21984.820000000003</v>
          </cell>
          <cell r="Y18" t="str">
            <v>B.   Member Months (Unduplicated)</v>
          </cell>
          <cell r="Z18">
            <v>0</v>
          </cell>
          <cell r="AA18">
            <v>19021.851999999999</v>
          </cell>
          <cell r="AB18">
            <v>0</v>
          </cell>
          <cell r="AC18">
            <v>2962.9680000000003</v>
          </cell>
          <cell r="AD18">
            <v>0</v>
          </cell>
          <cell r="AE18">
            <v>21984.820000000003</v>
          </cell>
        </row>
        <row r="19">
          <cell r="A19" t="str">
            <v xml:space="preserve">   Institutional Member Months Total</v>
          </cell>
          <cell r="B19">
            <v>3284.8999999999996</v>
          </cell>
          <cell r="C19">
            <v>3284.8999999999996</v>
          </cell>
          <cell r="D19">
            <v>270.27</v>
          </cell>
          <cell r="E19">
            <v>270.27</v>
          </cell>
          <cell r="F19">
            <v>3555.17</v>
          </cell>
          <cell r="G19">
            <v>3555.17</v>
          </cell>
          <cell r="I19" t="str">
            <v xml:space="preserve">   Institutional Member Months Total</v>
          </cell>
          <cell r="J19">
            <v>0</v>
          </cell>
          <cell r="K19">
            <v>8039.7100000000009</v>
          </cell>
          <cell r="L19">
            <v>0</v>
          </cell>
          <cell r="M19">
            <v>718.40000000000009</v>
          </cell>
          <cell r="N19">
            <v>0</v>
          </cell>
          <cell r="O19">
            <v>8758.11</v>
          </cell>
          <cell r="Q19" t="str">
            <v xml:space="preserve">   Institutional Member Months Total</v>
          </cell>
          <cell r="R19">
            <v>0</v>
          </cell>
          <cell r="S19">
            <v>8039.7100000000009</v>
          </cell>
          <cell r="T19">
            <v>0</v>
          </cell>
          <cell r="U19">
            <v>718.40000000000009</v>
          </cell>
          <cell r="V19">
            <v>0</v>
          </cell>
          <cell r="W19">
            <v>8758.11</v>
          </cell>
          <cell r="Y19" t="str">
            <v xml:space="preserve">   Institutional Member Months Total</v>
          </cell>
          <cell r="Z19">
            <v>0</v>
          </cell>
          <cell r="AA19">
            <v>8039.7100000000009</v>
          </cell>
          <cell r="AB19">
            <v>0</v>
          </cell>
          <cell r="AC19">
            <v>718.40000000000009</v>
          </cell>
          <cell r="AD19">
            <v>0</v>
          </cell>
          <cell r="AE19">
            <v>8758.11</v>
          </cell>
        </row>
        <row r="20">
          <cell r="A20" t="str">
            <v xml:space="preserve">   1.  Level I</v>
          </cell>
          <cell r="B20">
            <v>2019.4600000000003</v>
          </cell>
          <cell r="C20">
            <v>2019.4600000000003</v>
          </cell>
          <cell r="D20">
            <v>169</v>
          </cell>
          <cell r="E20">
            <v>169</v>
          </cell>
          <cell r="F20">
            <v>2188.46</v>
          </cell>
          <cell r="G20">
            <v>2188.46</v>
          </cell>
          <cell r="I20" t="str">
            <v xml:space="preserve">   1.  Level I</v>
          </cell>
          <cell r="J20">
            <v>0</v>
          </cell>
          <cell r="K20">
            <v>4965.1399999999994</v>
          </cell>
          <cell r="L20">
            <v>0</v>
          </cell>
          <cell r="M20">
            <v>442.84000000000003</v>
          </cell>
          <cell r="N20">
            <v>0</v>
          </cell>
          <cell r="O20">
            <v>5407.98</v>
          </cell>
          <cell r="Q20" t="str">
            <v xml:space="preserve">   1.  Level I</v>
          </cell>
          <cell r="R20">
            <v>0</v>
          </cell>
          <cell r="S20">
            <v>4965.1399999999994</v>
          </cell>
          <cell r="T20">
            <v>0</v>
          </cell>
          <cell r="U20">
            <v>442.84000000000003</v>
          </cell>
          <cell r="V20">
            <v>0</v>
          </cell>
          <cell r="W20">
            <v>5407.98</v>
          </cell>
          <cell r="Y20" t="str">
            <v xml:space="preserve">   1.  Level I</v>
          </cell>
          <cell r="Z20">
            <v>0</v>
          </cell>
          <cell r="AA20">
            <v>4965.1399999999994</v>
          </cell>
          <cell r="AB20">
            <v>0</v>
          </cell>
          <cell r="AC20">
            <v>442.84000000000003</v>
          </cell>
          <cell r="AD20">
            <v>0</v>
          </cell>
          <cell r="AE20">
            <v>5407.98</v>
          </cell>
        </row>
        <row r="21">
          <cell r="A21" t="str">
            <v xml:space="preserve">   2.  Level II</v>
          </cell>
          <cell r="B21">
            <v>1092.7</v>
          </cell>
          <cell r="C21">
            <v>1092.7</v>
          </cell>
          <cell r="D21">
            <v>72.27</v>
          </cell>
          <cell r="E21">
            <v>72.27</v>
          </cell>
          <cell r="F21">
            <v>1164.97</v>
          </cell>
          <cell r="G21">
            <v>1164.97</v>
          </cell>
          <cell r="I21" t="str">
            <v xml:space="preserve">   2.  Level II</v>
          </cell>
          <cell r="J21">
            <v>0</v>
          </cell>
          <cell r="K21">
            <v>2657.8599999999997</v>
          </cell>
          <cell r="L21">
            <v>0</v>
          </cell>
          <cell r="M21">
            <v>195.09</v>
          </cell>
          <cell r="N21">
            <v>0</v>
          </cell>
          <cell r="O21">
            <v>2852.95</v>
          </cell>
          <cell r="Q21" t="str">
            <v xml:space="preserve">   2.  Level II</v>
          </cell>
          <cell r="R21">
            <v>0</v>
          </cell>
          <cell r="S21">
            <v>2657.8599999999997</v>
          </cell>
          <cell r="T21">
            <v>0</v>
          </cell>
          <cell r="U21">
            <v>195.09</v>
          </cell>
          <cell r="V21">
            <v>0</v>
          </cell>
          <cell r="W21">
            <v>2852.95</v>
          </cell>
          <cell r="Y21" t="str">
            <v xml:space="preserve">   2.  Level II</v>
          </cell>
          <cell r="Z21">
            <v>0</v>
          </cell>
          <cell r="AA21">
            <v>2657.8599999999997</v>
          </cell>
          <cell r="AB21">
            <v>0</v>
          </cell>
          <cell r="AC21">
            <v>195.09</v>
          </cell>
          <cell r="AD21">
            <v>0</v>
          </cell>
          <cell r="AE21">
            <v>2852.95</v>
          </cell>
        </row>
        <row r="22">
          <cell r="A22" t="str">
            <v xml:space="preserve">   3.  Level III</v>
          </cell>
          <cell r="B22">
            <v>169.70999999999998</v>
          </cell>
          <cell r="C22">
            <v>169.70999999999998</v>
          </cell>
          <cell r="D22">
            <v>23.94</v>
          </cell>
          <cell r="E22">
            <v>23.94</v>
          </cell>
          <cell r="F22">
            <v>193.65</v>
          </cell>
          <cell r="G22">
            <v>193.65</v>
          </cell>
          <cell r="I22" t="str">
            <v xml:space="preserve">   3.  Level III</v>
          </cell>
          <cell r="J22">
            <v>0</v>
          </cell>
          <cell r="K22">
            <v>408.74</v>
          </cell>
          <cell r="L22">
            <v>0</v>
          </cell>
          <cell r="M22">
            <v>66.5</v>
          </cell>
          <cell r="N22">
            <v>0</v>
          </cell>
          <cell r="O22">
            <v>475.24</v>
          </cell>
          <cell r="Q22" t="str">
            <v xml:space="preserve">   3.  Level III</v>
          </cell>
          <cell r="R22">
            <v>0</v>
          </cell>
          <cell r="S22">
            <v>408.74</v>
          </cell>
          <cell r="T22">
            <v>0</v>
          </cell>
          <cell r="U22">
            <v>66.5</v>
          </cell>
          <cell r="V22">
            <v>0</v>
          </cell>
          <cell r="W22">
            <v>475.24</v>
          </cell>
          <cell r="Y22" t="str">
            <v xml:space="preserve">   3.  Level III</v>
          </cell>
          <cell r="Z22">
            <v>0</v>
          </cell>
          <cell r="AA22">
            <v>408.74</v>
          </cell>
          <cell r="AB22">
            <v>0</v>
          </cell>
          <cell r="AC22">
            <v>66.5</v>
          </cell>
          <cell r="AD22">
            <v>0</v>
          </cell>
          <cell r="AE22">
            <v>475.24</v>
          </cell>
        </row>
        <row r="23">
          <cell r="A23" t="str">
            <v xml:space="preserve">   4.  Level IV</v>
          </cell>
          <cell r="B23">
            <v>3.03</v>
          </cell>
          <cell r="C23">
            <v>3.03</v>
          </cell>
          <cell r="D23">
            <v>5.0599999999999996</v>
          </cell>
          <cell r="E23">
            <v>5.0599999999999996</v>
          </cell>
          <cell r="F23">
            <v>8.09</v>
          </cell>
          <cell r="G23">
            <v>8.09</v>
          </cell>
          <cell r="I23" t="str">
            <v xml:space="preserve">   4.  Level IV</v>
          </cell>
          <cell r="J23">
            <v>0</v>
          </cell>
          <cell r="K23">
            <v>7.97</v>
          </cell>
          <cell r="L23">
            <v>0</v>
          </cell>
          <cell r="M23">
            <v>13.969999999999999</v>
          </cell>
          <cell r="N23">
            <v>0</v>
          </cell>
          <cell r="O23">
            <v>21.939999999999998</v>
          </cell>
          <cell r="Q23" t="str">
            <v xml:space="preserve">   4.  Level IV</v>
          </cell>
          <cell r="R23">
            <v>0</v>
          </cell>
          <cell r="S23">
            <v>7.97</v>
          </cell>
          <cell r="T23">
            <v>0</v>
          </cell>
          <cell r="U23">
            <v>13.969999999999999</v>
          </cell>
          <cell r="V23">
            <v>0</v>
          </cell>
          <cell r="W23">
            <v>21.939999999999998</v>
          </cell>
          <cell r="Y23" t="str">
            <v xml:space="preserve">   4.  Level IV</v>
          </cell>
          <cell r="Z23">
            <v>0</v>
          </cell>
          <cell r="AA23">
            <v>7.97</v>
          </cell>
          <cell r="AB23">
            <v>0</v>
          </cell>
          <cell r="AC23">
            <v>13.969999999999999</v>
          </cell>
          <cell r="AD23">
            <v>0</v>
          </cell>
          <cell r="AE23">
            <v>21.939999999999998</v>
          </cell>
        </row>
        <row r="24">
          <cell r="A24" t="str">
            <v xml:space="preserve">   5.</v>
          </cell>
          <cell r="I24" t="str">
            <v xml:space="preserve">   5.</v>
          </cell>
          <cell r="Q24" t="str">
            <v xml:space="preserve">   5.</v>
          </cell>
          <cell r="Y24" t="str">
            <v xml:space="preserve">   5.</v>
          </cell>
        </row>
        <row r="25">
          <cell r="A25" t="str">
            <v xml:space="preserve">   6.</v>
          </cell>
          <cell r="I25" t="str">
            <v xml:space="preserve">   6.</v>
          </cell>
          <cell r="Q25" t="str">
            <v xml:space="preserve">   6.</v>
          </cell>
          <cell r="Y25" t="str">
            <v xml:space="preserve">   6.</v>
          </cell>
        </row>
        <row r="26">
          <cell r="A26" t="str">
            <v xml:space="preserve">   7.  Home and Community Based Services (HCBS) Total</v>
          </cell>
          <cell r="B26">
            <v>3426.86</v>
          </cell>
          <cell r="C26">
            <v>3426.86</v>
          </cell>
          <cell r="D26">
            <v>896.19</v>
          </cell>
          <cell r="E26">
            <v>896.19</v>
          </cell>
          <cell r="F26">
            <v>4323.0500000000011</v>
          </cell>
          <cell r="G26">
            <v>4323.0500000000011</v>
          </cell>
          <cell r="I26" t="str">
            <v xml:space="preserve">   7.  Home and Community Based Services (HCBS) Total</v>
          </cell>
          <cell r="J26">
            <v>0</v>
          </cell>
          <cell r="K26">
            <v>12009.18</v>
          </cell>
          <cell r="L26">
            <v>0</v>
          </cell>
          <cell r="M26">
            <v>2309.5999999999995</v>
          </cell>
          <cell r="N26">
            <v>0</v>
          </cell>
          <cell r="O26">
            <v>14318.78</v>
          </cell>
          <cell r="Q26" t="str">
            <v xml:space="preserve">   7.  Home and Community Based Services (HCBS) Total</v>
          </cell>
          <cell r="R26">
            <v>0</v>
          </cell>
          <cell r="S26">
            <v>12009.18</v>
          </cell>
          <cell r="T26">
            <v>0</v>
          </cell>
          <cell r="U26">
            <v>2309.5999999999995</v>
          </cell>
          <cell r="V26">
            <v>0</v>
          </cell>
          <cell r="W26">
            <v>14318.78</v>
          </cell>
          <cell r="Y26" t="str">
            <v xml:space="preserve">   7.  Home and Community Based Services (HCBS) Total</v>
          </cell>
          <cell r="Z26">
            <v>0</v>
          </cell>
          <cell r="AA26">
            <v>12009.18</v>
          </cell>
          <cell r="AB26">
            <v>0</v>
          </cell>
          <cell r="AC26">
            <v>2309.5999999999995</v>
          </cell>
          <cell r="AD26">
            <v>0</v>
          </cell>
          <cell r="AE26">
            <v>14318.78</v>
          </cell>
        </row>
        <row r="27">
          <cell r="A27" t="str">
            <v xml:space="preserve">       a.  Adult Foster Care</v>
          </cell>
          <cell r="B27">
            <v>73.87</v>
          </cell>
          <cell r="C27">
            <v>73.87</v>
          </cell>
          <cell r="D27">
            <v>12.94</v>
          </cell>
          <cell r="E27">
            <v>12.94</v>
          </cell>
          <cell r="F27">
            <v>86.809999999999988</v>
          </cell>
          <cell r="G27">
            <v>86.809999999999988</v>
          </cell>
          <cell r="I27" t="str">
            <v xml:space="preserve">       a.  Adult Foster Care</v>
          </cell>
          <cell r="J27">
            <v>0</v>
          </cell>
          <cell r="K27">
            <v>178.41</v>
          </cell>
          <cell r="L27">
            <v>0</v>
          </cell>
          <cell r="M27">
            <v>32.94</v>
          </cell>
          <cell r="N27">
            <v>0</v>
          </cell>
          <cell r="O27">
            <v>211.34999999999997</v>
          </cell>
          <cell r="Q27" t="str">
            <v xml:space="preserve">       a.  Adult Foster Care</v>
          </cell>
          <cell r="R27">
            <v>0</v>
          </cell>
          <cell r="S27">
            <v>178.41</v>
          </cell>
          <cell r="T27">
            <v>0</v>
          </cell>
          <cell r="U27">
            <v>32.94</v>
          </cell>
          <cell r="V27">
            <v>0</v>
          </cell>
          <cell r="W27">
            <v>211.34999999999997</v>
          </cell>
          <cell r="Y27" t="str">
            <v xml:space="preserve">       a.  Adult Foster Care</v>
          </cell>
          <cell r="Z27">
            <v>0</v>
          </cell>
          <cell r="AA27">
            <v>178.41</v>
          </cell>
          <cell r="AB27">
            <v>0</v>
          </cell>
          <cell r="AC27">
            <v>32.94</v>
          </cell>
          <cell r="AD27">
            <v>0</v>
          </cell>
          <cell r="AE27">
            <v>211.34999999999997</v>
          </cell>
        </row>
        <row r="28">
          <cell r="A28" t="str">
            <v xml:space="preserve">       b.  Assisted Living Home (Adult Care Home)</v>
          </cell>
          <cell r="B28">
            <v>920.54</v>
          </cell>
          <cell r="C28">
            <v>920.54</v>
          </cell>
          <cell r="D28">
            <v>57.81</v>
          </cell>
          <cell r="E28">
            <v>57.81</v>
          </cell>
          <cell r="F28">
            <v>978.35</v>
          </cell>
          <cell r="G28">
            <v>978.35</v>
          </cell>
          <cell r="I28" t="str">
            <v xml:space="preserve">       b.  Assisted Living Home (Adult Care Home)</v>
          </cell>
          <cell r="J28">
            <v>0</v>
          </cell>
          <cell r="K28">
            <v>2187.61</v>
          </cell>
          <cell r="L28">
            <v>0</v>
          </cell>
          <cell r="M28">
            <v>159.81</v>
          </cell>
          <cell r="N28">
            <v>0</v>
          </cell>
          <cell r="O28">
            <v>2347.42</v>
          </cell>
          <cell r="Q28" t="str">
            <v xml:space="preserve">       b.  Assisted Living Home (Adult Care Home)</v>
          </cell>
          <cell r="R28">
            <v>0</v>
          </cell>
          <cell r="S28">
            <v>2187.61</v>
          </cell>
          <cell r="T28">
            <v>0</v>
          </cell>
          <cell r="U28">
            <v>159.81</v>
          </cell>
          <cell r="V28">
            <v>0</v>
          </cell>
          <cell r="W28">
            <v>2347.42</v>
          </cell>
          <cell r="Y28" t="str">
            <v xml:space="preserve">       b.  Assisted Living Home (Adult Care Home)</v>
          </cell>
          <cell r="Z28">
            <v>0</v>
          </cell>
          <cell r="AA28">
            <v>2187.61</v>
          </cell>
          <cell r="AB28">
            <v>0</v>
          </cell>
          <cell r="AC28">
            <v>159.81</v>
          </cell>
          <cell r="AD28">
            <v>0</v>
          </cell>
          <cell r="AE28">
            <v>2347.42</v>
          </cell>
        </row>
        <row r="29">
          <cell r="A29" t="str">
            <v xml:space="preserve">       c.  Group Home (DD)</v>
          </cell>
          <cell r="B29">
            <v>2.0299999999999998</v>
          </cell>
          <cell r="C29">
            <v>2.0299999999999998</v>
          </cell>
          <cell r="D29">
            <v>0</v>
          </cell>
          <cell r="E29">
            <v>0</v>
          </cell>
          <cell r="F29">
            <v>2.0299999999999998</v>
          </cell>
          <cell r="G29">
            <v>2.0299999999999998</v>
          </cell>
          <cell r="I29" t="str">
            <v xml:space="preserve">       c.  Group Home (DD)</v>
          </cell>
          <cell r="J29">
            <v>0</v>
          </cell>
          <cell r="K29">
            <v>4.0299999999999994</v>
          </cell>
          <cell r="L29">
            <v>0</v>
          </cell>
          <cell r="M29">
            <v>0</v>
          </cell>
          <cell r="N29">
            <v>0</v>
          </cell>
          <cell r="O29">
            <v>4.0299999999999994</v>
          </cell>
          <cell r="Q29" t="str">
            <v xml:space="preserve">       c.  Group Home (DD)</v>
          </cell>
          <cell r="R29">
            <v>0</v>
          </cell>
          <cell r="S29">
            <v>4.0299999999999994</v>
          </cell>
          <cell r="T29">
            <v>0</v>
          </cell>
          <cell r="U29">
            <v>0</v>
          </cell>
          <cell r="V29">
            <v>0</v>
          </cell>
          <cell r="W29">
            <v>4.0299999999999994</v>
          </cell>
          <cell r="Y29" t="str">
            <v xml:space="preserve">       c.  Group Home (DD)</v>
          </cell>
          <cell r="Z29">
            <v>0</v>
          </cell>
          <cell r="AA29">
            <v>4.0299999999999994</v>
          </cell>
          <cell r="AB29">
            <v>0</v>
          </cell>
          <cell r="AC29">
            <v>0</v>
          </cell>
          <cell r="AD29">
            <v>0</v>
          </cell>
          <cell r="AE29">
            <v>4.0299999999999994</v>
          </cell>
        </row>
        <row r="30">
          <cell r="A30" t="str">
            <v xml:space="preserve">       d.  Individual Home</v>
          </cell>
          <cell r="B30">
            <v>-165.25999999999965</v>
          </cell>
          <cell r="C30">
            <v>-165.25999999999965</v>
          </cell>
          <cell r="D30">
            <v>444.81</v>
          </cell>
          <cell r="E30">
            <v>444.81</v>
          </cell>
          <cell r="F30">
            <v>279.5500000000003</v>
          </cell>
          <cell r="G30">
            <v>279.5500000000003</v>
          </cell>
          <cell r="I30" t="str">
            <v xml:space="preserve">       d.  Individual Home</v>
          </cell>
          <cell r="J30">
            <v>0</v>
          </cell>
          <cell r="K30">
            <v>3287.0699999999997</v>
          </cell>
          <cell r="L30">
            <v>0</v>
          </cell>
          <cell r="M30">
            <v>1141.04</v>
          </cell>
          <cell r="N30">
            <v>0</v>
          </cell>
          <cell r="O30">
            <v>4428.1100000000006</v>
          </cell>
          <cell r="Q30" t="str">
            <v xml:space="preserve">       d.  Individual Home</v>
          </cell>
          <cell r="R30">
            <v>0</v>
          </cell>
          <cell r="S30">
            <v>3287.0699999999997</v>
          </cell>
          <cell r="T30">
            <v>0</v>
          </cell>
          <cell r="U30">
            <v>1141.04</v>
          </cell>
          <cell r="V30">
            <v>0</v>
          </cell>
          <cell r="W30">
            <v>4428.1100000000006</v>
          </cell>
          <cell r="Y30" t="str">
            <v xml:space="preserve">       d.  Individual Home</v>
          </cell>
          <cell r="Z30">
            <v>0</v>
          </cell>
          <cell r="AA30">
            <v>3287.0699999999997</v>
          </cell>
          <cell r="AB30">
            <v>0</v>
          </cell>
          <cell r="AC30">
            <v>1141.04</v>
          </cell>
          <cell r="AD30">
            <v>0</v>
          </cell>
          <cell r="AE30">
            <v>4428.1100000000006</v>
          </cell>
        </row>
        <row r="31">
          <cell r="A31" t="str">
            <v xml:space="preserve">       e.  Assisted Living Centers (SRL)</v>
          </cell>
          <cell r="B31">
            <v>1214.74</v>
          </cell>
          <cell r="C31">
            <v>1214.74</v>
          </cell>
          <cell r="D31">
            <v>84.429999999999993</v>
          </cell>
          <cell r="E31">
            <v>84.429999999999993</v>
          </cell>
          <cell r="F31">
            <v>1299.1699999999998</v>
          </cell>
          <cell r="G31">
            <v>1299.1699999999998</v>
          </cell>
          <cell r="I31" t="str">
            <v xml:space="preserve">       e.  Assisted Living Centers (SRL)</v>
          </cell>
          <cell r="J31">
            <v>0</v>
          </cell>
          <cell r="K31">
            <v>2881.63</v>
          </cell>
          <cell r="L31">
            <v>0</v>
          </cell>
          <cell r="M31">
            <v>223.98000000000002</v>
          </cell>
          <cell r="N31">
            <v>0</v>
          </cell>
          <cell r="O31">
            <v>3105.6099999999997</v>
          </cell>
          <cell r="Q31" t="str">
            <v xml:space="preserve">       e.  Assisted Living Centers (SRL)</v>
          </cell>
          <cell r="R31">
            <v>0</v>
          </cell>
          <cell r="S31">
            <v>2881.63</v>
          </cell>
          <cell r="T31">
            <v>0</v>
          </cell>
          <cell r="U31">
            <v>223.98000000000002</v>
          </cell>
          <cell r="V31">
            <v>0</v>
          </cell>
          <cell r="W31">
            <v>3105.6099999999997</v>
          </cell>
          <cell r="Y31" t="str">
            <v xml:space="preserve">       e.  Assisted Living Centers (SRL)</v>
          </cell>
          <cell r="Z31">
            <v>0</v>
          </cell>
          <cell r="AA31">
            <v>2881.63</v>
          </cell>
          <cell r="AB31">
            <v>0</v>
          </cell>
          <cell r="AC31">
            <v>223.98000000000002</v>
          </cell>
          <cell r="AD31">
            <v>0</v>
          </cell>
          <cell r="AE31">
            <v>3105.6099999999997</v>
          </cell>
        </row>
        <row r="32">
          <cell r="A32" t="str">
            <v xml:space="preserve">       f.  Other (Hospice)</v>
          </cell>
          <cell r="B32">
            <v>144.72999999999999</v>
          </cell>
          <cell r="C32">
            <v>144.72999999999999</v>
          </cell>
          <cell r="D32">
            <v>7.1400000000000006</v>
          </cell>
          <cell r="E32">
            <v>7.1400000000000006</v>
          </cell>
          <cell r="F32">
            <v>151.87</v>
          </cell>
          <cell r="G32">
            <v>151.87</v>
          </cell>
          <cell r="I32" t="str">
            <v xml:space="preserve">       f.  Other (Hospice)</v>
          </cell>
          <cell r="J32">
            <v>0</v>
          </cell>
          <cell r="K32">
            <v>353.15000000000003</v>
          </cell>
          <cell r="L32">
            <v>0</v>
          </cell>
          <cell r="M32">
            <v>18.22</v>
          </cell>
          <cell r="N32">
            <v>0</v>
          </cell>
          <cell r="O32">
            <v>371.37</v>
          </cell>
          <cell r="Q32" t="str">
            <v xml:space="preserve">       f.  Other (Hospice)</v>
          </cell>
          <cell r="R32">
            <v>0</v>
          </cell>
          <cell r="S32">
            <v>353.15000000000003</v>
          </cell>
          <cell r="T32">
            <v>0</v>
          </cell>
          <cell r="U32">
            <v>18.22</v>
          </cell>
          <cell r="V32">
            <v>0</v>
          </cell>
          <cell r="W32">
            <v>371.37</v>
          </cell>
          <cell r="Y32" t="str">
            <v xml:space="preserve">       f.  Other (Hospice)</v>
          </cell>
          <cell r="Z32">
            <v>0</v>
          </cell>
          <cell r="AA32">
            <v>353.15000000000003</v>
          </cell>
          <cell r="AB32">
            <v>0</v>
          </cell>
          <cell r="AC32">
            <v>18.22</v>
          </cell>
          <cell r="AD32">
            <v>0</v>
          </cell>
          <cell r="AE32">
            <v>371.37</v>
          </cell>
        </row>
        <row r="33">
          <cell r="A33" t="str">
            <v xml:space="preserve">       g.  Attendant Care</v>
          </cell>
          <cell r="B33">
            <v>1236.21</v>
          </cell>
          <cell r="C33">
            <v>1236.21</v>
          </cell>
          <cell r="D33">
            <v>289.06</v>
          </cell>
          <cell r="E33">
            <v>289.06</v>
          </cell>
          <cell r="F33">
            <v>1525.27</v>
          </cell>
          <cell r="G33">
            <v>1525.27</v>
          </cell>
          <cell r="I33" t="str">
            <v xml:space="preserve">       g.  Attendant Care</v>
          </cell>
          <cell r="J33">
            <v>0</v>
          </cell>
          <cell r="K33">
            <v>3117.28</v>
          </cell>
          <cell r="L33">
            <v>0</v>
          </cell>
          <cell r="M33">
            <v>733.61</v>
          </cell>
          <cell r="N33">
            <v>0</v>
          </cell>
          <cell r="O33">
            <v>3850.8900000000003</v>
          </cell>
          <cell r="Q33" t="str">
            <v xml:space="preserve">       g.  Attendant Care</v>
          </cell>
          <cell r="R33">
            <v>0</v>
          </cell>
          <cell r="S33">
            <v>3117.28</v>
          </cell>
          <cell r="T33">
            <v>0</v>
          </cell>
          <cell r="U33">
            <v>733.61</v>
          </cell>
          <cell r="V33">
            <v>0</v>
          </cell>
          <cell r="W33">
            <v>3850.8900000000003</v>
          </cell>
          <cell r="Y33" t="str">
            <v xml:space="preserve">       g.  Attendant Care</v>
          </cell>
          <cell r="Z33">
            <v>0</v>
          </cell>
          <cell r="AA33">
            <v>3117.28</v>
          </cell>
          <cell r="AB33">
            <v>0</v>
          </cell>
          <cell r="AC33">
            <v>733.61</v>
          </cell>
          <cell r="AD33">
            <v>0</v>
          </cell>
          <cell r="AE33">
            <v>3850.8900000000003</v>
          </cell>
        </row>
        <row r="34">
          <cell r="A34" t="str">
            <v xml:space="preserve">   8.  Acute Care</v>
          </cell>
          <cell r="B34">
            <v>62.08</v>
          </cell>
          <cell r="C34">
            <v>62.08</v>
          </cell>
          <cell r="D34">
            <v>38.1</v>
          </cell>
          <cell r="E34">
            <v>38.1</v>
          </cell>
          <cell r="F34">
            <v>100.18</v>
          </cell>
          <cell r="G34">
            <v>100.18</v>
          </cell>
          <cell r="I34" t="str">
            <v xml:space="preserve">   8.  Acute Care</v>
          </cell>
          <cell r="J34">
            <v>0</v>
          </cell>
          <cell r="K34">
            <v>153.07999999999998</v>
          </cell>
          <cell r="L34">
            <v>0</v>
          </cell>
          <cell r="M34">
            <v>96.039999999999992</v>
          </cell>
          <cell r="N34">
            <v>0</v>
          </cell>
          <cell r="O34">
            <v>249.11999999999998</v>
          </cell>
          <cell r="Q34" t="str">
            <v xml:space="preserve">   8.  Acute Care</v>
          </cell>
          <cell r="R34">
            <v>0</v>
          </cell>
          <cell r="S34">
            <v>153.07999999999998</v>
          </cell>
          <cell r="T34">
            <v>0</v>
          </cell>
          <cell r="U34">
            <v>96.039999999999992</v>
          </cell>
          <cell r="V34">
            <v>0</v>
          </cell>
          <cell r="W34">
            <v>249.11999999999998</v>
          </cell>
          <cell r="Y34" t="str">
            <v xml:space="preserve">   8.  Acute Care</v>
          </cell>
          <cell r="Z34">
            <v>0</v>
          </cell>
          <cell r="AA34">
            <v>153.07999999999998</v>
          </cell>
          <cell r="AB34">
            <v>0</v>
          </cell>
          <cell r="AC34">
            <v>96.039999999999992</v>
          </cell>
          <cell r="AD34">
            <v>0</v>
          </cell>
          <cell r="AE34">
            <v>249.11999999999998</v>
          </cell>
        </row>
        <row r="35">
          <cell r="A35" t="str">
            <v xml:space="preserve">   9.  Ventilator</v>
          </cell>
          <cell r="B35">
            <v>28.26</v>
          </cell>
          <cell r="C35">
            <v>28.26</v>
          </cell>
          <cell r="D35">
            <v>26.84</v>
          </cell>
          <cell r="E35">
            <v>26.84</v>
          </cell>
          <cell r="F35">
            <v>55.1</v>
          </cell>
          <cell r="G35">
            <v>55.1</v>
          </cell>
          <cell r="I35" t="str">
            <v xml:space="preserve">   9.  Ventilator</v>
          </cell>
          <cell r="J35">
            <v>0</v>
          </cell>
          <cell r="K35">
            <v>72.25</v>
          </cell>
          <cell r="L35">
            <v>0</v>
          </cell>
          <cell r="M35">
            <v>65.510000000000005</v>
          </cell>
          <cell r="N35">
            <v>0</v>
          </cell>
          <cell r="O35">
            <v>137.76</v>
          </cell>
          <cell r="Q35" t="str">
            <v xml:space="preserve">   9.  Ventilator</v>
          </cell>
          <cell r="R35">
            <v>0</v>
          </cell>
          <cell r="S35">
            <v>72.25</v>
          </cell>
          <cell r="T35">
            <v>0</v>
          </cell>
          <cell r="U35">
            <v>65.510000000000005</v>
          </cell>
          <cell r="V35">
            <v>0</v>
          </cell>
          <cell r="W35">
            <v>137.76</v>
          </cell>
          <cell r="Y35" t="str">
            <v xml:space="preserve">   9.  Ventilator</v>
          </cell>
          <cell r="Z35">
            <v>0</v>
          </cell>
          <cell r="AA35">
            <v>72.25</v>
          </cell>
          <cell r="AB35">
            <v>0</v>
          </cell>
          <cell r="AC35">
            <v>65.510000000000005</v>
          </cell>
          <cell r="AD35">
            <v>0</v>
          </cell>
          <cell r="AE35">
            <v>137.76</v>
          </cell>
        </row>
        <row r="36">
          <cell r="A36" t="str">
            <v xml:space="preserve">  10.  Prior Period</v>
          </cell>
          <cell r="B36">
            <v>228.01909999999998</v>
          </cell>
          <cell r="C36">
            <v>228.01909999999998</v>
          </cell>
          <cell r="D36">
            <v>7.8708999999999998</v>
          </cell>
          <cell r="E36">
            <v>7.8708999999999998</v>
          </cell>
          <cell r="F36">
            <v>235.89000000000001</v>
          </cell>
          <cell r="G36">
            <v>235.89000000000001</v>
          </cell>
          <cell r="I36" t="str">
            <v xml:space="preserve">  10.  Prior Period</v>
          </cell>
          <cell r="J36">
            <v>0</v>
          </cell>
          <cell r="K36">
            <v>685.04200000000003</v>
          </cell>
          <cell r="L36">
            <v>0</v>
          </cell>
          <cell r="M36">
            <v>50.458000000000006</v>
          </cell>
          <cell r="N36">
            <v>0</v>
          </cell>
          <cell r="O36">
            <v>735.50000000000011</v>
          </cell>
          <cell r="Q36" t="str">
            <v xml:space="preserve">  10.  Prior Period</v>
          </cell>
          <cell r="R36">
            <v>0</v>
          </cell>
          <cell r="S36">
            <v>685.04200000000003</v>
          </cell>
          <cell r="T36">
            <v>0</v>
          </cell>
          <cell r="U36">
            <v>50.458000000000006</v>
          </cell>
          <cell r="V36">
            <v>0</v>
          </cell>
          <cell r="W36">
            <v>735.50000000000011</v>
          </cell>
          <cell r="Y36" t="str">
            <v xml:space="preserve">  10.  Prior Period</v>
          </cell>
          <cell r="Z36">
            <v>0</v>
          </cell>
          <cell r="AA36">
            <v>685.04200000000003</v>
          </cell>
          <cell r="AB36">
            <v>0</v>
          </cell>
          <cell r="AC36">
            <v>50.458000000000006</v>
          </cell>
          <cell r="AD36">
            <v>0</v>
          </cell>
          <cell r="AE36">
            <v>735.50000000000011</v>
          </cell>
        </row>
        <row r="37">
          <cell r="A37" t="str">
            <v xml:space="preserve">  11.  Other - Not Placed</v>
          </cell>
          <cell r="B37">
            <v>-809.43999999999801</v>
          </cell>
          <cell r="C37">
            <v>-809.43999999999801</v>
          </cell>
          <cell r="D37">
            <v>-108.18</v>
          </cell>
          <cell r="E37">
            <v>-108.18</v>
          </cell>
          <cell r="F37">
            <v>-917.61999999999807</v>
          </cell>
          <cell r="G37">
            <v>-917.61999999999807</v>
          </cell>
          <cell r="I37" t="str">
            <v xml:space="preserve">  11.  Other - Not Placed</v>
          </cell>
          <cell r="J37">
            <v>0</v>
          </cell>
          <cell r="K37">
            <v>-1937.4099999999978</v>
          </cell>
          <cell r="L37">
            <v>0</v>
          </cell>
          <cell r="M37">
            <v>-277.03999999999996</v>
          </cell>
          <cell r="N37">
            <v>0</v>
          </cell>
          <cell r="O37">
            <v>-2214.449999999998</v>
          </cell>
          <cell r="Q37" t="str">
            <v xml:space="preserve">  11.  Other - Not Placed</v>
          </cell>
          <cell r="R37">
            <v>0</v>
          </cell>
          <cell r="S37">
            <v>-1937.4099999999978</v>
          </cell>
          <cell r="T37">
            <v>0</v>
          </cell>
          <cell r="U37">
            <v>-277.03999999999996</v>
          </cell>
          <cell r="V37">
            <v>0</v>
          </cell>
          <cell r="W37">
            <v>-2214.449999999998</v>
          </cell>
          <cell r="Y37" t="str">
            <v xml:space="preserve">  11.  Other - Not Placed</v>
          </cell>
          <cell r="Z37">
            <v>0</v>
          </cell>
          <cell r="AA37">
            <v>-1937.4099999999978</v>
          </cell>
          <cell r="AB37">
            <v>0</v>
          </cell>
          <cell r="AC37">
            <v>-277.03999999999996</v>
          </cell>
          <cell r="AD37">
            <v>0</v>
          </cell>
          <cell r="AE37">
            <v>-2214.449999999998</v>
          </cell>
        </row>
        <row r="39">
          <cell r="A39" t="str">
            <v>C.   Acute Patient Day Information</v>
          </cell>
          <cell r="I39" t="str">
            <v>C.   Acute Patient Day Information</v>
          </cell>
          <cell r="Q39" t="str">
            <v>C.   Acute Patient Day Information</v>
          </cell>
          <cell r="Y39" t="str">
            <v>C.   Acute Patient Day Information</v>
          </cell>
        </row>
        <row r="40">
          <cell r="A40" t="str">
            <v xml:space="preserve">       a.  Admissions</v>
          </cell>
          <cell r="B40">
            <v>358</v>
          </cell>
          <cell r="C40">
            <v>358</v>
          </cell>
          <cell r="D40">
            <v>81</v>
          </cell>
          <cell r="E40">
            <v>81</v>
          </cell>
          <cell r="F40">
            <v>439</v>
          </cell>
          <cell r="G40">
            <v>439</v>
          </cell>
          <cell r="I40" t="str">
            <v xml:space="preserve">       a.  Admissions</v>
          </cell>
          <cell r="J40">
            <v>0</v>
          </cell>
          <cell r="K40">
            <v>1121</v>
          </cell>
          <cell r="L40">
            <v>0</v>
          </cell>
          <cell r="M40">
            <v>211</v>
          </cell>
          <cell r="N40">
            <v>0</v>
          </cell>
          <cell r="O40">
            <v>1332</v>
          </cell>
          <cell r="Q40" t="str">
            <v xml:space="preserve">       a.  Admissions</v>
          </cell>
          <cell r="R40">
            <v>0</v>
          </cell>
          <cell r="S40">
            <v>1121</v>
          </cell>
          <cell r="T40">
            <v>0</v>
          </cell>
          <cell r="U40">
            <v>211</v>
          </cell>
          <cell r="V40">
            <v>0</v>
          </cell>
          <cell r="W40">
            <v>1332</v>
          </cell>
          <cell r="Y40" t="str">
            <v xml:space="preserve">       a.  Admissions</v>
          </cell>
          <cell r="Z40">
            <v>0</v>
          </cell>
          <cell r="AA40">
            <v>1121</v>
          </cell>
          <cell r="AB40">
            <v>0</v>
          </cell>
          <cell r="AC40">
            <v>211</v>
          </cell>
          <cell r="AD40">
            <v>0</v>
          </cell>
          <cell r="AE40">
            <v>1332</v>
          </cell>
        </row>
        <row r="41">
          <cell r="A41" t="str">
            <v xml:space="preserve">       b.  Patient Days</v>
          </cell>
          <cell r="B41">
            <v>1901</v>
          </cell>
          <cell r="C41">
            <v>1901</v>
          </cell>
          <cell r="D41">
            <v>474</v>
          </cell>
          <cell r="E41">
            <v>474</v>
          </cell>
          <cell r="F41">
            <v>2375</v>
          </cell>
          <cell r="G41">
            <v>2375</v>
          </cell>
          <cell r="I41" t="str">
            <v xml:space="preserve">       b.  Patient Days</v>
          </cell>
          <cell r="J41">
            <v>0</v>
          </cell>
          <cell r="K41">
            <v>6094</v>
          </cell>
          <cell r="L41">
            <v>0</v>
          </cell>
          <cell r="M41">
            <v>1231</v>
          </cell>
          <cell r="N41">
            <v>0</v>
          </cell>
          <cell r="O41">
            <v>7325</v>
          </cell>
          <cell r="Q41" t="str">
            <v xml:space="preserve">       b.  Patient Days</v>
          </cell>
          <cell r="R41">
            <v>0</v>
          </cell>
          <cell r="S41">
            <v>6094</v>
          </cell>
          <cell r="T41">
            <v>0</v>
          </cell>
          <cell r="U41">
            <v>1231</v>
          </cell>
          <cell r="V41">
            <v>0</v>
          </cell>
          <cell r="W41">
            <v>7325</v>
          </cell>
          <cell r="Y41" t="str">
            <v xml:space="preserve">       b.  Patient Days</v>
          </cell>
          <cell r="Z41">
            <v>0</v>
          </cell>
          <cell r="AA41">
            <v>6094</v>
          </cell>
          <cell r="AB41">
            <v>0</v>
          </cell>
          <cell r="AC41">
            <v>1231</v>
          </cell>
          <cell r="AD41">
            <v>0</v>
          </cell>
          <cell r="AE41">
            <v>7325</v>
          </cell>
        </row>
        <row r="42">
          <cell r="A42" t="str">
            <v xml:space="preserve">       c.  Discharges</v>
          </cell>
          <cell r="B42">
            <v>334</v>
          </cell>
          <cell r="C42">
            <v>334</v>
          </cell>
          <cell r="D42">
            <v>77</v>
          </cell>
          <cell r="E42">
            <v>77</v>
          </cell>
          <cell r="F42">
            <v>411</v>
          </cell>
          <cell r="G42">
            <v>411</v>
          </cell>
          <cell r="I42" t="str">
            <v xml:space="preserve">       c.  Discharges</v>
          </cell>
          <cell r="J42">
            <v>0</v>
          </cell>
          <cell r="K42">
            <v>1069</v>
          </cell>
          <cell r="L42">
            <v>0</v>
          </cell>
          <cell r="M42">
            <v>198</v>
          </cell>
          <cell r="N42">
            <v>0</v>
          </cell>
          <cell r="O42">
            <v>1267</v>
          </cell>
          <cell r="Q42" t="str">
            <v xml:space="preserve">       c.  Discharges</v>
          </cell>
          <cell r="R42">
            <v>0</v>
          </cell>
          <cell r="S42">
            <v>1069</v>
          </cell>
          <cell r="T42">
            <v>0</v>
          </cell>
          <cell r="U42">
            <v>198</v>
          </cell>
          <cell r="V42">
            <v>0</v>
          </cell>
          <cell r="W42">
            <v>1267</v>
          </cell>
          <cell r="Y42" t="str">
            <v xml:space="preserve">       c.  Discharges</v>
          </cell>
          <cell r="Z42">
            <v>0</v>
          </cell>
          <cell r="AA42">
            <v>1069</v>
          </cell>
          <cell r="AB42">
            <v>0</v>
          </cell>
          <cell r="AC42">
            <v>198</v>
          </cell>
          <cell r="AD42">
            <v>0</v>
          </cell>
          <cell r="AE42">
            <v>1267</v>
          </cell>
        </row>
        <row r="43">
          <cell r="A43" t="str">
            <v xml:space="preserve">       d.  Discharge Days</v>
          </cell>
          <cell r="B43">
            <v>1441</v>
          </cell>
          <cell r="C43">
            <v>1441</v>
          </cell>
          <cell r="D43">
            <v>382</v>
          </cell>
          <cell r="E43">
            <v>382</v>
          </cell>
          <cell r="F43">
            <v>1823</v>
          </cell>
          <cell r="G43">
            <v>1823</v>
          </cell>
          <cell r="I43" t="str">
            <v xml:space="preserve">       d.  Discharge Days</v>
          </cell>
          <cell r="J43">
            <v>0</v>
          </cell>
          <cell r="K43">
            <v>4799</v>
          </cell>
          <cell r="L43">
            <v>0</v>
          </cell>
          <cell r="M43">
            <v>966</v>
          </cell>
          <cell r="N43">
            <v>0</v>
          </cell>
          <cell r="O43">
            <v>5765</v>
          </cell>
          <cell r="Q43" t="str">
            <v xml:space="preserve">       d.  Discharge Days</v>
          </cell>
          <cell r="R43">
            <v>0</v>
          </cell>
          <cell r="S43">
            <v>4799</v>
          </cell>
          <cell r="T43">
            <v>0</v>
          </cell>
          <cell r="U43">
            <v>966</v>
          </cell>
          <cell r="V43">
            <v>0</v>
          </cell>
          <cell r="W43">
            <v>5765</v>
          </cell>
          <cell r="Y43" t="str">
            <v xml:space="preserve">       d.  Discharge Days</v>
          </cell>
          <cell r="Z43">
            <v>0</v>
          </cell>
          <cell r="AA43">
            <v>4799</v>
          </cell>
          <cell r="AB43">
            <v>0</v>
          </cell>
          <cell r="AC43">
            <v>966</v>
          </cell>
          <cell r="AD43">
            <v>0</v>
          </cell>
          <cell r="AE43">
            <v>5765</v>
          </cell>
        </row>
        <row r="44">
          <cell r="A44" t="str">
            <v xml:space="preserve">       e.  Average Length of Stay</v>
          </cell>
          <cell r="B44">
            <v>4.3143712574850301</v>
          </cell>
          <cell r="C44">
            <v>4.3143712574850301</v>
          </cell>
          <cell r="D44">
            <v>4.9610389610389607</v>
          </cell>
          <cell r="E44">
            <v>4.9610389610389607</v>
          </cell>
          <cell r="F44">
            <v>4.4355231143552309</v>
          </cell>
          <cell r="G44">
            <v>4.4355231143552309</v>
          </cell>
          <cell r="I44" t="str">
            <v xml:space="preserve">       e.  Average Length of Stay</v>
          </cell>
          <cell r="J44">
            <v>0</v>
          </cell>
          <cell r="K44">
            <v>4.489242282507016</v>
          </cell>
          <cell r="L44">
            <v>0</v>
          </cell>
          <cell r="M44">
            <v>4.8787878787878789</v>
          </cell>
          <cell r="N44">
            <v>0</v>
          </cell>
          <cell r="O44">
            <v>4.5501183898973956</v>
          </cell>
          <cell r="Q44" t="str">
            <v xml:space="preserve">       e.  Average Length of Stay</v>
          </cell>
          <cell r="R44">
            <v>0</v>
          </cell>
          <cell r="S44">
            <v>4.489242282507016</v>
          </cell>
          <cell r="T44">
            <v>0</v>
          </cell>
          <cell r="U44">
            <v>4.8787878787878789</v>
          </cell>
          <cell r="V44">
            <v>0</v>
          </cell>
          <cell r="W44">
            <v>4.5501183898973956</v>
          </cell>
          <cell r="Y44" t="str">
            <v xml:space="preserve">       e.  Average Length of Stay</v>
          </cell>
          <cell r="Z44">
            <v>0</v>
          </cell>
          <cell r="AA44">
            <v>4.489242282507016</v>
          </cell>
          <cell r="AB44">
            <v>0</v>
          </cell>
          <cell r="AC44">
            <v>4.8787878787878789</v>
          </cell>
          <cell r="AD44">
            <v>0</v>
          </cell>
          <cell r="AE44">
            <v>4.5501183898973956</v>
          </cell>
        </row>
        <row r="46">
          <cell r="A46" t="str">
            <v>D.   Emergency Room Visits</v>
          </cell>
          <cell r="B46">
            <v>139</v>
          </cell>
          <cell r="C46">
            <v>139</v>
          </cell>
          <cell r="D46">
            <v>48</v>
          </cell>
          <cell r="E46">
            <v>48</v>
          </cell>
          <cell r="F46">
            <v>187</v>
          </cell>
          <cell r="G46">
            <v>187</v>
          </cell>
          <cell r="I46" t="str">
            <v>D.   Emergency Room Visits</v>
          </cell>
          <cell r="J46">
            <v>0</v>
          </cell>
          <cell r="K46">
            <v>454</v>
          </cell>
          <cell r="L46">
            <v>0</v>
          </cell>
          <cell r="M46">
            <v>199</v>
          </cell>
          <cell r="N46">
            <v>0</v>
          </cell>
          <cell r="O46">
            <v>653</v>
          </cell>
          <cell r="Q46" t="str">
            <v>D.   Emergency Room Visits</v>
          </cell>
          <cell r="R46">
            <v>0</v>
          </cell>
          <cell r="S46">
            <v>454</v>
          </cell>
          <cell r="T46">
            <v>0</v>
          </cell>
          <cell r="U46">
            <v>199</v>
          </cell>
          <cell r="V46">
            <v>0</v>
          </cell>
          <cell r="W46">
            <v>653</v>
          </cell>
          <cell r="Y46" t="str">
            <v>D.   Emergency Room Visits</v>
          </cell>
          <cell r="Z46">
            <v>0</v>
          </cell>
          <cell r="AA46">
            <v>454</v>
          </cell>
          <cell r="AB46">
            <v>0</v>
          </cell>
          <cell r="AC46">
            <v>199</v>
          </cell>
          <cell r="AD46">
            <v>0</v>
          </cell>
          <cell r="AE46">
            <v>653</v>
          </cell>
        </row>
        <row r="50">
          <cell r="A50" t="str">
            <v>Program Contractor Financial Reporting Systems - Report #11B Utilization Data Report for all Counties</v>
          </cell>
          <cell r="I50" t="str">
            <v>Program Contractor Financial Reporting Systems - Report #11B Utilization Data Report for all Counties</v>
          </cell>
          <cell r="Q50" t="str">
            <v>Program Contractor Financial Reporting Systems - Report #11B Utilization Data Report for all Counties</v>
          </cell>
          <cell r="Y50" t="str">
            <v>Program Contractor Financial Reporting Systems - Report #11B Utilization Data Report for all Counties</v>
          </cell>
        </row>
        <row r="52">
          <cell r="A52" t="str">
            <v>Statement for Program Contractor 110049 - Evercare of Arizona, Inc.</v>
          </cell>
          <cell r="I52" t="str">
            <v>Statement for Program Contractor 110049 - Evercare of Arizona, Inc.</v>
          </cell>
          <cell r="Q52" t="str">
            <v>Statement for Program Contractor 110049 - Evercare of Arizona, Inc.</v>
          </cell>
          <cell r="Y52" t="str">
            <v>Statement for Program Contractor 110049 - Evercare of Arizona, Inc.</v>
          </cell>
        </row>
        <row r="54">
          <cell r="A54" t="str">
            <v>For the Month ending 11/30/2005 in the Fiscal Year ending 9/30/2006</v>
          </cell>
          <cell r="F54" t="str">
            <v>Page 2 of 3</v>
          </cell>
          <cell r="I54" t="str">
            <v>For the Month ending 2/28/2006 in the Fiscal Year ending 9/30/2006</v>
          </cell>
          <cell r="N54" t="str">
            <v>Page 2 of 3</v>
          </cell>
          <cell r="Q54" t="str">
            <v>For the Month ending 5/31/2006 in the Fiscal Year ending 9/30/2006</v>
          </cell>
          <cell r="V54" t="str">
            <v>Page 2 of 3</v>
          </cell>
          <cell r="Y54" t="str">
            <v>For the Month ending 8/31/2006 in the Fiscal Year ending 9/30/2006</v>
          </cell>
          <cell r="AD54" t="str">
            <v>Page 2 of 3</v>
          </cell>
        </row>
        <row r="57">
          <cell r="A57" t="str">
            <v>Utilization Data Report for All Counties</v>
          </cell>
          <cell r="I57" t="str">
            <v>Utilization Data Report for All Counties</v>
          </cell>
          <cell r="Q57" t="str">
            <v>Utilization Data Report for All Counties</v>
          </cell>
          <cell r="Y57" t="str">
            <v>Utilization Data Report for All Counties</v>
          </cell>
        </row>
        <row r="59">
          <cell r="B59" t="str">
            <v>MEDICARE</v>
          </cell>
          <cell r="D59" t="str">
            <v>NON-MEDICARE</v>
          </cell>
          <cell r="F59" t="str">
            <v>TOTAL</v>
          </cell>
          <cell r="J59" t="str">
            <v>MEDICARE</v>
          </cell>
          <cell r="L59" t="str">
            <v>NON-MEDICARE</v>
          </cell>
          <cell r="N59" t="str">
            <v>TOTAL</v>
          </cell>
          <cell r="R59" t="str">
            <v>MEDICARE</v>
          </cell>
          <cell r="T59" t="str">
            <v>NON-MEDICARE</v>
          </cell>
          <cell r="V59" t="str">
            <v>TOTAL</v>
          </cell>
          <cell r="Z59" t="str">
            <v>MEDICARE</v>
          </cell>
          <cell r="AB59" t="str">
            <v>NON-MEDICARE</v>
          </cell>
          <cell r="AD59" t="str">
            <v>TOTAL</v>
          </cell>
        </row>
        <row r="60">
          <cell r="A60" t="str">
            <v>ITEM DESCRIPTION</v>
          </cell>
          <cell r="B60" t="str">
            <v>Current</v>
          </cell>
          <cell r="D60" t="str">
            <v>Current</v>
          </cell>
          <cell r="F60" t="str">
            <v>Current</v>
          </cell>
          <cell r="I60" t="str">
            <v>ITEM DESCRIPTION</v>
          </cell>
          <cell r="J60" t="str">
            <v>Current</v>
          </cell>
          <cell r="L60" t="str">
            <v>Current</v>
          </cell>
          <cell r="N60" t="str">
            <v>Current</v>
          </cell>
          <cell r="Q60" t="str">
            <v>ITEM DESCRIPTION</v>
          </cell>
          <cell r="R60" t="str">
            <v>Current</v>
          </cell>
          <cell r="T60" t="str">
            <v>Current</v>
          </cell>
          <cell r="V60" t="str">
            <v>Current</v>
          </cell>
          <cell r="Y60" t="str">
            <v>ITEM DESCRIPTION</v>
          </cell>
          <cell r="Z60" t="str">
            <v>Current</v>
          </cell>
          <cell r="AB60" t="str">
            <v>Current</v>
          </cell>
          <cell r="AD60" t="str">
            <v>Current</v>
          </cell>
        </row>
        <row r="61">
          <cell r="B61" t="str">
            <v>Period</v>
          </cell>
          <cell r="C61" t="str">
            <v>YTD</v>
          </cell>
          <cell r="D61" t="str">
            <v>Period</v>
          </cell>
          <cell r="E61" t="str">
            <v>YTD</v>
          </cell>
          <cell r="F61" t="str">
            <v>Period</v>
          </cell>
          <cell r="G61" t="str">
            <v>YTD</v>
          </cell>
          <cell r="J61" t="str">
            <v>Period</v>
          </cell>
          <cell r="K61" t="str">
            <v>YTD</v>
          </cell>
          <cell r="L61" t="str">
            <v>Period</v>
          </cell>
          <cell r="M61" t="str">
            <v>YTD</v>
          </cell>
          <cell r="N61" t="str">
            <v>Period</v>
          </cell>
          <cell r="O61" t="str">
            <v>YTD</v>
          </cell>
          <cell r="R61" t="str">
            <v>Period</v>
          </cell>
          <cell r="S61" t="str">
            <v>YTD</v>
          </cell>
          <cell r="T61" t="str">
            <v>Period</v>
          </cell>
          <cell r="U61" t="str">
            <v>YTD</v>
          </cell>
          <cell r="V61" t="str">
            <v>Period</v>
          </cell>
          <cell r="W61" t="str">
            <v>YTD</v>
          </cell>
          <cell r="Z61" t="str">
            <v>Period</v>
          </cell>
          <cell r="AA61" t="str">
            <v>YTD</v>
          </cell>
          <cell r="AB61" t="str">
            <v>Period</v>
          </cell>
          <cell r="AC61" t="str">
            <v>YTD</v>
          </cell>
          <cell r="AD61" t="str">
            <v>Period</v>
          </cell>
          <cell r="AE61" t="str">
            <v>YTD</v>
          </cell>
        </row>
        <row r="62">
          <cell r="A62" t="str">
            <v>A.   Enrollees (At End of Period)</v>
          </cell>
          <cell r="B62">
            <v>6218</v>
          </cell>
          <cell r="D62">
            <v>950</v>
          </cell>
          <cell r="F62">
            <v>7168</v>
          </cell>
          <cell r="I62" t="str">
            <v>A.   Enrollees (At End of Period)</v>
          </cell>
          <cell r="J62">
            <v>0</v>
          </cell>
          <cell r="L62">
            <v>0</v>
          </cell>
          <cell r="N62">
            <v>0</v>
          </cell>
          <cell r="Q62" t="str">
            <v>A.   Enrollees (At End of Period)</v>
          </cell>
          <cell r="R62">
            <v>0</v>
          </cell>
          <cell r="T62">
            <v>0</v>
          </cell>
          <cell r="V62">
            <v>0</v>
          </cell>
          <cell r="Y62" t="str">
            <v>A.   Enrollees (At End of Period)</v>
          </cell>
          <cell r="Z62">
            <v>0</v>
          </cell>
          <cell r="AB62">
            <v>0</v>
          </cell>
          <cell r="AD62">
            <v>0</v>
          </cell>
        </row>
        <row r="64">
          <cell r="A64" t="str">
            <v>B.   Member Months (Unduplicated)</v>
          </cell>
          <cell r="B64">
            <v>6428.9865999999984</v>
          </cell>
          <cell r="C64">
            <v>12649.6657</v>
          </cell>
          <cell r="D64">
            <v>920.15339999999992</v>
          </cell>
          <cell r="E64">
            <v>2051.2442999999998</v>
          </cell>
          <cell r="F64">
            <v>7349.1399999999994</v>
          </cell>
          <cell r="G64">
            <v>14700.910000000002</v>
          </cell>
          <cell r="I64" t="str">
            <v>B.   Member Months (Unduplicated)</v>
          </cell>
          <cell r="J64">
            <v>0</v>
          </cell>
          <cell r="K64">
            <v>19021.851999999999</v>
          </cell>
          <cell r="L64">
            <v>0</v>
          </cell>
          <cell r="M64">
            <v>2962.9680000000003</v>
          </cell>
          <cell r="N64">
            <v>0</v>
          </cell>
          <cell r="O64">
            <v>21984.820000000003</v>
          </cell>
          <cell r="Q64" t="str">
            <v>B.   Member Months (Unduplicated)</v>
          </cell>
          <cell r="R64">
            <v>0</v>
          </cell>
          <cell r="S64">
            <v>19021.851999999999</v>
          </cell>
          <cell r="T64">
            <v>0</v>
          </cell>
          <cell r="U64">
            <v>2962.9680000000003</v>
          </cell>
          <cell r="V64">
            <v>0</v>
          </cell>
          <cell r="W64">
            <v>21984.820000000003</v>
          </cell>
          <cell r="Y64" t="str">
            <v>B.   Member Months (Unduplicated)</v>
          </cell>
          <cell r="Z64">
            <v>0</v>
          </cell>
          <cell r="AA64">
            <v>19021.851999999999</v>
          </cell>
          <cell r="AB64">
            <v>0</v>
          </cell>
          <cell r="AC64">
            <v>2962.9680000000003</v>
          </cell>
          <cell r="AD64">
            <v>0</v>
          </cell>
          <cell r="AE64">
            <v>21984.820000000003</v>
          </cell>
        </row>
        <row r="65">
          <cell r="A65" t="str">
            <v xml:space="preserve">   Institutional Member Months Total</v>
          </cell>
          <cell r="B65">
            <v>2380.7799999999997</v>
          </cell>
          <cell r="C65">
            <v>5665.68</v>
          </cell>
          <cell r="D65">
            <v>222.80999999999997</v>
          </cell>
          <cell r="E65">
            <v>493.08</v>
          </cell>
          <cell r="F65">
            <v>2603.5899999999997</v>
          </cell>
          <cell r="G65">
            <v>6158.76</v>
          </cell>
          <cell r="I65" t="str">
            <v xml:space="preserve">   Institutional Member Months Total</v>
          </cell>
          <cell r="J65">
            <v>0</v>
          </cell>
          <cell r="K65">
            <v>8039.7100000000009</v>
          </cell>
          <cell r="L65">
            <v>0</v>
          </cell>
          <cell r="M65">
            <v>718.40000000000009</v>
          </cell>
          <cell r="N65">
            <v>0</v>
          </cell>
          <cell r="O65">
            <v>8758.11</v>
          </cell>
          <cell r="Q65" t="str">
            <v xml:space="preserve">   Institutional Member Months Total</v>
          </cell>
          <cell r="R65">
            <v>0</v>
          </cell>
          <cell r="S65">
            <v>8039.7100000000009</v>
          </cell>
          <cell r="T65">
            <v>0</v>
          </cell>
          <cell r="U65">
            <v>718.40000000000009</v>
          </cell>
          <cell r="V65">
            <v>0</v>
          </cell>
          <cell r="W65">
            <v>8758.11</v>
          </cell>
          <cell r="Y65" t="str">
            <v xml:space="preserve">   Institutional Member Months Total</v>
          </cell>
          <cell r="Z65">
            <v>0</v>
          </cell>
          <cell r="AA65">
            <v>8039.7100000000009</v>
          </cell>
          <cell r="AB65">
            <v>0</v>
          </cell>
          <cell r="AC65">
            <v>718.40000000000009</v>
          </cell>
          <cell r="AD65">
            <v>0</v>
          </cell>
          <cell r="AE65">
            <v>8758.11</v>
          </cell>
        </row>
        <row r="66">
          <cell r="A66" t="str">
            <v xml:space="preserve">   1.  Level I</v>
          </cell>
          <cell r="B66">
            <v>1475.97</v>
          </cell>
          <cell r="C66">
            <v>3495.43</v>
          </cell>
          <cell r="D66">
            <v>136.07</v>
          </cell>
          <cell r="E66">
            <v>305.07</v>
          </cell>
          <cell r="F66">
            <v>1612.04</v>
          </cell>
          <cell r="G66">
            <v>3800.5000000000005</v>
          </cell>
          <cell r="I66" t="str">
            <v xml:space="preserve">   1.  Level I</v>
          </cell>
          <cell r="J66">
            <v>0</v>
          </cell>
          <cell r="K66">
            <v>4965.1399999999994</v>
          </cell>
          <cell r="L66">
            <v>0</v>
          </cell>
          <cell r="M66">
            <v>442.84000000000003</v>
          </cell>
          <cell r="N66">
            <v>0</v>
          </cell>
          <cell r="O66">
            <v>5407.98</v>
          </cell>
          <cell r="Q66" t="str">
            <v xml:space="preserve">   1.  Level I</v>
          </cell>
          <cell r="R66">
            <v>0</v>
          </cell>
          <cell r="S66">
            <v>4965.1399999999994</v>
          </cell>
          <cell r="T66">
            <v>0</v>
          </cell>
          <cell r="U66">
            <v>442.84000000000003</v>
          </cell>
          <cell r="V66">
            <v>0</v>
          </cell>
          <cell r="W66">
            <v>5407.98</v>
          </cell>
          <cell r="Y66" t="str">
            <v xml:space="preserve">   1.  Level I</v>
          </cell>
          <cell r="Z66">
            <v>0</v>
          </cell>
          <cell r="AA66">
            <v>4965.1399999999994</v>
          </cell>
          <cell r="AB66">
            <v>0</v>
          </cell>
          <cell r="AC66">
            <v>442.84000000000003</v>
          </cell>
          <cell r="AD66">
            <v>0</v>
          </cell>
          <cell r="AE66">
            <v>5407.98</v>
          </cell>
        </row>
        <row r="67">
          <cell r="A67" t="str">
            <v xml:space="preserve">   2.  Level II</v>
          </cell>
          <cell r="B67">
            <v>782.18999999999994</v>
          </cell>
          <cell r="C67">
            <v>1874.8899999999999</v>
          </cell>
          <cell r="D67">
            <v>60.239999999999995</v>
          </cell>
          <cell r="E67">
            <v>132.51</v>
          </cell>
          <cell r="F67">
            <v>842.42999999999984</v>
          </cell>
          <cell r="G67">
            <v>2007.3999999999999</v>
          </cell>
          <cell r="I67" t="str">
            <v xml:space="preserve">   2.  Level II</v>
          </cell>
          <cell r="J67">
            <v>0</v>
          </cell>
          <cell r="K67">
            <v>2657.8599999999997</v>
          </cell>
          <cell r="L67">
            <v>0</v>
          </cell>
          <cell r="M67">
            <v>195.09</v>
          </cell>
          <cell r="N67">
            <v>0</v>
          </cell>
          <cell r="O67">
            <v>2852.95</v>
          </cell>
          <cell r="Q67" t="str">
            <v xml:space="preserve">   2.  Level II</v>
          </cell>
          <cell r="R67">
            <v>0</v>
          </cell>
          <cell r="S67">
            <v>2657.8599999999997</v>
          </cell>
          <cell r="T67">
            <v>0</v>
          </cell>
          <cell r="U67">
            <v>195.09</v>
          </cell>
          <cell r="V67">
            <v>0</v>
          </cell>
          <cell r="W67">
            <v>2852.95</v>
          </cell>
          <cell r="Y67" t="str">
            <v xml:space="preserve">   2.  Level II</v>
          </cell>
          <cell r="Z67">
            <v>0</v>
          </cell>
          <cell r="AA67">
            <v>2657.8599999999997</v>
          </cell>
          <cell r="AB67">
            <v>0</v>
          </cell>
          <cell r="AC67">
            <v>195.09</v>
          </cell>
          <cell r="AD67">
            <v>0</v>
          </cell>
          <cell r="AE67">
            <v>2852.95</v>
          </cell>
        </row>
        <row r="68">
          <cell r="A68" t="str">
            <v xml:space="preserve">   3.  Level III</v>
          </cell>
          <cell r="B68">
            <v>120.61999999999999</v>
          </cell>
          <cell r="C68">
            <v>290.33000000000004</v>
          </cell>
          <cell r="D68">
            <v>22.43</v>
          </cell>
          <cell r="E68">
            <v>46.370000000000005</v>
          </cell>
          <cell r="F68">
            <v>143.05000000000004</v>
          </cell>
          <cell r="G68">
            <v>336.7</v>
          </cell>
          <cell r="I68" t="str">
            <v xml:space="preserve">   3.  Level III</v>
          </cell>
          <cell r="J68">
            <v>0</v>
          </cell>
          <cell r="K68">
            <v>408.74</v>
          </cell>
          <cell r="L68">
            <v>0</v>
          </cell>
          <cell r="M68">
            <v>66.5</v>
          </cell>
          <cell r="N68">
            <v>0</v>
          </cell>
          <cell r="O68">
            <v>475.24</v>
          </cell>
          <cell r="Q68" t="str">
            <v xml:space="preserve">   3.  Level III</v>
          </cell>
          <cell r="R68">
            <v>0</v>
          </cell>
          <cell r="S68">
            <v>408.74</v>
          </cell>
          <cell r="T68">
            <v>0</v>
          </cell>
          <cell r="U68">
            <v>66.5</v>
          </cell>
          <cell r="V68">
            <v>0</v>
          </cell>
          <cell r="W68">
            <v>475.24</v>
          </cell>
          <cell r="Y68" t="str">
            <v xml:space="preserve">   3.  Level III</v>
          </cell>
          <cell r="Z68">
            <v>0</v>
          </cell>
          <cell r="AA68">
            <v>408.74</v>
          </cell>
          <cell r="AB68">
            <v>0</v>
          </cell>
          <cell r="AC68">
            <v>66.5</v>
          </cell>
          <cell r="AD68">
            <v>0</v>
          </cell>
          <cell r="AE68">
            <v>475.24</v>
          </cell>
        </row>
        <row r="69">
          <cell r="A69" t="str">
            <v xml:space="preserve">   4.  Level IV</v>
          </cell>
          <cell r="B69">
            <v>2</v>
          </cell>
          <cell r="C69">
            <v>5.03</v>
          </cell>
          <cell r="D69">
            <v>4.07</v>
          </cell>
          <cell r="E69">
            <v>9.129999999999999</v>
          </cell>
          <cell r="F69">
            <v>6.07</v>
          </cell>
          <cell r="G69">
            <v>14.159999999999998</v>
          </cell>
          <cell r="I69" t="str">
            <v xml:space="preserve">   4.  Level IV</v>
          </cell>
          <cell r="J69">
            <v>0</v>
          </cell>
          <cell r="K69">
            <v>7.97</v>
          </cell>
          <cell r="L69">
            <v>0</v>
          </cell>
          <cell r="M69">
            <v>13.969999999999999</v>
          </cell>
          <cell r="N69">
            <v>0</v>
          </cell>
          <cell r="O69">
            <v>21.939999999999998</v>
          </cell>
          <cell r="Q69" t="str">
            <v xml:space="preserve">   4.  Level IV</v>
          </cell>
          <cell r="R69">
            <v>0</v>
          </cell>
          <cell r="S69">
            <v>7.97</v>
          </cell>
          <cell r="T69">
            <v>0</v>
          </cell>
          <cell r="U69">
            <v>13.969999999999999</v>
          </cell>
          <cell r="V69">
            <v>0</v>
          </cell>
          <cell r="W69">
            <v>21.939999999999998</v>
          </cell>
          <cell r="Y69" t="str">
            <v xml:space="preserve">   4.  Level IV</v>
          </cell>
          <cell r="Z69">
            <v>0</v>
          </cell>
          <cell r="AA69">
            <v>7.97</v>
          </cell>
          <cell r="AB69">
            <v>0</v>
          </cell>
          <cell r="AC69">
            <v>13.969999999999999</v>
          </cell>
          <cell r="AD69">
            <v>0</v>
          </cell>
          <cell r="AE69">
            <v>21.939999999999998</v>
          </cell>
        </row>
        <row r="70">
          <cell r="A70" t="str">
            <v xml:space="preserve">   5.</v>
          </cell>
          <cell r="I70" t="str">
            <v xml:space="preserve">   5.</v>
          </cell>
          <cell r="Q70" t="str">
            <v xml:space="preserve">   5.</v>
          </cell>
          <cell r="Y70" t="str">
            <v xml:space="preserve">   5.</v>
          </cell>
        </row>
        <row r="71">
          <cell r="A71" t="str">
            <v xml:space="preserve">   6.</v>
          </cell>
          <cell r="I71" t="str">
            <v xml:space="preserve">   6.</v>
          </cell>
          <cell r="Q71" t="str">
            <v xml:space="preserve">   6.</v>
          </cell>
          <cell r="Y71" t="str">
            <v xml:space="preserve">   6.</v>
          </cell>
        </row>
        <row r="72">
          <cell r="A72" t="str">
            <v xml:space="preserve">   7.  Home and Community Based Services (HCBS) Total</v>
          </cell>
          <cell r="B72">
            <v>4310.0199999999986</v>
          </cell>
          <cell r="C72">
            <v>7736.88</v>
          </cell>
          <cell r="D72">
            <v>706.11</v>
          </cell>
          <cell r="E72">
            <v>1602.3000000000002</v>
          </cell>
          <cell r="F72">
            <v>5016.1299999999992</v>
          </cell>
          <cell r="G72">
            <v>9339.1799999999985</v>
          </cell>
          <cell r="I72" t="str">
            <v xml:space="preserve">   7.  Home and Community Based Services (HCBS) Total</v>
          </cell>
          <cell r="J72">
            <v>0</v>
          </cell>
          <cell r="K72">
            <v>12009.18</v>
          </cell>
          <cell r="L72">
            <v>0</v>
          </cell>
          <cell r="M72">
            <v>2309.5999999999995</v>
          </cell>
          <cell r="N72">
            <v>0</v>
          </cell>
          <cell r="O72">
            <v>14318.78</v>
          </cell>
          <cell r="Q72" t="str">
            <v xml:space="preserve">   7.  Home and Community Based Services (HCBS) Total</v>
          </cell>
          <cell r="R72">
            <v>0</v>
          </cell>
          <cell r="S72">
            <v>12009.18</v>
          </cell>
          <cell r="T72">
            <v>0</v>
          </cell>
          <cell r="U72">
            <v>2309.5999999999995</v>
          </cell>
          <cell r="V72">
            <v>0</v>
          </cell>
          <cell r="W72">
            <v>14318.78</v>
          </cell>
          <cell r="Y72" t="str">
            <v xml:space="preserve">   7.  Home and Community Based Services (HCBS) Total</v>
          </cell>
          <cell r="Z72">
            <v>0</v>
          </cell>
          <cell r="AA72">
            <v>12009.18</v>
          </cell>
          <cell r="AB72">
            <v>0</v>
          </cell>
          <cell r="AC72">
            <v>2309.5999999999995</v>
          </cell>
          <cell r="AD72">
            <v>0</v>
          </cell>
          <cell r="AE72">
            <v>14318.78</v>
          </cell>
        </row>
        <row r="73">
          <cell r="A73" t="str">
            <v xml:space="preserve">       a.  Adult Foster Care</v>
          </cell>
          <cell r="B73">
            <v>53.86</v>
          </cell>
          <cell r="C73">
            <v>127.73</v>
          </cell>
          <cell r="D73">
            <v>10</v>
          </cell>
          <cell r="E73">
            <v>22.94</v>
          </cell>
          <cell r="F73">
            <v>63.86</v>
          </cell>
          <cell r="G73">
            <v>150.66999999999999</v>
          </cell>
          <cell r="I73" t="str">
            <v xml:space="preserve">       a.  Adult Foster Care</v>
          </cell>
          <cell r="J73">
            <v>0</v>
          </cell>
          <cell r="K73">
            <v>178.41</v>
          </cell>
          <cell r="L73">
            <v>0</v>
          </cell>
          <cell r="M73">
            <v>32.94</v>
          </cell>
          <cell r="N73">
            <v>0</v>
          </cell>
          <cell r="O73">
            <v>211.34999999999997</v>
          </cell>
          <cell r="Q73" t="str">
            <v xml:space="preserve">       a.  Adult Foster Care</v>
          </cell>
          <cell r="R73">
            <v>0</v>
          </cell>
          <cell r="S73">
            <v>178.41</v>
          </cell>
          <cell r="T73">
            <v>0</v>
          </cell>
          <cell r="U73">
            <v>32.94</v>
          </cell>
          <cell r="V73">
            <v>0</v>
          </cell>
          <cell r="W73">
            <v>211.34999999999997</v>
          </cell>
          <cell r="Y73" t="str">
            <v xml:space="preserve">       a.  Adult Foster Care</v>
          </cell>
          <cell r="Z73">
            <v>0</v>
          </cell>
          <cell r="AA73">
            <v>178.41</v>
          </cell>
          <cell r="AB73">
            <v>0</v>
          </cell>
          <cell r="AC73">
            <v>32.94</v>
          </cell>
          <cell r="AD73">
            <v>0</v>
          </cell>
          <cell r="AE73">
            <v>211.34999999999997</v>
          </cell>
        </row>
        <row r="74">
          <cell r="A74" t="str">
            <v xml:space="preserve">       b.  Assisted Living Home (Adult Care Home)</v>
          </cell>
          <cell r="B74">
            <v>631.30999999999995</v>
          </cell>
          <cell r="C74">
            <v>1551.85</v>
          </cell>
          <cell r="D74">
            <v>50.1</v>
          </cell>
          <cell r="E74">
            <v>107.90999999999998</v>
          </cell>
          <cell r="F74">
            <v>681.41000000000008</v>
          </cell>
          <cell r="G74">
            <v>1659.7599999999998</v>
          </cell>
          <cell r="I74" t="str">
            <v xml:space="preserve">       b.  Assisted Living Home (Adult Care Home)</v>
          </cell>
          <cell r="J74">
            <v>0</v>
          </cell>
          <cell r="K74">
            <v>2187.61</v>
          </cell>
          <cell r="L74">
            <v>0</v>
          </cell>
          <cell r="M74">
            <v>159.81</v>
          </cell>
          <cell r="N74">
            <v>0</v>
          </cell>
          <cell r="O74">
            <v>2347.42</v>
          </cell>
          <cell r="Q74" t="str">
            <v xml:space="preserve">       b.  Assisted Living Home (Adult Care Home)</v>
          </cell>
          <cell r="R74">
            <v>0</v>
          </cell>
          <cell r="S74">
            <v>2187.61</v>
          </cell>
          <cell r="T74">
            <v>0</v>
          </cell>
          <cell r="U74">
            <v>159.81</v>
          </cell>
          <cell r="V74">
            <v>0</v>
          </cell>
          <cell r="W74">
            <v>2347.42</v>
          </cell>
          <cell r="Y74" t="str">
            <v xml:space="preserve">       b.  Assisted Living Home (Adult Care Home)</v>
          </cell>
          <cell r="Z74">
            <v>0</v>
          </cell>
          <cell r="AA74">
            <v>2187.61</v>
          </cell>
          <cell r="AB74">
            <v>0</v>
          </cell>
          <cell r="AC74">
            <v>159.81</v>
          </cell>
          <cell r="AD74">
            <v>0</v>
          </cell>
          <cell r="AE74">
            <v>2347.42</v>
          </cell>
        </row>
        <row r="75">
          <cell r="A75" t="str">
            <v xml:space="preserve">       c.  Group Home (DD)</v>
          </cell>
          <cell r="B75">
            <v>1</v>
          </cell>
          <cell r="C75">
            <v>3.03</v>
          </cell>
          <cell r="D75">
            <v>0</v>
          </cell>
          <cell r="E75">
            <v>0</v>
          </cell>
          <cell r="F75">
            <v>1</v>
          </cell>
          <cell r="G75">
            <v>3.03</v>
          </cell>
          <cell r="I75" t="str">
            <v xml:space="preserve">       c.  Group Home (DD)</v>
          </cell>
          <cell r="J75">
            <v>0</v>
          </cell>
          <cell r="K75">
            <v>4.0299999999999994</v>
          </cell>
          <cell r="L75">
            <v>0</v>
          </cell>
          <cell r="M75">
            <v>0</v>
          </cell>
          <cell r="N75">
            <v>0</v>
          </cell>
          <cell r="O75">
            <v>4.0299999999999994</v>
          </cell>
          <cell r="Q75" t="str">
            <v xml:space="preserve">       c.  Group Home (DD)</v>
          </cell>
          <cell r="R75">
            <v>0</v>
          </cell>
          <cell r="S75">
            <v>4.0299999999999994</v>
          </cell>
          <cell r="T75">
            <v>0</v>
          </cell>
          <cell r="U75">
            <v>0</v>
          </cell>
          <cell r="V75">
            <v>0</v>
          </cell>
          <cell r="W75">
            <v>4.0299999999999994</v>
          </cell>
          <cell r="Y75" t="str">
            <v xml:space="preserve">       c.  Group Home (DD)</v>
          </cell>
          <cell r="Z75">
            <v>0</v>
          </cell>
          <cell r="AA75">
            <v>4.0299999999999994</v>
          </cell>
          <cell r="AB75">
            <v>0</v>
          </cell>
          <cell r="AC75">
            <v>0</v>
          </cell>
          <cell r="AD75">
            <v>0</v>
          </cell>
          <cell r="AE75">
            <v>4.0299999999999994</v>
          </cell>
        </row>
        <row r="76">
          <cell r="A76" t="str">
            <v xml:space="preserve">       d.  Individual Home</v>
          </cell>
          <cell r="B76">
            <v>1760.0699999999993</v>
          </cell>
          <cell r="C76">
            <v>1594.8099999999995</v>
          </cell>
          <cell r="D76">
            <v>347.42</v>
          </cell>
          <cell r="E76">
            <v>792.23</v>
          </cell>
          <cell r="F76">
            <v>2107.4899999999993</v>
          </cell>
          <cell r="G76">
            <v>2387.0399999999991</v>
          </cell>
          <cell r="I76" t="str">
            <v xml:space="preserve">       d.  Individual Home</v>
          </cell>
          <cell r="J76">
            <v>0</v>
          </cell>
          <cell r="K76">
            <v>3287.0699999999997</v>
          </cell>
          <cell r="L76">
            <v>0</v>
          </cell>
          <cell r="M76">
            <v>1141.04</v>
          </cell>
          <cell r="N76">
            <v>0</v>
          </cell>
          <cell r="O76">
            <v>4428.1100000000006</v>
          </cell>
          <cell r="Q76" t="str">
            <v xml:space="preserve">       d.  Individual Home</v>
          </cell>
          <cell r="R76">
            <v>0</v>
          </cell>
          <cell r="S76">
            <v>3287.0699999999997</v>
          </cell>
          <cell r="T76">
            <v>0</v>
          </cell>
          <cell r="U76">
            <v>1141.04</v>
          </cell>
          <cell r="V76">
            <v>0</v>
          </cell>
          <cell r="W76">
            <v>4428.1100000000006</v>
          </cell>
          <cell r="Y76" t="str">
            <v xml:space="preserve">       d.  Individual Home</v>
          </cell>
          <cell r="Z76">
            <v>0</v>
          </cell>
          <cell r="AA76">
            <v>3287.0699999999997</v>
          </cell>
          <cell r="AB76">
            <v>0</v>
          </cell>
          <cell r="AC76">
            <v>1141.04</v>
          </cell>
          <cell r="AD76">
            <v>0</v>
          </cell>
          <cell r="AE76">
            <v>4428.1100000000006</v>
          </cell>
        </row>
        <row r="77">
          <cell r="A77" t="str">
            <v xml:space="preserve">       e.  Assisted Living Centers (SRL)</v>
          </cell>
          <cell r="B77">
            <v>830.58</v>
          </cell>
          <cell r="C77">
            <v>2045.32</v>
          </cell>
          <cell r="D77">
            <v>70.53</v>
          </cell>
          <cell r="E77">
            <v>154.96000000000004</v>
          </cell>
          <cell r="F77">
            <v>901.11</v>
          </cell>
          <cell r="G77">
            <v>2200.2800000000002</v>
          </cell>
          <cell r="I77" t="str">
            <v xml:space="preserve">       e.  Assisted Living Centers (SRL)</v>
          </cell>
          <cell r="J77">
            <v>0</v>
          </cell>
          <cell r="K77">
            <v>2881.63</v>
          </cell>
          <cell r="L77">
            <v>0</v>
          </cell>
          <cell r="M77">
            <v>223.98000000000002</v>
          </cell>
          <cell r="N77">
            <v>0</v>
          </cell>
          <cell r="O77">
            <v>3105.6099999999997</v>
          </cell>
          <cell r="Q77" t="str">
            <v xml:space="preserve">       e.  Assisted Living Centers (SRL)</v>
          </cell>
          <cell r="R77">
            <v>0</v>
          </cell>
          <cell r="S77">
            <v>2881.63</v>
          </cell>
          <cell r="T77">
            <v>0</v>
          </cell>
          <cell r="U77">
            <v>223.98000000000002</v>
          </cell>
          <cell r="V77">
            <v>0</v>
          </cell>
          <cell r="W77">
            <v>3105.6099999999997</v>
          </cell>
          <cell r="Y77" t="str">
            <v xml:space="preserve">       e.  Assisted Living Centers (SRL)</v>
          </cell>
          <cell r="Z77">
            <v>0</v>
          </cell>
          <cell r="AA77">
            <v>2881.63</v>
          </cell>
          <cell r="AB77">
            <v>0</v>
          </cell>
          <cell r="AC77">
            <v>223.98000000000002</v>
          </cell>
          <cell r="AD77">
            <v>0</v>
          </cell>
          <cell r="AE77">
            <v>3105.6099999999997</v>
          </cell>
        </row>
        <row r="78">
          <cell r="A78" t="str">
            <v xml:space="preserve">       f.  Other (Hospice)</v>
          </cell>
          <cell r="B78">
            <v>106.02</v>
          </cell>
          <cell r="C78">
            <v>250.75</v>
          </cell>
          <cell r="D78">
            <v>5.6000000000000005</v>
          </cell>
          <cell r="E78">
            <v>12.74</v>
          </cell>
          <cell r="F78">
            <v>111.62</v>
          </cell>
          <cell r="G78">
            <v>263.49</v>
          </cell>
          <cell r="I78" t="str">
            <v xml:space="preserve">       f.  Other (Hospice)</v>
          </cell>
          <cell r="J78">
            <v>0</v>
          </cell>
          <cell r="K78">
            <v>353.15000000000003</v>
          </cell>
          <cell r="L78">
            <v>0</v>
          </cell>
          <cell r="M78">
            <v>18.22</v>
          </cell>
          <cell r="N78">
            <v>0</v>
          </cell>
          <cell r="O78">
            <v>371.37</v>
          </cell>
          <cell r="Q78" t="str">
            <v xml:space="preserve">       f.  Other (Hospice)</v>
          </cell>
          <cell r="R78">
            <v>0</v>
          </cell>
          <cell r="S78">
            <v>353.15000000000003</v>
          </cell>
          <cell r="T78">
            <v>0</v>
          </cell>
          <cell r="U78">
            <v>18.22</v>
          </cell>
          <cell r="V78">
            <v>0</v>
          </cell>
          <cell r="W78">
            <v>371.37</v>
          </cell>
          <cell r="Y78" t="str">
            <v xml:space="preserve">       f.  Other (Hospice)</v>
          </cell>
          <cell r="Z78">
            <v>0</v>
          </cell>
          <cell r="AA78">
            <v>353.15000000000003</v>
          </cell>
          <cell r="AB78">
            <v>0</v>
          </cell>
          <cell r="AC78">
            <v>18.22</v>
          </cell>
          <cell r="AD78">
            <v>0</v>
          </cell>
          <cell r="AE78">
            <v>371.37</v>
          </cell>
        </row>
        <row r="79">
          <cell r="A79" t="str">
            <v xml:space="preserve">       g.  Attendant Care</v>
          </cell>
          <cell r="B79">
            <v>927.18000000000018</v>
          </cell>
          <cell r="C79">
            <v>2163.3900000000003</v>
          </cell>
          <cell r="D79">
            <v>222.45999999999998</v>
          </cell>
          <cell r="E79">
            <v>511.52</v>
          </cell>
          <cell r="F79">
            <v>1149.6400000000001</v>
          </cell>
          <cell r="G79">
            <v>2674.91</v>
          </cell>
          <cell r="I79" t="str">
            <v xml:space="preserve">       g.  Attendant Care</v>
          </cell>
          <cell r="J79">
            <v>0</v>
          </cell>
          <cell r="K79">
            <v>3117.28</v>
          </cell>
          <cell r="L79">
            <v>0</v>
          </cell>
          <cell r="M79">
            <v>733.61</v>
          </cell>
          <cell r="N79">
            <v>0</v>
          </cell>
          <cell r="O79">
            <v>3850.8900000000003</v>
          </cell>
          <cell r="Q79" t="str">
            <v xml:space="preserve">       g.  Attendant Care</v>
          </cell>
          <cell r="R79">
            <v>0</v>
          </cell>
          <cell r="S79">
            <v>3117.28</v>
          </cell>
          <cell r="T79">
            <v>0</v>
          </cell>
          <cell r="U79">
            <v>733.61</v>
          </cell>
          <cell r="V79">
            <v>0</v>
          </cell>
          <cell r="W79">
            <v>3850.8900000000003</v>
          </cell>
          <cell r="Y79" t="str">
            <v xml:space="preserve">       g.  Attendant Care</v>
          </cell>
          <cell r="Z79">
            <v>0</v>
          </cell>
          <cell r="AA79">
            <v>3117.28</v>
          </cell>
          <cell r="AB79">
            <v>0</v>
          </cell>
          <cell r="AC79">
            <v>733.61</v>
          </cell>
          <cell r="AD79">
            <v>0</v>
          </cell>
          <cell r="AE79">
            <v>3850.8900000000003</v>
          </cell>
        </row>
        <row r="80">
          <cell r="A80" t="str">
            <v xml:space="preserve">   8.  Acute Care</v>
          </cell>
          <cell r="B80">
            <v>47.760000000000005</v>
          </cell>
          <cell r="C80">
            <v>109.84</v>
          </cell>
          <cell r="D80">
            <v>29.790000000000003</v>
          </cell>
          <cell r="E80">
            <v>67.89</v>
          </cell>
          <cell r="F80">
            <v>77.55</v>
          </cell>
          <cell r="G80">
            <v>177.73</v>
          </cell>
          <cell r="I80" t="str">
            <v xml:space="preserve">   8.  Acute Care</v>
          </cell>
          <cell r="J80">
            <v>0</v>
          </cell>
          <cell r="K80">
            <v>153.07999999999998</v>
          </cell>
          <cell r="L80">
            <v>0</v>
          </cell>
          <cell r="M80">
            <v>96.039999999999992</v>
          </cell>
          <cell r="N80">
            <v>0</v>
          </cell>
          <cell r="O80">
            <v>249.11999999999998</v>
          </cell>
          <cell r="Q80" t="str">
            <v xml:space="preserve">   8.  Acute Care</v>
          </cell>
          <cell r="R80">
            <v>0</v>
          </cell>
          <cell r="S80">
            <v>153.07999999999998</v>
          </cell>
          <cell r="T80">
            <v>0</v>
          </cell>
          <cell r="U80">
            <v>96.039999999999992</v>
          </cell>
          <cell r="V80">
            <v>0</v>
          </cell>
          <cell r="W80">
            <v>249.11999999999998</v>
          </cell>
          <cell r="Y80" t="str">
            <v xml:space="preserve">   8.  Acute Care</v>
          </cell>
          <cell r="Z80">
            <v>0</v>
          </cell>
          <cell r="AA80">
            <v>153.07999999999998</v>
          </cell>
          <cell r="AB80">
            <v>0</v>
          </cell>
          <cell r="AC80">
            <v>96.039999999999992</v>
          </cell>
          <cell r="AD80">
            <v>0</v>
          </cell>
          <cell r="AE80">
            <v>249.11999999999998</v>
          </cell>
        </row>
        <row r="81">
          <cell r="A81" t="str">
            <v xml:space="preserve">   9.  Ventilator</v>
          </cell>
          <cell r="B81">
            <v>22.8</v>
          </cell>
          <cell r="C81">
            <v>51.06</v>
          </cell>
          <cell r="D81">
            <v>19.670000000000002</v>
          </cell>
          <cell r="E81">
            <v>46.510000000000005</v>
          </cell>
          <cell r="F81">
            <v>42.47</v>
          </cell>
          <cell r="G81">
            <v>97.570000000000007</v>
          </cell>
          <cell r="I81" t="str">
            <v xml:space="preserve">   9.  Ventilator</v>
          </cell>
          <cell r="J81">
            <v>0</v>
          </cell>
          <cell r="K81">
            <v>72.25</v>
          </cell>
          <cell r="L81">
            <v>0</v>
          </cell>
          <cell r="M81">
            <v>65.510000000000005</v>
          </cell>
          <cell r="N81">
            <v>0</v>
          </cell>
          <cell r="O81">
            <v>137.76</v>
          </cell>
          <cell r="Q81" t="str">
            <v xml:space="preserve">   9.  Ventilator</v>
          </cell>
          <cell r="R81">
            <v>0</v>
          </cell>
          <cell r="S81">
            <v>72.25</v>
          </cell>
          <cell r="T81">
            <v>0</v>
          </cell>
          <cell r="U81">
            <v>65.510000000000005</v>
          </cell>
          <cell r="V81">
            <v>0</v>
          </cell>
          <cell r="W81">
            <v>137.76</v>
          </cell>
          <cell r="Y81" t="str">
            <v xml:space="preserve">   9.  Ventilator</v>
          </cell>
          <cell r="Z81">
            <v>0</v>
          </cell>
          <cell r="AA81">
            <v>72.25</v>
          </cell>
          <cell r="AB81">
            <v>0</v>
          </cell>
          <cell r="AC81">
            <v>65.510000000000005</v>
          </cell>
          <cell r="AD81">
            <v>0</v>
          </cell>
          <cell r="AE81">
            <v>137.76</v>
          </cell>
        </row>
        <row r="82">
          <cell r="A82" t="str">
            <v xml:space="preserve">  10.  Prior Period</v>
          </cell>
          <cell r="B82">
            <v>229.23660000000001</v>
          </cell>
          <cell r="C82">
            <v>457.25569999999993</v>
          </cell>
          <cell r="D82">
            <v>26.333400000000001</v>
          </cell>
          <cell r="E82">
            <v>34.204299999999996</v>
          </cell>
          <cell r="F82">
            <v>255.57</v>
          </cell>
          <cell r="G82">
            <v>491.46000000000004</v>
          </cell>
          <cell r="I82" t="str">
            <v xml:space="preserve">  10.  Prior Period</v>
          </cell>
          <cell r="J82">
            <v>0</v>
          </cell>
          <cell r="K82">
            <v>685.04200000000003</v>
          </cell>
          <cell r="L82">
            <v>0</v>
          </cell>
          <cell r="M82">
            <v>50.458000000000006</v>
          </cell>
          <cell r="N82">
            <v>0</v>
          </cell>
          <cell r="O82">
            <v>735.50000000000011</v>
          </cell>
          <cell r="Q82" t="str">
            <v xml:space="preserve">  10.  Prior Period</v>
          </cell>
          <cell r="R82">
            <v>0</v>
          </cell>
          <cell r="S82">
            <v>685.04200000000003</v>
          </cell>
          <cell r="T82">
            <v>0</v>
          </cell>
          <cell r="U82">
            <v>50.458000000000006</v>
          </cell>
          <cell r="V82">
            <v>0</v>
          </cell>
          <cell r="W82">
            <v>735.50000000000011</v>
          </cell>
          <cell r="Y82" t="str">
            <v xml:space="preserve">  10.  Prior Period</v>
          </cell>
          <cell r="Z82">
            <v>0</v>
          </cell>
          <cell r="AA82">
            <v>685.04200000000003</v>
          </cell>
          <cell r="AB82">
            <v>0</v>
          </cell>
          <cell r="AC82">
            <v>50.458000000000006</v>
          </cell>
          <cell r="AD82">
            <v>0</v>
          </cell>
          <cell r="AE82">
            <v>735.50000000000011</v>
          </cell>
        </row>
        <row r="83">
          <cell r="A83" t="str">
            <v xml:space="preserve">  11.  Other - Not Placed</v>
          </cell>
          <cell r="B83">
            <v>-561.6099999999999</v>
          </cell>
          <cell r="C83">
            <v>-1371.0499999999979</v>
          </cell>
          <cell r="D83">
            <v>-84.56</v>
          </cell>
          <cell r="E83">
            <v>-192.74</v>
          </cell>
          <cell r="F83">
            <v>-646.16999999999996</v>
          </cell>
          <cell r="G83">
            <v>-1563.7899999999981</v>
          </cell>
          <cell r="I83" t="str">
            <v xml:space="preserve">  11.  Other - Not Placed</v>
          </cell>
          <cell r="J83">
            <v>0</v>
          </cell>
          <cell r="K83">
            <v>-1937.4099999999978</v>
          </cell>
          <cell r="L83">
            <v>0</v>
          </cell>
          <cell r="M83">
            <v>-277.03999999999996</v>
          </cell>
          <cell r="N83">
            <v>0</v>
          </cell>
          <cell r="O83">
            <v>-2214.449999999998</v>
          </cell>
          <cell r="Q83" t="str">
            <v xml:space="preserve">  11.  Other - Not Placed</v>
          </cell>
          <cell r="R83">
            <v>0</v>
          </cell>
          <cell r="S83">
            <v>-1937.4099999999978</v>
          </cell>
          <cell r="T83">
            <v>0</v>
          </cell>
          <cell r="U83">
            <v>-277.03999999999996</v>
          </cell>
          <cell r="V83">
            <v>0</v>
          </cell>
          <cell r="W83">
            <v>-2214.449999999998</v>
          </cell>
          <cell r="Y83" t="str">
            <v xml:space="preserve">  11.  Other - Not Placed</v>
          </cell>
          <cell r="Z83">
            <v>0</v>
          </cell>
          <cell r="AA83">
            <v>-1937.4099999999978</v>
          </cell>
          <cell r="AB83">
            <v>0</v>
          </cell>
          <cell r="AC83">
            <v>-277.03999999999996</v>
          </cell>
          <cell r="AD83">
            <v>0</v>
          </cell>
          <cell r="AE83">
            <v>-2214.449999999998</v>
          </cell>
        </row>
        <row r="85">
          <cell r="A85" t="str">
            <v>C.   Acute Patient Day Information</v>
          </cell>
          <cell r="I85" t="str">
            <v>C.   Acute Patient Day Information</v>
          </cell>
          <cell r="Q85" t="str">
            <v>C.   Acute Patient Day Information</v>
          </cell>
          <cell r="Y85" t="str">
            <v>C.   Acute Patient Day Information</v>
          </cell>
        </row>
        <row r="86">
          <cell r="A86" t="str">
            <v xml:space="preserve">       a.  Admissions</v>
          </cell>
          <cell r="B86">
            <v>345</v>
          </cell>
          <cell r="C86">
            <v>703</v>
          </cell>
          <cell r="D86">
            <v>66</v>
          </cell>
          <cell r="E86">
            <v>147</v>
          </cell>
          <cell r="F86">
            <v>411</v>
          </cell>
          <cell r="G86">
            <v>850</v>
          </cell>
          <cell r="I86" t="str">
            <v xml:space="preserve">       a.  Admissions</v>
          </cell>
          <cell r="J86">
            <v>0</v>
          </cell>
          <cell r="K86">
            <v>1121</v>
          </cell>
          <cell r="L86">
            <v>0</v>
          </cell>
          <cell r="M86">
            <v>211</v>
          </cell>
          <cell r="N86">
            <v>0</v>
          </cell>
          <cell r="O86">
            <v>1332</v>
          </cell>
          <cell r="Q86" t="str">
            <v xml:space="preserve">       a.  Admissions</v>
          </cell>
          <cell r="R86">
            <v>0</v>
          </cell>
          <cell r="S86">
            <v>1121</v>
          </cell>
          <cell r="T86">
            <v>0</v>
          </cell>
          <cell r="U86">
            <v>211</v>
          </cell>
          <cell r="V86">
            <v>0</v>
          </cell>
          <cell r="W86">
            <v>1332</v>
          </cell>
          <cell r="Y86" t="str">
            <v xml:space="preserve">       a.  Admissions</v>
          </cell>
          <cell r="Z86">
            <v>0</v>
          </cell>
          <cell r="AA86">
            <v>1121</v>
          </cell>
          <cell r="AB86">
            <v>0</v>
          </cell>
          <cell r="AC86">
            <v>211</v>
          </cell>
          <cell r="AD86">
            <v>0</v>
          </cell>
          <cell r="AE86">
            <v>1332</v>
          </cell>
        </row>
        <row r="87">
          <cell r="A87" t="str">
            <v xml:space="preserve">       b.  Patient Days</v>
          </cell>
          <cell r="B87">
            <v>2013</v>
          </cell>
          <cell r="C87">
            <v>3914</v>
          </cell>
          <cell r="D87">
            <v>334</v>
          </cell>
          <cell r="E87">
            <v>808</v>
          </cell>
          <cell r="F87">
            <v>2347</v>
          </cell>
          <cell r="G87">
            <v>4722</v>
          </cell>
          <cell r="I87" t="str">
            <v xml:space="preserve">       b.  Patient Days</v>
          </cell>
          <cell r="J87">
            <v>0</v>
          </cell>
          <cell r="K87">
            <v>6094</v>
          </cell>
          <cell r="L87">
            <v>0</v>
          </cell>
          <cell r="M87">
            <v>1231</v>
          </cell>
          <cell r="N87">
            <v>0</v>
          </cell>
          <cell r="O87">
            <v>7325</v>
          </cell>
          <cell r="Q87" t="str">
            <v xml:space="preserve">       b.  Patient Days</v>
          </cell>
          <cell r="R87">
            <v>0</v>
          </cell>
          <cell r="S87">
            <v>6094</v>
          </cell>
          <cell r="T87">
            <v>0</v>
          </cell>
          <cell r="U87">
            <v>1231</v>
          </cell>
          <cell r="V87">
            <v>0</v>
          </cell>
          <cell r="W87">
            <v>7325</v>
          </cell>
          <cell r="Y87" t="str">
            <v xml:space="preserve">       b.  Patient Days</v>
          </cell>
          <cell r="Z87">
            <v>0</v>
          </cell>
          <cell r="AA87">
            <v>6094</v>
          </cell>
          <cell r="AB87">
            <v>0</v>
          </cell>
          <cell r="AC87">
            <v>1231</v>
          </cell>
          <cell r="AD87">
            <v>0</v>
          </cell>
          <cell r="AE87">
            <v>7325</v>
          </cell>
        </row>
        <row r="88">
          <cell r="A88" t="str">
            <v xml:space="preserve">       c.  Discharges</v>
          </cell>
          <cell r="B88">
            <v>350</v>
          </cell>
          <cell r="C88">
            <v>684</v>
          </cell>
          <cell r="D88">
            <v>56</v>
          </cell>
          <cell r="E88">
            <v>133</v>
          </cell>
          <cell r="F88">
            <v>406</v>
          </cell>
          <cell r="G88">
            <v>817</v>
          </cell>
          <cell r="I88" t="str">
            <v xml:space="preserve">       c.  Discharges</v>
          </cell>
          <cell r="J88">
            <v>0</v>
          </cell>
          <cell r="K88">
            <v>1069</v>
          </cell>
          <cell r="L88">
            <v>0</v>
          </cell>
          <cell r="M88">
            <v>198</v>
          </cell>
          <cell r="N88">
            <v>0</v>
          </cell>
          <cell r="O88">
            <v>1267</v>
          </cell>
          <cell r="Q88" t="str">
            <v xml:space="preserve">       c.  Discharges</v>
          </cell>
          <cell r="R88">
            <v>0</v>
          </cell>
          <cell r="S88">
            <v>1069</v>
          </cell>
          <cell r="T88">
            <v>0</v>
          </cell>
          <cell r="U88">
            <v>198</v>
          </cell>
          <cell r="V88">
            <v>0</v>
          </cell>
          <cell r="W88">
            <v>1267</v>
          </cell>
          <cell r="Y88" t="str">
            <v xml:space="preserve">       c.  Discharges</v>
          </cell>
          <cell r="Z88">
            <v>0</v>
          </cell>
          <cell r="AA88">
            <v>1069</v>
          </cell>
          <cell r="AB88">
            <v>0</v>
          </cell>
          <cell r="AC88">
            <v>198</v>
          </cell>
          <cell r="AD88">
            <v>0</v>
          </cell>
          <cell r="AE88">
            <v>1267</v>
          </cell>
        </row>
        <row r="89">
          <cell r="A89" t="str">
            <v xml:space="preserve">       d.  Discharge Days</v>
          </cell>
          <cell r="B89">
            <v>1631</v>
          </cell>
          <cell r="C89">
            <v>3072</v>
          </cell>
          <cell r="D89">
            <v>240</v>
          </cell>
          <cell r="E89">
            <v>622</v>
          </cell>
          <cell r="F89">
            <v>1871</v>
          </cell>
          <cell r="G89">
            <v>3694</v>
          </cell>
          <cell r="I89" t="str">
            <v xml:space="preserve">       d.  Discharge Days</v>
          </cell>
          <cell r="J89">
            <v>0</v>
          </cell>
          <cell r="K89">
            <v>4799</v>
          </cell>
          <cell r="L89">
            <v>0</v>
          </cell>
          <cell r="M89">
            <v>966</v>
          </cell>
          <cell r="N89">
            <v>0</v>
          </cell>
          <cell r="O89">
            <v>5765</v>
          </cell>
          <cell r="Q89" t="str">
            <v xml:space="preserve">       d.  Discharge Days</v>
          </cell>
          <cell r="R89">
            <v>0</v>
          </cell>
          <cell r="S89">
            <v>4799</v>
          </cell>
          <cell r="T89">
            <v>0</v>
          </cell>
          <cell r="U89">
            <v>966</v>
          </cell>
          <cell r="V89">
            <v>0</v>
          </cell>
          <cell r="W89">
            <v>5765</v>
          </cell>
          <cell r="Y89" t="str">
            <v xml:space="preserve">       d.  Discharge Days</v>
          </cell>
          <cell r="Z89">
            <v>0</v>
          </cell>
          <cell r="AA89">
            <v>4799</v>
          </cell>
          <cell r="AB89">
            <v>0</v>
          </cell>
          <cell r="AC89">
            <v>966</v>
          </cell>
          <cell r="AD89">
            <v>0</v>
          </cell>
          <cell r="AE89">
            <v>5765</v>
          </cell>
        </row>
        <row r="90">
          <cell r="A90" t="str">
            <v xml:space="preserve">       e.  Average Length of Stay</v>
          </cell>
          <cell r="B90">
            <v>4.66</v>
          </cell>
          <cell r="C90">
            <v>4.4912280701754383</v>
          </cell>
          <cell r="D90">
            <v>4.2857142857142856</v>
          </cell>
          <cell r="E90">
            <v>4.6766917293233083</v>
          </cell>
          <cell r="F90">
            <v>4.6083743842364528</v>
          </cell>
          <cell r="G90">
            <v>4.5214198286413705</v>
          </cell>
          <cell r="I90" t="str">
            <v xml:space="preserve">       e.  Average Length of Stay</v>
          </cell>
          <cell r="J90">
            <v>0</v>
          </cell>
          <cell r="K90">
            <v>4.489242282507016</v>
          </cell>
          <cell r="L90">
            <v>0</v>
          </cell>
          <cell r="M90">
            <v>4.8787878787878789</v>
          </cell>
          <cell r="N90">
            <v>0</v>
          </cell>
          <cell r="O90">
            <v>4.5501183898973956</v>
          </cell>
          <cell r="Q90" t="str">
            <v xml:space="preserve">       e.  Average Length of Stay</v>
          </cell>
          <cell r="R90">
            <v>0</v>
          </cell>
          <cell r="S90">
            <v>4.489242282507016</v>
          </cell>
          <cell r="T90">
            <v>0</v>
          </cell>
          <cell r="U90">
            <v>4.8787878787878789</v>
          </cell>
          <cell r="V90">
            <v>0</v>
          </cell>
          <cell r="W90">
            <v>4.5501183898973956</v>
          </cell>
          <cell r="Y90" t="str">
            <v xml:space="preserve">       e.  Average Length of Stay</v>
          </cell>
          <cell r="Z90">
            <v>0</v>
          </cell>
          <cell r="AA90">
            <v>4.489242282507016</v>
          </cell>
          <cell r="AB90">
            <v>0</v>
          </cell>
          <cell r="AC90">
            <v>4.8787878787878789</v>
          </cell>
          <cell r="AD90">
            <v>0</v>
          </cell>
          <cell r="AE90">
            <v>4.5501183898973956</v>
          </cell>
        </row>
        <row r="92">
          <cell r="A92" t="str">
            <v>D.   Emergency Room Visits</v>
          </cell>
          <cell r="B92">
            <v>172</v>
          </cell>
          <cell r="C92">
            <v>311</v>
          </cell>
          <cell r="D92">
            <v>90</v>
          </cell>
          <cell r="E92">
            <v>138</v>
          </cell>
          <cell r="F92">
            <v>262</v>
          </cell>
          <cell r="G92">
            <v>449</v>
          </cell>
          <cell r="I92" t="str">
            <v>D.   Emergency Room Visits</v>
          </cell>
          <cell r="J92">
            <v>0</v>
          </cell>
          <cell r="K92">
            <v>454</v>
          </cell>
          <cell r="L92">
            <v>0</v>
          </cell>
          <cell r="M92">
            <v>199</v>
          </cell>
          <cell r="N92">
            <v>0</v>
          </cell>
          <cell r="O92">
            <v>653</v>
          </cell>
          <cell r="Q92" t="str">
            <v>D.   Emergency Room Visits</v>
          </cell>
          <cell r="R92">
            <v>0</v>
          </cell>
          <cell r="S92">
            <v>454</v>
          </cell>
          <cell r="T92">
            <v>0</v>
          </cell>
          <cell r="U92">
            <v>199</v>
          </cell>
          <cell r="V92">
            <v>0</v>
          </cell>
          <cell r="W92">
            <v>653</v>
          </cell>
          <cell r="Y92" t="str">
            <v>D.   Emergency Room Visits</v>
          </cell>
          <cell r="Z92">
            <v>0</v>
          </cell>
          <cell r="AA92">
            <v>454</v>
          </cell>
          <cell r="AB92">
            <v>0</v>
          </cell>
          <cell r="AC92">
            <v>199</v>
          </cell>
          <cell r="AD92">
            <v>0</v>
          </cell>
          <cell r="AE92">
            <v>653</v>
          </cell>
        </row>
        <row r="96">
          <cell r="A96" t="str">
            <v>Program Contractor Financial Reporting Systems - Report #11B Utilization Data Report for all Counties</v>
          </cell>
          <cell r="I96" t="str">
            <v>Program Contractor Financial Reporting Systems - Report #11B Utilization Data Report for all Counties</v>
          </cell>
          <cell r="Q96" t="str">
            <v>Program Contractor Financial Reporting Systems - Report #11B Utilization Data Report for all Counties</v>
          </cell>
          <cell r="Y96" t="str">
            <v>Program Contractor Financial Reporting Systems - Report #11B Utilization Data Report for all Counties</v>
          </cell>
        </row>
        <row r="98">
          <cell r="A98" t="str">
            <v>Statement for Program Contractor 110049 - Evercare of Arizona, Inc.</v>
          </cell>
          <cell r="I98" t="str">
            <v>Statement for Program Contractor 110049 - Evercare of Arizona, Inc.</v>
          </cell>
          <cell r="Q98" t="str">
            <v>Statement for Program Contractor 110049 - Evercare of Arizona, Inc.</v>
          </cell>
          <cell r="Y98" t="str">
            <v>Statement for Program Contractor 110049 - Evercare of Arizona, Inc.</v>
          </cell>
        </row>
        <row r="100">
          <cell r="A100" t="str">
            <v>For the Month ending 12/31/2005 in the Fiscal Year ending 9/30/2006</v>
          </cell>
          <cell r="F100" t="str">
            <v>Page 3 of 3</v>
          </cell>
          <cell r="I100" t="str">
            <v>For the Month ending 3/31/2006 in the Fiscal Year ending 9/30/2006</v>
          </cell>
          <cell r="N100" t="str">
            <v>Page 3 of 3</v>
          </cell>
          <cell r="Q100" t="str">
            <v>For the Month ending 6/30/2006 in the Fiscal Year ending 9/30/2006</v>
          </cell>
          <cell r="V100" t="str">
            <v>Page 3 of 3</v>
          </cell>
          <cell r="Y100" t="str">
            <v>For the Month ending 9/30/2006 in the Fiscal Year ending 9/30/2006</v>
          </cell>
          <cell r="AD100" t="str">
            <v>Page 3 of 3</v>
          </cell>
        </row>
        <row r="103">
          <cell r="A103" t="str">
            <v>Utilization Data Report for All Counties</v>
          </cell>
          <cell r="I103" t="str">
            <v>Utilization Data Report for All Counties</v>
          </cell>
          <cell r="Q103" t="str">
            <v>Utilization Data Report for All Counties</v>
          </cell>
          <cell r="Y103" t="str">
            <v>Utilization Data Report for All Counties</v>
          </cell>
        </row>
        <row r="105">
          <cell r="B105" t="str">
            <v>MEDICARE</v>
          </cell>
          <cell r="D105" t="str">
            <v>NON-MEDICARE</v>
          </cell>
          <cell r="F105" t="str">
            <v>TOTAL</v>
          </cell>
          <cell r="J105" t="str">
            <v>MEDICARE</v>
          </cell>
          <cell r="L105" t="str">
            <v>NON-MEDICARE</v>
          </cell>
          <cell r="N105" t="str">
            <v>TOTAL</v>
          </cell>
          <cell r="R105" t="str">
            <v>MEDICARE</v>
          </cell>
          <cell r="T105" t="str">
            <v>NON-MEDICARE</v>
          </cell>
          <cell r="V105" t="str">
            <v>TOTAL</v>
          </cell>
          <cell r="Z105" t="str">
            <v>MEDICARE</v>
          </cell>
          <cell r="AB105" t="str">
            <v>NON-MEDICARE</v>
          </cell>
          <cell r="AD105" t="str">
            <v>TOTAL</v>
          </cell>
        </row>
        <row r="106">
          <cell r="A106" t="str">
            <v>ITEM DESCRIPTION</v>
          </cell>
          <cell r="B106" t="str">
            <v>Current</v>
          </cell>
          <cell r="D106" t="str">
            <v>Current</v>
          </cell>
          <cell r="F106" t="str">
            <v>Current</v>
          </cell>
          <cell r="I106" t="str">
            <v>ITEM DESCRIPTION</v>
          </cell>
          <cell r="J106" t="str">
            <v>Current</v>
          </cell>
          <cell r="L106" t="str">
            <v>Current</v>
          </cell>
          <cell r="N106" t="str">
            <v>Current</v>
          </cell>
          <cell r="Q106" t="str">
            <v>ITEM DESCRIPTION</v>
          </cell>
          <cell r="R106" t="str">
            <v>Current</v>
          </cell>
          <cell r="T106" t="str">
            <v>Current</v>
          </cell>
          <cell r="V106" t="str">
            <v>Current</v>
          </cell>
          <cell r="Y106" t="str">
            <v>ITEM DESCRIPTION</v>
          </cell>
          <cell r="Z106" t="str">
            <v>Current</v>
          </cell>
          <cell r="AB106" t="str">
            <v>Current</v>
          </cell>
          <cell r="AD106" t="str">
            <v>Current</v>
          </cell>
        </row>
        <row r="107">
          <cell r="B107" t="str">
            <v>Period</v>
          </cell>
          <cell r="C107" t="str">
            <v>YTD</v>
          </cell>
          <cell r="D107" t="str">
            <v>Period</v>
          </cell>
          <cell r="E107" t="str">
            <v>YTD</v>
          </cell>
          <cell r="F107" t="str">
            <v>Period</v>
          </cell>
          <cell r="G107" t="str">
            <v>YTD</v>
          </cell>
          <cell r="J107" t="str">
            <v>Period</v>
          </cell>
          <cell r="K107" t="str">
            <v>YTD</v>
          </cell>
          <cell r="L107" t="str">
            <v>Period</v>
          </cell>
          <cell r="M107" t="str">
            <v>YTD</v>
          </cell>
          <cell r="N107" t="str">
            <v>Period</v>
          </cell>
          <cell r="O107" t="str">
            <v>YTD</v>
          </cell>
          <cell r="R107" t="str">
            <v>Period</v>
          </cell>
          <cell r="S107" t="str">
            <v>YTD</v>
          </cell>
          <cell r="T107" t="str">
            <v>Period</v>
          </cell>
          <cell r="U107" t="str">
            <v>YTD</v>
          </cell>
          <cell r="V107" t="str">
            <v>Period</v>
          </cell>
          <cell r="W107" t="str">
            <v>YTD</v>
          </cell>
          <cell r="Z107" t="str">
            <v>Period</v>
          </cell>
          <cell r="AA107" t="str">
            <v>YTD</v>
          </cell>
          <cell r="AB107" t="str">
            <v>Period</v>
          </cell>
          <cell r="AC107" t="str">
            <v>YTD</v>
          </cell>
          <cell r="AD107" t="str">
            <v>Period</v>
          </cell>
          <cell r="AE107" t="str">
            <v>YTD</v>
          </cell>
        </row>
        <row r="108">
          <cell r="A108" t="str">
            <v>A.   Enrollees (At End of Period)</v>
          </cell>
          <cell r="B108">
            <v>6191</v>
          </cell>
          <cell r="D108">
            <v>951</v>
          </cell>
          <cell r="F108">
            <v>7142</v>
          </cell>
          <cell r="I108" t="str">
            <v>A.   Enrollees (At End of Period)</v>
          </cell>
          <cell r="J108">
            <v>0</v>
          </cell>
          <cell r="L108">
            <v>0</v>
          </cell>
          <cell r="N108">
            <v>0</v>
          </cell>
          <cell r="Q108" t="str">
            <v>A.   Enrollees (At End of Period)</v>
          </cell>
          <cell r="R108">
            <v>0</v>
          </cell>
          <cell r="T108">
            <v>0</v>
          </cell>
          <cell r="V108">
            <v>0</v>
          </cell>
          <cell r="Y108" t="str">
            <v>A.   Enrollees (At End of Period)</v>
          </cell>
          <cell r="Z108">
            <v>0</v>
          </cell>
          <cell r="AB108">
            <v>0</v>
          </cell>
          <cell r="AD108">
            <v>0</v>
          </cell>
        </row>
        <row r="110">
          <cell r="A110" t="str">
            <v>B.   Member Months (Unduplicated)</v>
          </cell>
          <cell r="B110">
            <v>6372.1862999999985</v>
          </cell>
          <cell r="C110">
            <v>19021.851999999999</v>
          </cell>
          <cell r="D110">
            <v>911.72370000000001</v>
          </cell>
          <cell r="E110">
            <v>2962.9680000000003</v>
          </cell>
          <cell r="F110">
            <v>7283.9099999999989</v>
          </cell>
          <cell r="G110">
            <v>21984.820000000003</v>
          </cell>
          <cell r="I110" t="str">
            <v>B.   Member Months (Unduplicated)</v>
          </cell>
          <cell r="J110">
            <v>0</v>
          </cell>
          <cell r="K110">
            <v>19021.851999999999</v>
          </cell>
          <cell r="L110">
            <v>0</v>
          </cell>
          <cell r="M110">
            <v>2962.9680000000003</v>
          </cell>
          <cell r="N110">
            <v>0</v>
          </cell>
          <cell r="O110">
            <v>21984.820000000003</v>
          </cell>
          <cell r="Q110" t="str">
            <v>B.   Member Months (Unduplicated)</v>
          </cell>
          <cell r="R110">
            <v>0</v>
          </cell>
          <cell r="S110">
            <v>19021.851999999999</v>
          </cell>
          <cell r="T110">
            <v>0</v>
          </cell>
          <cell r="U110">
            <v>2962.9680000000003</v>
          </cell>
          <cell r="V110">
            <v>0</v>
          </cell>
          <cell r="W110">
            <v>21984.820000000003</v>
          </cell>
          <cell r="Y110" t="str">
            <v>B.   Member Months (Unduplicated)</v>
          </cell>
          <cell r="Z110">
            <v>0</v>
          </cell>
          <cell r="AA110">
            <v>19021.851999999999</v>
          </cell>
          <cell r="AB110">
            <v>0</v>
          </cell>
          <cell r="AC110">
            <v>2962.9680000000003</v>
          </cell>
          <cell r="AD110">
            <v>0</v>
          </cell>
          <cell r="AE110">
            <v>21984.820000000003</v>
          </cell>
        </row>
        <row r="111">
          <cell r="A111" t="str">
            <v xml:space="preserve">   Institutional Member Months Total</v>
          </cell>
          <cell r="B111">
            <v>2374.0299999999997</v>
          </cell>
          <cell r="C111">
            <v>8039.7100000000009</v>
          </cell>
          <cell r="D111">
            <v>225.32</v>
          </cell>
          <cell r="E111">
            <v>718.40000000000009</v>
          </cell>
          <cell r="F111">
            <v>2599.35</v>
          </cell>
          <cell r="G111">
            <v>8758.11</v>
          </cell>
          <cell r="I111" t="str">
            <v xml:space="preserve">   Institutional Member Months Total</v>
          </cell>
          <cell r="J111">
            <v>0</v>
          </cell>
          <cell r="K111">
            <v>8039.7100000000009</v>
          </cell>
          <cell r="L111">
            <v>0</v>
          </cell>
          <cell r="M111">
            <v>718.40000000000009</v>
          </cell>
          <cell r="N111">
            <v>0</v>
          </cell>
          <cell r="O111">
            <v>8758.11</v>
          </cell>
          <cell r="Q111" t="str">
            <v xml:space="preserve">   Institutional Member Months Total</v>
          </cell>
          <cell r="R111">
            <v>0</v>
          </cell>
          <cell r="S111">
            <v>8039.7100000000009</v>
          </cell>
          <cell r="T111">
            <v>0</v>
          </cell>
          <cell r="U111">
            <v>718.40000000000009</v>
          </cell>
          <cell r="V111">
            <v>0</v>
          </cell>
          <cell r="W111">
            <v>8758.11</v>
          </cell>
          <cell r="Y111" t="str">
            <v xml:space="preserve">   Institutional Member Months Total</v>
          </cell>
          <cell r="Z111">
            <v>0</v>
          </cell>
          <cell r="AA111">
            <v>8039.7100000000009</v>
          </cell>
          <cell r="AB111">
            <v>0</v>
          </cell>
          <cell r="AC111">
            <v>718.40000000000009</v>
          </cell>
          <cell r="AD111">
            <v>0</v>
          </cell>
          <cell r="AE111">
            <v>8758.11</v>
          </cell>
        </row>
        <row r="112">
          <cell r="A112" t="str">
            <v xml:space="preserve">   1.  Level I</v>
          </cell>
          <cell r="B112">
            <v>1469.71</v>
          </cell>
          <cell r="C112">
            <v>4965.1399999999994</v>
          </cell>
          <cell r="D112">
            <v>137.76999999999998</v>
          </cell>
          <cell r="E112">
            <v>442.84000000000003</v>
          </cell>
          <cell r="F112">
            <v>1607.4800000000002</v>
          </cell>
          <cell r="G112">
            <v>5407.98</v>
          </cell>
          <cell r="I112" t="str">
            <v xml:space="preserve">   1.  Level I</v>
          </cell>
          <cell r="J112">
            <v>0</v>
          </cell>
          <cell r="K112">
            <v>4965.1399999999994</v>
          </cell>
          <cell r="L112">
            <v>0</v>
          </cell>
          <cell r="M112">
            <v>442.84000000000003</v>
          </cell>
          <cell r="N112">
            <v>0</v>
          </cell>
          <cell r="O112">
            <v>5407.98</v>
          </cell>
          <cell r="Q112" t="str">
            <v xml:space="preserve">   1.  Level I</v>
          </cell>
          <cell r="R112">
            <v>0</v>
          </cell>
          <cell r="S112">
            <v>4965.1399999999994</v>
          </cell>
          <cell r="T112">
            <v>0</v>
          </cell>
          <cell r="U112">
            <v>442.84000000000003</v>
          </cell>
          <cell r="V112">
            <v>0</v>
          </cell>
          <cell r="W112">
            <v>5407.98</v>
          </cell>
          <cell r="Y112" t="str">
            <v xml:space="preserve">   1.  Level I</v>
          </cell>
          <cell r="Z112">
            <v>0</v>
          </cell>
          <cell r="AA112">
            <v>4965.1399999999994</v>
          </cell>
          <cell r="AB112">
            <v>0</v>
          </cell>
          <cell r="AC112">
            <v>442.84000000000003</v>
          </cell>
          <cell r="AD112">
            <v>0</v>
          </cell>
          <cell r="AE112">
            <v>5407.98</v>
          </cell>
        </row>
        <row r="113">
          <cell r="A113" t="str">
            <v xml:space="preserve">   2.  Level II</v>
          </cell>
          <cell r="B113">
            <v>782.97</v>
          </cell>
          <cell r="C113">
            <v>2657.8599999999997</v>
          </cell>
          <cell r="D113">
            <v>62.580000000000005</v>
          </cell>
          <cell r="E113">
            <v>195.09</v>
          </cell>
          <cell r="F113">
            <v>845.55000000000007</v>
          </cell>
          <cell r="G113">
            <v>2852.95</v>
          </cell>
          <cell r="I113" t="str">
            <v xml:space="preserve">   2.  Level II</v>
          </cell>
          <cell r="J113">
            <v>0</v>
          </cell>
          <cell r="K113">
            <v>2657.8599999999997</v>
          </cell>
          <cell r="L113">
            <v>0</v>
          </cell>
          <cell r="M113">
            <v>195.09</v>
          </cell>
          <cell r="N113">
            <v>0</v>
          </cell>
          <cell r="O113">
            <v>2852.95</v>
          </cell>
          <cell r="Q113" t="str">
            <v xml:space="preserve">   2.  Level II</v>
          </cell>
          <cell r="R113">
            <v>0</v>
          </cell>
          <cell r="S113">
            <v>2657.8599999999997</v>
          </cell>
          <cell r="T113">
            <v>0</v>
          </cell>
          <cell r="U113">
            <v>195.09</v>
          </cell>
          <cell r="V113">
            <v>0</v>
          </cell>
          <cell r="W113">
            <v>2852.95</v>
          </cell>
          <cell r="Y113" t="str">
            <v xml:space="preserve">   2.  Level II</v>
          </cell>
          <cell r="Z113">
            <v>0</v>
          </cell>
          <cell r="AA113">
            <v>2657.8599999999997</v>
          </cell>
          <cell r="AB113">
            <v>0</v>
          </cell>
          <cell r="AC113">
            <v>195.09</v>
          </cell>
          <cell r="AD113">
            <v>0</v>
          </cell>
          <cell r="AE113">
            <v>2852.95</v>
          </cell>
        </row>
        <row r="114">
          <cell r="A114" t="str">
            <v xml:space="preserve">   3.  Level III</v>
          </cell>
          <cell r="B114">
            <v>118.41000000000001</v>
          </cell>
          <cell r="C114">
            <v>408.74</v>
          </cell>
          <cell r="D114">
            <v>20.130000000000003</v>
          </cell>
          <cell r="E114">
            <v>66.5</v>
          </cell>
          <cell r="F114">
            <v>138.54000000000002</v>
          </cell>
          <cell r="G114">
            <v>475.24</v>
          </cell>
          <cell r="I114" t="str">
            <v xml:space="preserve">   3.  Level III</v>
          </cell>
          <cell r="J114">
            <v>0</v>
          </cell>
          <cell r="K114">
            <v>408.74</v>
          </cell>
          <cell r="L114">
            <v>0</v>
          </cell>
          <cell r="M114">
            <v>66.5</v>
          </cell>
          <cell r="N114">
            <v>0</v>
          </cell>
          <cell r="O114">
            <v>475.24</v>
          </cell>
          <cell r="Q114" t="str">
            <v xml:space="preserve">   3.  Level III</v>
          </cell>
          <cell r="R114">
            <v>0</v>
          </cell>
          <cell r="S114">
            <v>408.74</v>
          </cell>
          <cell r="T114">
            <v>0</v>
          </cell>
          <cell r="U114">
            <v>66.5</v>
          </cell>
          <cell r="V114">
            <v>0</v>
          </cell>
          <cell r="W114">
            <v>475.24</v>
          </cell>
          <cell r="Y114" t="str">
            <v xml:space="preserve">   3.  Level III</v>
          </cell>
          <cell r="Z114">
            <v>0</v>
          </cell>
          <cell r="AA114">
            <v>408.74</v>
          </cell>
          <cell r="AB114">
            <v>0</v>
          </cell>
          <cell r="AC114">
            <v>66.5</v>
          </cell>
          <cell r="AD114">
            <v>0</v>
          </cell>
          <cell r="AE114">
            <v>475.24</v>
          </cell>
        </row>
        <row r="115">
          <cell r="A115" t="str">
            <v xml:space="preserve">   4.  Level IV</v>
          </cell>
          <cell r="B115">
            <v>2.94</v>
          </cell>
          <cell r="C115">
            <v>7.97</v>
          </cell>
          <cell r="D115">
            <v>4.84</v>
          </cell>
          <cell r="E115">
            <v>13.969999999999999</v>
          </cell>
          <cell r="F115">
            <v>7.7799999999999994</v>
          </cell>
          <cell r="G115">
            <v>21.939999999999998</v>
          </cell>
          <cell r="I115" t="str">
            <v xml:space="preserve">   4.  Level IV</v>
          </cell>
          <cell r="J115">
            <v>0</v>
          </cell>
          <cell r="K115">
            <v>7.97</v>
          </cell>
          <cell r="L115">
            <v>0</v>
          </cell>
          <cell r="M115">
            <v>13.969999999999999</v>
          </cell>
          <cell r="N115">
            <v>0</v>
          </cell>
          <cell r="O115">
            <v>21.939999999999998</v>
          </cell>
          <cell r="Q115" t="str">
            <v xml:space="preserve">   4.  Level IV</v>
          </cell>
          <cell r="R115">
            <v>0</v>
          </cell>
          <cell r="S115">
            <v>7.97</v>
          </cell>
          <cell r="T115">
            <v>0</v>
          </cell>
          <cell r="U115">
            <v>13.969999999999999</v>
          </cell>
          <cell r="V115">
            <v>0</v>
          </cell>
          <cell r="W115">
            <v>21.939999999999998</v>
          </cell>
          <cell r="Y115" t="str">
            <v xml:space="preserve">   4.  Level IV</v>
          </cell>
          <cell r="Z115">
            <v>0</v>
          </cell>
          <cell r="AA115">
            <v>7.97</v>
          </cell>
          <cell r="AB115">
            <v>0</v>
          </cell>
          <cell r="AC115">
            <v>13.969999999999999</v>
          </cell>
          <cell r="AD115">
            <v>0</v>
          </cell>
          <cell r="AE115">
            <v>21.939999999999998</v>
          </cell>
        </row>
        <row r="116">
          <cell r="A116" t="str">
            <v xml:space="preserve">   5.</v>
          </cell>
          <cell r="I116" t="str">
            <v xml:space="preserve">   5.</v>
          </cell>
          <cell r="Q116" t="str">
            <v xml:space="preserve">   5.</v>
          </cell>
          <cell r="Y116" t="str">
            <v xml:space="preserve">   5.</v>
          </cell>
        </row>
        <row r="117">
          <cell r="A117" t="str">
            <v xml:space="preserve">   6.</v>
          </cell>
          <cell r="I117" t="str">
            <v xml:space="preserve">   6.</v>
          </cell>
          <cell r="Q117" t="str">
            <v xml:space="preserve">   6.</v>
          </cell>
          <cell r="Y117" t="str">
            <v xml:space="preserve">   6.</v>
          </cell>
        </row>
        <row r="118">
          <cell r="A118" t="str">
            <v xml:space="preserve">   7.  Home and Community Based Services (HCBS) Total</v>
          </cell>
          <cell r="B118">
            <v>4272.3</v>
          </cell>
          <cell r="C118">
            <v>12009.18</v>
          </cell>
          <cell r="D118">
            <v>707.3</v>
          </cell>
          <cell r="E118">
            <v>2309.5999999999995</v>
          </cell>
          <cell r="F118">
            <v>4979.6000000000004</v>
          </cell>
          <cell r="G118">
            <v>14318.78</v>
          </cell>
          <cell r="I118" t="str">
            <v xml:space="preserve">   7.  Home and Community Based Services (HCBS) Total</v>
          </cell>
          <cell r="J118">
            <v>0</v>
          </cell>
          <cell r="K118">
            <v>12009.18</v>
          </cell>
          <cell r="L118">
            <v>0</v>
          </cell>
          <cell r="M118">
            <v>2309.5999999999995</v>
          </cell>
          <cell r="N118">
            <v>0</v>
          </cell>
          <cell r="O118">
            <v>14318.78</v>
          </cell>
          <cell r="Q118" t="str">
            <v xml:space="preserve">   7.  Home and Community Based Services (HCBS) Total</v>
          </cell>
          <cell r="R118">
            <v>0</v>
          </cell>
          <cell r="S118">
            <v>12009.18</v>
          </cell>
          <cell r="T118">
            <v>0</v>
          </cell>
          <cell r="U118">
            <v>2309.5999999999995</v>
          </cell>
          <cell r="V118">
            <v>0</v>
          </cell>
          <cell r="W118">
            <v>14318.78</v>
          </cell>
          <cell r="Y118" t="str">
            <v xml:space="preserve">   7.  Home and Community Based Services (HCBS) Total</v>
          </cell>
          <cell r="Z118">
            <v>0</v>
          </cell>
          <cell r="AA118">
            <v>12009.18</v>
          </cell>
          <cell r="AB118">
            <v>0</v>
          </cell>
          <cell r="AC118">
            <v>2309.5999999999995</v>
          </cell>
          <cell r="AD118">
            <v>0</v>
          </cell>
          <cell r="AE118">
            <v>14318.78</v>
          </cell>
        </row>
        <row r="119">
          <cell r="A119" t="str">
            <v xml:space="preserve">       a.  Adult Foster Care</v>
          </cell>
          <cell r="B119">
            <v>50.68</v>
          </cell>
          <cell r="C119">
            <v>178.41</v>
          </cell>
          <cell r="D119">
            <v>10</v>
          </cell>
          <cell r="E119">
            <v>32.94</v>
          </cell>
          <cell r="F119">
            <v>60.68</v>
          </cell>
          <cell r="G119">
            <v>211.34999999999997</v>
          </cell>
          <cell r="I119" t="str">
            <v xml:space="preserve">       a.  Adult Foster Care</v>
          </cell>
          <cell r="J119">
            <v>0</v>
          </cell>
          <cell r="K119">
            <v>178.41</v>
          </cell>
          <cell r="L119">
            <v>0</v>
          </cell>
          <cell r="M119">
            <v>32.94</v>
          </cell>
          <cell r="N119">
            <v>0</v>
          </cell>
          <cell r="O119">
            <v>211.34999999999997</v>
          </cell>
          <cell r="Q119" t="str">
            <v xml:space="preserve">       a.  Adult Foster Care</v>
          </cell>
          <cell r="R119">
            <v>0</v>
          </cell>
          <cell r="S119">
            <v>178.41</v>
          </cell>
          <cell r="T119">
            <v>0</v>
          </cell>
          <cell r="U119">
            <v>32.94</v>
          </cell>
          <cell r="V119">
            <v>0</v>
          </cell>
          <cell r="W119">
            <v>211.34999999999997</v>
          </cell>
          <cell r="Y119" t="str">
            <v xml:space="preserve">       a.  Adult Foster Care</v>
          </cell>
          <cell r="Z119">
            <v>0</v>
          </cell>
          <cell r="AA119">
            <v>178.41</v>
          </cell>
          <cell r="AB119">
            <v>0</v>
          </cell>
          <cell r="AC119">
            <v>32.94</v>
          </cell>
          <cell r="AD119">
            <v>0</v>
          </cell>
          <cell r="AE119">
            <v>211.34999999999997</v>
          </cell>
        </row>
        <row r="120">
          <cell r="A120" t="str">
            <v xml:space="preserve">       b.  Assisted Living Home (Adult Care Home)</v>
          </cell>
          <cell r="B120">
            <v>635.75999999999988</v>
          </cell>
          <cell r="C120">
            <v>2187.61</v>
          </cell>
          <cell r="D120">
            <v>51.900000000000006</v>
          </cell>
          <cell r="E120">
            <v>159.81</v>
          </cell>
          <cell r="F120">
            <v>687.65999999999985</v>
          </cell>
          <cell r="G120">
            <v>2347.42</v>
          </cell>
          <cell r="I120" t="str">
            <v xml:space="preserve">       b.  Assisted Living Home (Adult Care Home)</v>
          </cell>
          <cell r="J120">
            <v>0</v>
          </cell>
          <cell r="K120">
            <v>2187.61</v>
          </cell>
          <cell r="L120">
            <v>0</v>
          </cell>
          <cell r="M120">
            <v>159.81</v>
          </cell>
          <cell r="N120">
            <v>0</v>
          </cell>
          <cell r="O120">
            <v>2347.42</v>
          </cell>
          <cell r="Q120" t="str">
            <v xml:space="preserve">       b.  Assisted Living Home (Adult Care Home)</v>
          </cell>
          <cell r="R120">
            <v>0</v>
          </cell>
          <cell r="S120">
            <v>2187.61</v>
          </cell>
          <cell r="T120">
            <v>0</v>
          </cell>
          <cell r="U120">
            <v>159.81</v>
          </cell>
          <cell r="V120">
            <v>0</v>
          </cell>
          <cell r="W120">
            <v>2347.42</v>
          </cell>
          <cell r="Y120" t="str">
            <v xml:space="preserve">       b.  Assisted Living Home (Adult Care Home)</v>
          </cell>
          <cell r="Z120">
            <v>0</v>
          </cell>
          <cell r="AA120">
            <v>2187.61</v>
          </cell>
          <cell r="AB120">
            <v>0</v>
          </cell>
          <cell r="AC120">
            <v>159.81</v>
          </cell>
          <cell r="AD120">
            <v>0</v>
          </cell>
          <cell r="AE120">
            <v>2347.42</v>
          </cell>
        </row>
        <row r="121">
          <cell r="A121" t="str">
            <v xml:space="preserve">       c.  Group Home (DD)</v>
          </cell>
          <cell r="B121">
            <v>1</v>
          </cell>
          <cell r="C121">
            <v>4.0299999999999994</v>
          </cell>
          <cell r="D121">
            <v>0</v>
          </cell>
          <cell r="E121">
            <v>0</v>
          </cell>
          <cell r="F121">
            <v>1</v>
          </cell>
          <cell r="G121">
            <v>4.0299999999999994</v>
          </cell>
          <cell r="I121" t="str">
            <v xml:space="preserve">       c.  Group Home (DD)</v>
          </cell>
          <cell r="J121">
            <v>0</v>
          </cell>
          <cell r="K121">
            <v>4.0299999999999994</v>
          </cell>
          <cell r="L121">
            <v>0</v>
          </cell>
          <cell r="M121">
            <v>0</v>
          </cell>
          <cell r="N121">
            <v>0</v>
          </cell>
          <cell r="O121">
            <v>4.0299999999999994</v>
          </cell>
          <cell r="Q121" t="str">
            <v xml:space="preserve">       c.  Group Home (DD)</v>
          </cell>
          <cell r="R121">
            <v>0</v>
          </cell>
          <cell r="S121">
            <v>4.0299999999999994</v>
          </cell>
          <cell r="T121">
            <v>0</v>
          </cell>
          <cell r="U121">
            <v>0</v>
          </cell>
          <cell r="V121">
            <v>0</v>
          </cell>
          <cell r="W121">
            <v>4.0299999999999994</v>
          </cell>
          <cell r="Y121" t="str">
            <v xml:space="preserve">       c.  Group Home (DD)</v>
          </cell>
          <cell r="Z121">
            <v>0</v>
          </cell>
          <cell r="AA121">
            <v>4.0299999999999994</v>
          </cell>
          <cell r="AB121">
            <v>0</v>
          </cell>
          <cell r="AC121">
            <v>0</v>
          </cell>
          <cell r="AD121">
            <v>0</v>
          </cell>
          <cell r="AE121">
            <v>4.0299999999999994</v>
          </cell>
        </row>
        <row r="122">
          <cell r="A122" t="str">
            <v xml:space="preserve">       d.  Individual Home</v>
          </cell>
          <cell r="B122">
            <v>1692.2600000000002</v>
          </cell>
          <cell r="C122">
            <v>3287.0699999999997</v>
          </cell>
          <cell r="D122">
            <v>348.81</v>
          </cell>
          <cell r="E122">
            <v>1141.04</v>
          </cell>
          <cell r="F122">
            <v>2041.0700000000002</v>
          </cell>
          <cell r="G122">
            <v>4428.1100000000006</v>
          </cell>
          <cell r="I122" t="str">
            <v xml:space="preserve">       d.  Individual Home</v>
          </cell>
          <cell r="J122">
            <v>0</v>
          </cell>
          <cell r="K122">
            <v>3287.0699999999997</v>
          </cell>
          <cell r="L122">
            <v>0</v>
          </cell>
          <cell r="M122">
            <v>1141.04</v>
          </cell>
          <cell r="N122">
            <v>0</v>
          </cell>
          <cell r="O122">
            <v>4428.1100000000006</v>
          </cell>
          <cell r="Q122" t="str">
            <v xml:space="preserve">       d.  Individual Home</v>
          </cell>
          <cell r="R122">
            <v>0</v>
          </cell>
          <cell r="S122">
            <v>3287.0699999999997</v>
          </cell>
          <cell r="T122">
            <v>0</v>
          </cell>
          <cell r="U122">
            <v>1141.04</v>
          </cell>
          <cell r="V122">
            <v>0</v>
          </cell>
          <cell r="W122">
            <v>4428.1100000000006</v>
          </cell>
          <cell r="Y122" t="str">
            <v xml:space="preserve">       d.  Individual Home</v>
          </cell>
          <cell r="Z122">
            <v>0</v>
          </cell>
          <cell r="AA122">
            <v>3287.0699999999997</v>
          </cell>
          <cell r="AB122">
            <v>0</v>
          </cell>
          <cell r="AC122">
            <v>1141.04</v>
          </cell>
          <cell r="AD122">
            <v>0</v>
          </cell>
          <cell r="AE122">
            <v>4428.1100000000006</v>
          </cell>
        </row>
        <row r="123">
          <cell r="A123" t="str">
            <v xml:space="preserve">       e.  Assisted Living Centers (SRL)</v>
          </cell>
          <cell r="B123">
            <v>836.31000000000006</v>
          </cell>
          <cell r="C123">
            <v>2881.63</v>
          </cell>
          <cell r="D123">
            <v>69.02000000000001</v>
          </cell>
          <cell r="E123">
            <v>223.98000000000002</v>
          </cell>
          <cell r="F123">
            <v>905.33</v>
          </cell>
          <cell r="G123">
            <v>3105.6099999999997</v>
          </cell>
          <cell r="I123" t="str">
            <v xml:space="preserve">       e.  Assisted Living Centers (SRL)</v>
          </cell>
          <cell r="J123">
            <v>0</v>
          </cell>
          <cell r="K123">
            <v>2881.63</v>
          </cell>
          <cell r="L123">
            <v>0</v>
          </cell>
          <cell r="M123">
            <v>223.98000000000002</v>
          </cell>
          <cell r="N123">
            <v>0</v>
          </cell>
          <cell r="O123">
            <v>3105.6099999999997</v>
          </cell>
          <cell r="Q123" t="str">
            <v xml:space="preserve">       e.  Assisted Living Centers (SRL)</v>
          </cell>
          <cell r="R123">
            <v>0</v>
          </cell>
          <cell r="S123">
            <v>2881.63</v>
          </cell>
          <cell r="T123">
            <v>0</v>
          </cell>
          <cell r="U123">
            <v>223.98000000000002</v>
          </cell>
          <cell r="V123">
            <v>0</v>
          </cell>
          <cell r="W123">
            <v>3105.6099999999997</v>
          </cell>
          <cell r="Y123" t="str">
            <v xml:space="preserve">       e.  Assisted Living Centers (SRL)</v>
          </cell>
          <cell r="Z123">
            <v>0</v>
          </cell>
          <cell r="AA123">
            <v>2881.63</v>
          </cell>
          <cell r="AB123">
            <v>0</v>
          </cell>
          <cell r="AC123">
            <v>223.98000000000002</v>
          </cell>
          <cell r="AD123">
            <v>0</v>
          </cell>
          <cell r="AE123">
            <v>3105.6099999999997</v>
          </cell>
        </row>
        <row r="124">
          <cell r="A124" t="str">
            <v xml:space="preserve">       f.  Other (Hospice)</v>
          </cell>
          <cell r="B124">
            <v>102.4</v>
          </cell>
          <cell r="C124">
            <v>353.15000000000003</v>
          </cell>
          <cell r="D124">
            <v>5.48</v>
          </cell>
          <cell r="E124">
            <v>18.22</v>
          </cell>
          <cell r="F124">
            <v>107.88</v>
          </cell>
          <cell r="G124">
            <v>371.37</v>
          </cell>
          <cell r="I124" t="str">
            <v xml:space="preserve">       f.  Other (Hospice)</v>
          </cell>
          <cell r="J124">
            <v>0</v>
          </cell>
          <cell r="K124">
            <v>353.15000000000003</v>
          </cell>
          <cell r="L124">
            <v>0</v>
          </cell>
          <cell r="M124">
            <v>18.22</v>
          </cell>
          <cell r="N124">
            <v>0</v>
          </cell>
          <cell r="O124">
            <v>371.37</v>
          </cell>
          <cell r="Q124" t="str">
            <v xml:space="preserve">       f.  Other (Hospice)</v>
          </cell>
          <cell r="R124">
            <v>0</v>
          </cell>
          <cell r="S124">
            <v>353.15000000000003</v>
          </cell>
          <cell r="T124">
            <v>0</v>
          </cell>
          <cell r="U124">
            <v>18.22</v>
          </cell>
          <cell r="V124">
            <v>0</v>
          </cell>
          <cell r="W124">
            <v>371.37</v>
          </cell>
          <cell r="Y124" t="str">
            <v xml:space="preserve">       f.  Other (Hospice)</v>
          </cell>
          <cell r="Z124">
            <v>0</v>
          </cell>
          <cell r="AA124">
            <v>353.15000000000003</v>
          </cell>
          <cell r="AB124">
            <v>0</v>
          </cell>
          <cell r="AC124">
            <v>18.22</v>
          </cell>
          <cell r="AD124">
            <v>0</v>
          </cell>
          <cell r="AE124">
            <v>371.37</v>
          </cell>
        </row>
        <row r="125">
          <cell r="A125" t="str">
            <v xml:space="preserve">       g.  Attendant Care</v>
          </cell>
          <cell r="B125">
            <v>953.89</v>
          </cell>
          <cell r="C125">
            <v>3117.28</v>
          </cell>
          <cell r="D125">
            <v>222.09</v>
          </cell>
          <cell r="E125">
            <v>733.61</v>
          </cell>
          <cell r="F125">
            <v>1175.9800000000002</v>
          </cell>
          <cell r="G125">
            <v>3850.8900000000003</v>
          </cell>
          <cell r="I125" t="str">
            <v xml:space="preserve">       g.  Attendant Care</v>
          </cell>
          <cell r="J125">
            <v>0</v>
          </cell>
          <cell r="K125">
            <v>3117.28</v>
          </cell>
          <cell r="L125">
            <v>0</v>
          </cell>
          <cell r="M125">
            <v>733.61</v>
          </cell>
          <cell r="N125">
            <v>0</v>
          </cell>
          <cell r="O125">
            <v>3850.8900000000003</v>
          </cell>
          <cell r="Q125" t="str">
            <v xml:space="preserve">       g.  Attendant Care</v>
          </cell>
          <cell r="R125">
            <v>0</v>
          </cell>
          <cell r="S125">
            <v>3117.28</v>
          </cell>
          <cell r="T125">
            <v>0</v>
          </cell>
          <cell r="U125">
            <v>733.61</v>
          </cell>
          <cell r="V125">
            <v>0</v>
          </cell>
          <cell r="W125">
            <v>3850.8900000000003</v>
          </cell>
          <cell r="Y125" t="str">
            <v xml:space="preserve">       g.  Attendant Care</v>
          </cell>
          <cell r="Z125">
            <v>0</v>
          </cell>
          <cell r="AA125">
            <v>3117.28</v>
          </cell>
          <cell r="AB125">
            <v>0</v>
          </cell>
          <cell r="AC125">
            <v>733.61</v>
          </cell>
          <cell r="AD125">
            <v>0</v>
          </cell>
          <cell r="AE125">
            <v>3850.8900000000003</v>
          </cell>
        </row>
        <row r="126">
          <cell r="A126" t="str">
            <v xml:space="preserve">   8.  Acute Care</v>
          </cell>
          <cell r="B126">
            <v>43.24</v>
          </cell>
          <cell r="C126">
            <v>153.07999999999998</v>
          </cell>
          <cell r="D126">
            <v>28.15</v>
          </cell>
          <cell r="E126">
            <v>96.039999999999992</v>
          </cell>
          <cell r="F126">
            <v>71.39</v>
          </cell>
          <cell r="G126">
            <v>249.11999999999998</v>
          </cell>
          <cell r="I126" t="str">
            <v xml:space="preserve">   8.  Acute Care</v>
          </cell>
          <cell r="J126">
            <v>0</v>
          </cell>
          <cell r="K126">
            <v>153.07999999999998</v>
          </cell>
          <cell r="L126">
            <v>0</v>
          </cell>
          <cell r="M126">
            <v>96.039999999999992</v>
          </cell>
          <cell r="N126">
            <v>0</v>
          </cell>
          <cell r="O126">
            <v>249.11999999999998</v>
          </cell>
          <cell r="Q126" t="str">
            <v xml:space="preserve">   8.  Acute Care</v>
          </cell>
          <cell r="R126">
            <v>0</v>
          </cell>
          <cell r="S126">
            <v>153.07999999999998</v>
          </cell>
          <cell r="T126">
            <v>0</v>
          </cell>
          <cell r="U126">
            <v>96.039999999999992</v>
          </cell>
          <cell r="V126">
            <v>0</v>
          </cell>
          <cell r="W126">
            <v>249.11999999999998</v>
          </cell>
          <cell r="Y126" t="str">
            <v xml:space="preserve">   8.  Acute Care</v>
          </cell>
          <cell r="Z126">
            <v>0</v>
          </cell>
          <cell r="AA126">
            <v>153.07999999999998</v>
          </cell>
          <cell r="AB126">
            <v>0</v>
          </cell>
          <cell r="AC126">
            <v>96.039999999999992</v>
          </cell>
          <cell r="AD126">
            <v>0</v>
          </cell>
          <cell r="AE126">
            <v>249.11999999999998</v>
          </cell>
        </row>
        <row r="127">
          <cell r="A127" t="str">
            <v xml:space="preserve">   9.  Ventilator</v>
          </cell>
          <cell r="B127">
            <v>21.19</v>
          </cell>
          <cell r="C127">
            <v>72.25</v>
          </cell>
          <cell r="D127">
            <v>19</v>
          </cell>
          <cell r="E127">
            <v>65.510000000000005</v>
          </cell>
          <cell r="F127">
            <v>40.19</v>
          </cell>
          <cell r="G127">
            <v>137.76</v>
          </cell>
          <cell r="I127" t="str">
            <v xml:space="preserve">   9.  Ventilator</v>
          </cell>
          <cell r="J127">
            <v>0</v>
          </cell>
          <cell r="K127">
            <v>72.25</v>
          </cell>
          <cell r="L127">
            <v>0</v>
          </cell>
          <cell r="M127">
            <v>65.510000000000005</v>
          </cell>
          <cell r="N127">
            <v>0</v>
          </cell>
          <cell r="O127">
            <v>137.76</v>
          </cell>
          <cell r="Q127" t="str">
            <v xml:space="preserve">   9.  Ventilator</v>
          </cell>
          <cell r="R127">
            <v>0</v>
          </cell>
          <cell r="S127">
            <v>72.25</v>
          </cell>
          <cell r="T127">
            <v>0</v>
          </cell>
          <cell r="U127">
            <v>65.510000000000005</v>
          </cell>
          <cell r="V127">
            <v>0</v>
          </cell>
          <cell r="W127">
            <v>137.76</v>
          </cell>
          <cell r="Y127" t="str">
            <v xml:space="preserve">   9.  Ventilator</v>
          </cell>
          <cell r="Z127">
            <v>0</v>
          </cell>
          <cell r="AA127">
            <v>72.25</v>
          </cell>
          <cell r="AB127">
            <v>0</v>
          </cell>
          <cell r="AC127">
            <v>65.510000000000005</v>
          </cell>
          <cell r="AD127">
            <v>0</v>
          </cell>
          <cell r="AE127">
            <v>137.76</v>
          </cell>
        </row>
        <row r="128">
          <cell r="A128" t="str">
            <v xml:space="preserve">  10.  Prior Period</v>
          </cell>
          <cell r="B128">
            <v>227.78629999999998</v>
          </cell>
          <cell r="C128">
            <v>685.04200000000003</v>
          </cell>
          <cell r="D128">
            <v>16.253699999999998</v>
          </cell>
          <cell r="E128">
            <v>50.458000000000006</v>
          </cell>
          <cell r="F128">
            <v>244.04</v>
          </cell>
          <cell r="G128">
            <v>735.50000000000011</v>
          </cell>
          <cell r="I128" t="str">
            <v xml:space="preserve">  10.  Prior Period</v>
          </cell>
          <cell r="J128">
            <v>0</v>
          </cell>
          <cell r="K128">
            <v>685.04200000000003</v>
          </cell>
          <cell r="L128">
            <v>0</v>
          </cell>
          <cell r="M128">
            <v>50.458000000000006</v>
          </cell>
          <cell r="N128">
            <v>0</v>
          </cell>
          <cell r="O128">
            <v>735.50000000000011</v>
          </cell>
          <cell r="Q128" t="str">
            <v xml:space="preserve">  10.  Prior Period</v>
          </cell>
          <cell r="R128">
            <v>0</v>
          </cell>
          <cell r="S128">
            <v>685.04200000000003</v>
          </cell>
          <cell r="T128">
            <v>0</v>
          </cell>
          <cell r="U128">
            <v>50.458000000000006</v>
          </cell>
          <cell r="V128">
            <v>0</v>
          </cell>
          <cell r="W128">
            <v>735.50000000000011</v>
          </cell>
          <cell r="Y128" t="str">
            <v xml:space="preserve">  10.  Prior Period</v>
          </cell>
          <cell r="Z128">
            <v>0</v>
          </cell>
          <cell r="AA128">
            <v>685.04200000000003</v>
          </cell>
          <cell r="AB128">
            <v>0</v>
          </cell>
          <cell r="AC128">
            <v>50.458000000000006</v>
          </cell>
          <cell r="AD128">
            <v>0</v>
          </cell>
          <cell r="AE128">
            <v>735.50000000000011</v>
          </cell>
        </row>
        <row r="129">
          <cell r="A129" t="str">
            <v xml:space="preserve">  11.  Other - Not Placed</v>
          </cell>
          <cell r="B129">
            <v>-566.36</v>
          </cell>
          <cell r="C129">
            <v>-1937.4099999999978</v>
          </cell>
          <cell r="D129">
            <v>-84.3</v>
          </cell>
          <cell r="E129">
            <v>-277.03999999999996</v>
          </cell>
          <cell r="F129">
            <v>-650.66</v>
          </cell>
          <cell r="G129">
            <v>-2214.449999999998</v>
          </cell>
          <cell r="I129" t="str">
            <v xml:space="preserve">  11.  Other - Not Placed</v>
          </cell>
          <cell r="J129">
            <v>0</v>
          </cell>
          <cell r="K129">
            <v>-1937.4099999999978</v>
          </cell>
          <cell r="L129">
            <v>0</v>
          </cell>
          <cell r="M129">
            <v>-277.03999999999996</v>
          </cell>
          <cell r="N129">
            <v>0</v>
          </cell>
          <cell r="O129">
            <v>-2214.449999999998</v>
          </cell>
          <cell r="Q129" t="str">
            <v xml:space="preserve">  11.  Other - Not Placed</v>
          </cell>
          <cell r="R129">
            <v>0</v>
          </cell>
          <cell r="S129">
            <v>-1937.4099999999978</v>
          </cell>
          <cell r="T129">
            <v>0</v>
          </cell>
          <cell r="U129">
            <v>-277.03999999999996</v>
          </cell>
          <cell r="V129">
            <v>0</v>
          </cell>
          <cell r="W129">
            <v>-2214.449999999998</v>
          </cell>
          <cell r="Y129" t="str">
            <v xml:space="preserve">  11.  Other - Not Placed</v>
          </cell>
          <cell r="Z129">
            <v>0</v>
          </cell>
          <cell r="AA129">
            <v>-1937.4099999999978</v>
          </cell>
          <cell r="AB129">
            <v>0</v>
          </cell>
          <cell r="AC129">
            <v>-277.03999999999996</v>
          </cell>
          <cell r="AD129">
            <v>0</v>
          </cell>
          <cell r="AE129">
            <v>-2214.449999999998</v>
          </cell>
        </row>
        <row r="131">
          <cell r="A131" t="str">
            <v>C.   Acute Patient Day Information</v>
          </cell>
          <cell r="I131" t="str">
            <v>C.   Acute Patient Day Information</v>
          </cell>
          <cell r="Q131" t="str">
            <v>C.   Acute Patient Day Information</v>
          </cell>
          <cell r="Y131" t="str">
            <v>C.   Acute Patient Day Information</v>
          </cell>
        </row>
        <row r="132">
          <cell r="A132" t="str">
            <v xml:space="preserve">       a.  Admissions</v>
          </cell>
          <cell r="B132">
            <v>418</v>
          </cell>
          <cell r="C132">
            <v>1121</v>
          </cell>
          <cell r="D132">
            <v>64</v>
          </cell>
          <cell r="E132">
            <v>211</v>
          </cell>
          <cell r="F132">
            <v>482</v>
          </cell>
          <cell r="G132">
            <v>1332</v>
          </cell>
          <cell r="I132" t="str">
            <v xml:space="preserve">       a.  Admissions</v>
          </cell>
          <cell r="J132">
            <v>0</v>
          </cell>
          <cell r="K132">
            <v>1121</v>
          </cell>
          <cell r="L132">
            <v>0</v>
          </cell>
          <cell r="M132">
            <v>211</v>
          </cell>
          <cell r="N132">
            <v>0</v>
          </cell>
          <cell r="O132">
            <v>1332</v>
          </cell>
          <cell r="Q132" t="str">
            <v xml:space="preserve">       a.  Admissions</v>
          </cell>
          <cell r="R132">
            <v>0</v>
          </cell>
          <cell r="S132">
            <v>1121</v>
          </cell>
          <cell r="T132">
            <v>0</v>
          </cell>
          <cell r="U132">
            <v>211</v>
          </cell>
          <cell r="V132">
            <v>0</v>
          </cell>
          <cell r="W132">
            <v>1332</v>
          </cell>
          <cell r="Y132" t="str">
            <v xml:space="preserve">       a.  Admissions</v>
          </cell>
          <cell r="Z132">
            <v>0</v>
          </cell>
          <cell r="AA132">
            <v>1121</v>
          </cell>
          <cell r="AB132">
            <v>0</v>
          </cell>
          <cell r="AC132">
            <v>211</v>
          </cell>
          <cell r="AD132">
            <v>0</v>
          </cell>
          <cell r="AE132">
            <v>1332</v>
          </cell>
        </row>
        <row r="133">
          <cell r="A133" t="str">
            <v xml:space="preserve">       b.  Patient Days</v>
          </cell>
          <cell r="B133">
            <v>2180</v>
          </cell>
          <cell r="C133">
            <v>6094</v>
          </cell>
          <cell r="D133">
            <v>423</v>
          </cell>
          <cell r="E133">
            <v>1231</v>
          </cell>
          <cell r="F133">
            <v>2603</v>
          </cell>
          <cell r="G133">
            <v>7325</v>
          </cell>
          <cell r="I133" t="str">
            <v xml:space="preserve">       b.  Patient Days</v>
          </cell>
          <cell r="J133">
            <v>0</v>
          </cell>
          <cell r="K133">
            <v>6094</v>
          </cell>
          <cell r="L133">
            <v>0</v>
          </cell>
          <cell r="M133">
            <v>1231</v>
          </cell>
          <cell r="N133">
            <v>0</v>
          </cell>
          <cell r="O133">
            <v>7325</v>
          </cell>
          <cell r="Q133" t="str">
            <v xml:space="preserve">       b.  Patient Days</v>
          </cell>
          <cell r="R133">
            <v>0</v>
          </cell>
          <cell r="S133">
            <v>6094</v>
          </cell>
          <cell r="T133">
            <v>0</v>
          </cell>
          <cell r="U133">
            <v>1231</v>
          </cell>
          <cell r="V133">
            <v>0</v>
          </cell>
          <cell r="W133">
            <v>7325</v>
          </cell>
          <cell r="Y133" t="str">
            <v xml:space="preserve">       b.  Patient Days</v>
          </cell>
          <cell r="Z133">
            <v>0</v>
          </cell>
          <cell r="AA133">
            <v>6094</v>
          </cell>
          <cell r="AB133">
            <v>0</v>
          </cell>
          <cell r="AC133">
            <v>1231</v>
          </cell>
          <cell r="AD133">
            <v>0</v>
          </cell>
          <cell r="AE133">
            <v>7325</v>
          </cell>
        </row>
        <row r="134">
          <cell r="A134" t="str">
            <v xml:space="preserve">       c.  Discharges</v>
          </cell>
          <cell r="B134">
            <v>385</v>
          </cell>
          <cell r="C134">
            <v>1069</v>
          </cell>
          <cell r="D134">
            <v>65</v>
          </cell>
          <cell r="E134">
            <v>198</v>
          </cell>
          <cell r="F134">
            <v>450</v>
          </cell>
          <cell r="G134">
            <v>1267</v>
          </cell>
          <cell r="I134" t="str">
            <v xml:space="preserve">       c.  Discharges</v>
          </cell>
          <cell r="J134">
            <v>0</v>
          </cell>
          <cell r="K134">
            <v>1069</v>
          </cell>
          <cell r="L134">
            <v>0</v>
          </cell>
          <cell r="M134">
            <v>198</v>
          </cell>
          <cell r="N134">
            <v>0</v>
          </cell>
          <cell r="O134">
            <v>1267</v>
          </cell>
          <cell r="Q134" t="str">
            <v xml:space="preserve">       c.  Discharges</v>
          </cell>
          <cell r="R134">
            <v>0</v>
          </cell>
          <cell r="S134">
            <v>1069</v>
          </cell>
          <cell r="T134">
            <v>0</v>
          </cell>
          <cell r="U134">
            <v>198</v>
          </cell>
          <cell r="V134">
            <v>0</v>
          </cell>
          <cell r="W134">
            <v>1267</v>
          </cell>
          <cell r="Y134" t="str">
            <v xml:space="preserve">       c.  Discharges</v>
          </cell>
          <cell r="Z134">
            <v>0</v>
          </cell>
          <cell r="AA134">
            <v>1069</v>
          </cell>
          <cell r="AB134">
            <v>0</v>
          </cell>
          <cell r="AC134">
            <v>198</v>
          </cell>
          <cell r="AD134">
            <v>0</v>
          </cell>
          <cell r="AE134">
            <v>1267</v>
          </cell>
        </row>
        <row r="135">
          <cell r="A135" t="str">
            <v xml:space="preserve">       d.  Discharge Days</v>
          </cell>
          <cell r="B135">
            <v>1727</v>
          </cell>
          <cell r="C135">
            <v>4799</v>
          </cell>
          <cell r="D135">
            <v>344</v>
          </cell>
          <cell r="E135">
            <v>966</v>
          </cell>
          <cell r="F135">
            <v>2071</v>
          </cell>
          <cell r="G135">
            <v>5765</v>
          </cell>
          <cell r="I135" t="str">
            <v xml:space="preserve">       d.  Discharge Days</v>
          </cell>
          <cell r="J135">
            <v>0</v>
          </cell>
          <cell r="K135">
            <v>4799</v>
          </cell>
          <cell r="L135">
            <v>0</v>
          </cell>
          <cell r="M135">
            <v>966</v>
          </cell>
          <cell r="N135">
            <v>0</v>
          </cell>
          <cell r="O135">
            <v>5765</v>
          </cell>
          <cell r="Q135" t="str">
            <v xml:space="preserve">       d.  Discharge Days</v>
          </cell>
          <cell r="R135">
            <v>0</v>
          </cell>
          <cell r="S135">
            <v>4799</v>
          </cell>
          <cell r="T135">
            <v>0</v>
          </cell>
          <cell r="U135">
            <v>966</v>
          </cell>
          <cell r="V135">
            <v>0</v>
          </cell>
          <cell r="W135">
            <v>5765</v>
          </cell>
          <cell r="Y135" t="str">
            <v xml:space="preserve">       d.  Discharge Days</v>
          </cell>
          <cell r="Z135">
            <v>0</v>
          </cell>
          <cell r="AA135">
            <v>4799</v>
          </cell>
          <cell r="AB135">
            <v>0</v>
          </cell>
          <cell r="AC135">
            <v>966</v>
          </cell>
          <cell r="AD135">
            <v>0</v>
          </cell>
          <cell r="AE135">
            <v>5765</v>
          </cell>
        </row>
        <row r="136">
          <cell r="A136" t="str">
            <v xml:space="preserve">       e.  Average Length of Stay</v>
          </cell>
          <cell r="B136">
            <v>4.4857142857142858</v>
          </cell>
          <cell r="C136">
            <v>4.489242282507016</v>
          </cell>
          <cell r="D136">
            <v>5.2923076923076922</v>
          </cell>
          <cell r="E136">
            <v>4.8787878787878789</v>
          </cell>
          <cell r="F136">
            <v>4.6022222222222222</v>
          </cell>
          <cell r="G136">
            <v>4.5501183898973956</v>
          </cell>
          <cell r="I136" t="str">
            <v xml:space="preserve">       e.  Average Length of Stay</v>
          </cell>
          <cell r="J136">
            <v>0</v>
          </cell>
          <cell r="K136">
            <v>4.489242282507016</v>
          </cell>
          <cell r="L136">
            <v>0</v>
          </cell>
          <cell r="M136">
            <v>4.8787878787878789</v>
          </cell>
          <cell r="N136">
            <v>0</v>
          </cell>
          <cell r="O136">
            <v>4.5501183898973956</v>
          </cell>
          <cell r="Q136" t="str">
            <v xml:space="preserve">       e.  Average Length of Stay</v>
          </cell>
          <cell r="R136">
            <v>0</v>
          </cell>
          <cell r="S136">
            <v>4.489242282507016</v>
          </cell>
          <cell r="T136">
            <v>0</v>
          </cell>
          <cell r="U136">
            <v>4.8787878787878789</v>
          </cell>
          <cell r="V136">
            <v>0</v>
          </cell>
          <cell r="W136">
            <v>4.5501183898973956</v>
          </cell>
          <cell r="Y136" t="str">
            <v xml:space="preserve">       e.  Average Length of Stay</v>
          </cell>
          <cell r="Z136">
            <v>0</v>
          </cell>
          <cell r="AA136">
            <v>4.489242282507016</v>
          </cell>
          <cell r="AB136">
            <v>0</v>
          </cell>
          <cell r="AC136">
            <v>4.8787878787878789</v>
          </cell>
          <cell r="AD136">
            <v>0</v>
          </cell>
          <cell r="AE136">
            <v>4.5501183898973956</v>
          </cell>
        </row>
        <row r="138">
          <cell r="A138" t="str">
            <v>D.   Emergency Room Visits</v>
          </cell>
          <cell r="B138">
            <v>143</v>
          </cell>
          <cell r="C138">
            <v>454</v>
          </cell>
          <cell r="D138">
            <v>61</v>
          </cell>
          <cell r="E138">
            <v>199</v>
          </cell>
          <cell r="F138">
            <v>204</v>
          </cell>
          <cell r="G138">
            <v>653</v>
          </cell>
          <cell r="I138" t="str">
            <v>D.   Emergency Room Visits</v>
          </cell>
          <cell r="J138">
            <v>0</v>
          </cell>
          <cell r="K138">
            <v>454</v>
          </cell>
          <cell r="L138">
            <v>0</v>
          </cell>
          <cell r="M138">
            <v>199</v>
          </cell>
          <cell r="N138">
            <v>0</v>
          </cell>
          <cell r="O138">
            <v>653</v>
          </cell>
          <cell r="Q138" t="str">
            <v>D.   Emergency Room Visits</v>
          </cell>
          <cell r="R138">
            <v>0</v>
          </cell>
          <cell r="S138">
            <v>454</v>
          </cell>
          <cell r="T138">
            <v>0</v>
          </cell>
          <cell r="U138">
            <v>199</v>
          </cell>
          <cell r="V138">
            <v>0</v>
          </cell>
          <cell r="W138">
            <v>653</v>
          </cell>
          <cell r="Y138" t="str">
            <v>D.   Emergency Room Visits</v>
          </cell>
          <cell r="Z138">
            <v>0</v>
          </cell>
          <cell r="AA138">
            <v>454</v>
          </cell>
          <cell r="AB138">
            <v>0</v>
          </cell>
          <cell r="AC138">
            <v>199</v>
          </cell>
          <cell r="AD138">
            <v>0</v>
          </cell>
          <cell r="AE138">
            <v>653</v>
          </cell>
        </row>
      </sheetData>
      <sheetData sheetId="2" refreshError="1">
        <row r="4">
          <cell r="A4" t="str">
            <v>Program Contractor Financial Reporting Systems - Report #11C Utilization Data Report Consolidated by County</v>
          </cell>
          <cell r="I4" t="str">
            <v>Program Contractor Financial Reporting Systems - Report #11C Utilization Data Report Consolidated by County</v>
          </cell>
          <cell r="Q4" t="str">
            <v>Program Contractor Financial Reporting Systems - Report #11C Utilization Data Report Consolidated by County</v>
          </cell>
          <cell r="Y4" t="str">
            <v>Program Contractor Financial Reporting Systems - Report #11C Utilization Data Report Consolidated by County</v>
          </cell>
        </row>
        <row r="6">
          <cell r="A6" t="str">
            <v>Statement for Program Contractor 110049 - Evercare of Arizona, Inc.</v>
          </cell>
          <cell r="F6" t="str">
            <v>County:</v>
          </cell>
          <cell r="G6" t="str">
            <v>Apache</v>
          </cell>
          <cell r="I6" t="str">
            <v>Statement for Program Contractor 110049 - Evercare of Arizona, Inc.</v>
          </cell>
          <cell r="N6" t="str">
            <v>County:</v>
          </cell>
          <cell r="O6" t="str">
            <v>Apache</v>
          </cell>
          <cell r="Q6" t="str">
            <v>Statement for Program Contractor 110049 - Evercare of Arizona, Inc.</v>
          </cell>
          <cell r="V6" t="str">
            <v>County:</v>
          </cell>
          <cell r="W6" t="str">
            <v>Apache</v>
          </cell>
          <cell r="Y6" t="str">
            <v>Statement for Program Contractor 110049 - Evercare of Arizona, Inc.</v>
          </cell>
          <cell r="AD6" t="str">
            <v>County:</v>
          </cell>
          <cell r="AE6" t="str">
            <v>Apache</v>
          </cell>
        </row>
        <row r="8">
          <cell r="A8" t="str">
            <v>For the Quarter ending 12/31/2005 in the Fiscal Year ending 9/30/2006</v>
          </cell>
          <cell r="F8" t="str">
            <v>Page 1 of 8</v>
          </cell>
          <cell r="I8" t="str">
            <v>For the Quarter ending 3/31/2006 in the Fiscal Year ending 9/30/2006</v>
          </cell>
          <cell r="N8" t="str">
            <v>Page 1 of 8</v>
          </cell>
          <cell r="Q8" t="str">
            <v>For the Quarter ending 6/30/2006 in the Fiscal Year ending 9/30/2006</v>
          </cell>
          <cell r="V8" t="str">
            <v>Page 1 of 8</v>
          </cell>
          <cell r="Y8" t="str">
            <v>For the Quarter ending 9/30/2006 in the Fiscal Year ending 9/30/2006</v>
          </cell>
          <cell r="AD8" t="str">
            <v>Page 1 of 8</v>
          </cell>
        </row>
        <row r="11">
          <cell r="A11" t="str">
            <v>Utilization Data Report by County</v>
          </cell>
          <cell r="I11" t="str">
            <v>Utilization Data Report by County</v>
          </cell>
          <cell r="Q11" t="str">
            <v>Utilization Data Report by County</v>
          </cell>
          <cell r="Y11" t="str">
            <v>Utilization Data Report by County</v>
          </cell>
        </row>
        <row r="13">
          <cell r="B13" t="str">
            <v>MEDICARE</v>
          </cell>
          <cell r="D13" t="str">
            <v>NON-MEDICARE</v>
          </cell>
          <cell r="F13" t="str">
            <v>TOTAL</v>
          </cell>
          <cell r="J13" t="str">
            <v>MEDICARE</v>
          </cell>
          <cell r="L13" t="str">
            <v>NON-MEDICARE</v>
          </cell>
          <cell r="N13" t="str">
            <v>TOTAL</v>
          </cell>
          <cell r="R13" t="str">
            <v>MEDICARE</v>
          </cell>
          <cell r="T13" t="str">
            <v>NON-MEDICARE</v>
          </cell>
          <cell r="V13" t="str">
            <v>TOTAL</v>
          </cell>
          <cell r="Z13" t="str">
            <v>MEDICARE</v>
          </cell>
          <cell r="AB13" t="str">
            <v>NON-MEDICARE</v>
          </cell>
          <cell r="AD13" t="str">
            <v>TOTAL</v>
          </cell>
        </row>
        <row r="14">
          <cell r="A14" t="str">
            <v>ITEM DESCRIPTION</v>
          </cell>
          <cell r="B14" t="str">
            <v>Current</v>
          </cell>
          <cell r="D14" t="str">
            <v>Current</v>
          </cell>
          <cell r="F14" t="str">
            <v>Current</v>
          </cell>
          <cell r="I14" t="str">
            <v>ITEM DESCRIPTION</v>
          </cell>
          <cell r="J14" t="str">
            <v>Current</v>
          </cell>
          <cell r="L14" t="str">
            <v>Current</v>
          </cell>
          <cell r="N14" t="str">
            <v>Current</v>
          </cell>
          <cell r="Q14" t="str">
            <v>ITEM DESCRIPTION</v>
          </cell>
          <cell r="R14" t="str">
            <v>Current</v>
          </cell>
          <cell r="T14" t="str">
            <v>Current</v>
          </cell>
          <cell r="V14" t="str">
            <v>Current</v>
          </cell>
          <cell r="Y14" t="str">
            <v>ITEM DESCRIPTION</v>
          </cell>
          <cell r="Z14" t="str">
            <v>Current</v>
          </cell>
          <cell r="AB14" t="str">
            <v>Current</v>
          </cell>
          <cell r="AD14" t="str">
            <v>Current</v>
          </cell>
        </row>
        <row r="15">
          <cell r="B15" t="str">
            <v>Period</v>
          </cell>
          <cell r="C15" t="str">
            <v>YTD</v>
          </cell>
          <cell r="D15" t="str">
            <v>Period</v>
          </cell>
          <cell r="E15" t="str">
            <v>YTD</v>
          </cell>
          <cell r="F15" t="str">
            <v>Period</v>
          </cell>
          <cell r="G15" t="str">
            <v>YTD</v>
          </cell>
          <cell r="J15" t="str">
            <v>Period</v>
          </cell>
          <cell r="K15" t="str">
            <v>YTD</v>
          </cell>
          <cell r="L15" t="str">
            <v>Period</v>
          </cell>
          <cell r="M15" t="str">
            <v>YTD</v>
          </cell>
          <cell r="N15" t="str">
            <v>Period</v>
          </cell>
          <cell r="O15" t="str">
            <v>YTD</v>
          </cell>
          <cell r="R15" t="str">
            <v>Period</v>
          </cell>
          <cell r="S15" t="str">
            <v>YTD</v>
          </cell>
          <cell r="T15" t="str">
            <v>Period</v>
          </cell>
          <cell r="U15" t="str">
            <v>YTD</v>
          </cell>
          <cell r="V15" t="str">
            <v>Period</v>
          </cell>
          <cell r="W15" t="str">
            <v>YTD</v>
          </cell>
          <cell r="Z15" t="str">
            <v>Period</v>
          </cell>
          <cell r="AA15" t="str">
            <v>YTD</v>
          </cell>
          <cell r="AB15" t="str">
            <v>Period</v>
          </cell>
          <cell r="AC15" t="str">
            <v>YTD</v>
          </cell>
          <cell r="AD15" t="str">
            <v>Period</v>
          </cell>
          <cell r="AE15" t="str">
            <v>YTD</v>
          </cell>
        </row>
        <row r="16">
          <cell r="A16" t="str">
            <v>A.   Enrollees (At End of Period)</v>
          </cell>
          <cell r="B16">
            <v>58</v>
          </cell>
          <cell r="D16">
            <v>18</v>
          </cell>
          <cell r="F16">
            <v>76</v>
          </cell>
          <cell r="I16" t="str">
            <v>A.   Enrollees (At End of Period)</v>
          </cell>
          <cell r="J16">
            <v>0</v>
          </cell>
          <cell r="L16">
            <v>0</v>
          </cell>
          <cell r="N16">
            <v>0</v>
          </cell>
          <cell r="Q16" t="str">
            <v>A.   Enrollees (At End of Period)</v>
          </cell>
          <cell r="R16">
            <v>0</v>
          </cell>
          <cell r="T16">
            <v>0</v>
          </cell>
          <cell r="V16">
            <v>0</v>
          </cell>
          <cell r="Y16" t="str">
            <v>A.   Enrollees (At End of Period)</v>
          </cell>
          <cell r="Z16">
            <v>0</v>
          </cell>
          <cell r="AB16">
            <v>0</v>
          </cell>
          <cell r="AD16">
            <v>0</v>
          </cell>
        </row>
        <row r="18">
          <cell r="A18" t="str">
            <v>B.   Member Months (Unduplicated)</v>
          </cell>
          <cell r="B18">
            <v>190.88670000000002</v>
          </cell>
          <cell r="C18">
            <v>190.88670000000002</v>
          </cell>
          <cell r="D18">
            <v>54.75</v>
          </cell>
          <cell r="E18">
            <v>54.75</v>
          </cell>
          <cell r="F18">
            <v>245.63670000000002</v>
          </cell>
          <cell r="G18">
            <v>245.63670000000002</v>
          </cell>
          <cell r="I18" t="str">
            <v>B.   Member Months (Unduplicated)</v>
          </cell>
          <cell r="J18">
            <v>0</v>
          </cell>
          <cell r="K18">
            <v>190.88670000000002</v>
          </cell>
          <cell r="L18">
            <v>0</v>
          </cell>
          <cell r="M18">
            <v>54.75</v>
          </cell>
          <cell r="N18">
            <v>0</v>
          </cell>
          <cell r="O18">
            <v>245.63670000000002</v>
          </cell>
          <cell r="Q18" t="str">
            <v>B.   Member Months (Unduplicated)</v>
          </cell>
          <cell r="R18">
            <v>0</v>
          </cell>
          <cell r="S18">
            <v>190.88670000000002</v>
          </cell>
          <cell r="T18">
            <v>0</v>
          </cell>
          <cell r="U18">
            <v>54.75</v>
          </cell>
          <cell r="V18">
            <v>0</v>
          </cell>
          <cell r="W18">
            <v>245.63670000000002</v>
          </cell>
          <cell r="Y18" t="str">
            <v>B.   Member Months (Unduplicated)</v>
          </cell>
          <cell r="Z18">
            <v>0</v>
          </cell>
          <cell r="AA18">
            <v>190.88670000000002</v>
          </cell>
          <cell r="AB18">
            <v>0</v>
          </cell>
          <cell r="AC18">
            <v>54.75</v>
          </cell>
          <cell r="AD18">
            <v>0</v>
          </cell>
          <cell r="AE18">
            <v>245.63670000000002</v>
          </cell>
        </row>
        <row r="19">
          <cell r="A19" t="str">
            <v xml:space="preserve">   Institutional Member Months Total</v>
          </cell>
          <cell r="B19">
            <v>15.7</v>
          </cell>
          <cell r="C19">
            <v>15.7</v>
          </cell>
          <cell r="D19">
            <v>11.14</v>
          </cell>
          <cell r="E19">
            <v>11.14</v>
          </cell>
          <cell r="F19">
            <v>26.840000000000003</v>
          </cell>
          <cell r="G19">
            <v>26.840000000000003</v>
          </cell>
          <cell r="I19" t="str">
            <v xml:space="preserve">   Institutional Member Months Total</v>
          </cell>
          <cell r="J19">
            <v>0</v>
          </cell>
          <cell r="K19">
            <v>15.7</v>
          </cell>
          <cell r="L19">
            <v>0</v>
          </cell>
          <cell r="M19">
            <v>11.14</v>
          </cell>
          <cell r="N19">
            <v>0</v>
          </cell>
          <cell r="O19">
            <v>26.840000000000003</v>
          </cell>
          <cell r="Q19" t="str">
            <v xml:space="preserve">   Institutional Member Months Total</v>
          </cell>
          <cell r="R19">
            <v>0</v>
          </cell>
          <cell r="S19">
            <v>15.7</v>
          </cell>
          <cell r="T19">
            <v>0</v>
          </cell>
          <cell r="U19">
            <v>11.14</v>
          </cell>
          <cell r="V19">
            <v>0</v>
          </cell>
          <cell r="W19">
            <v>26.840000000000003</v>
          </cell>
          <cell r="Y19" t="str">
            <v xml:space="preserve">   Institutional Member Months Total</v>
          </cell>
          <cell r="Z19">
            <v>0</v>
          </cell>
          <cell r="AA19">
            <v>15.7</v>
          </cell>
          <cell r="AB19">
            <v>0</v>
          </cell>
          <cell r="AC19">
            <v>11.14</v>
          </cell>
          <cell r="AD19">
            <v>0</v>
          </cell>
          <cell r="AE19">
            <v>26.840000000000003</v>
          </cell>
        </row>
        <row r="20">
          <cell r="A20" t="str">
            <v xml:space="preserve">   1.  Level I</v>
          </cell>
          <cell r="B20">
            <v>6.81</v>
          </cell>
          <cell r="C20">
            <v>6.81</v>
          </cell>
          <cell r="D20">
            <v>8.14</v>
          </cell>
          <cell r="E20">
            <v>8.14</v>
          </cell>
          <cell r="F20">
            <v>14.950000000000001</v>
          </cell>
          <cell r="G20">
            <v>14.950000000000001</v>
          </cell>
          <cell r="I20" t="str">
            <v xml:space="preserve">   1.  Level I</v>
          </cell>
          <cell r="J20">
            <v>0</v>
          </cell>
          <cell r="K20">
            <v>6.81</v>
          </cell>
          <cell r="L20">
            <v>0</v>
          </cell>
          <cell r="M20">
            <v>8.14</v>
          </cell>
          <cell r="N20">
            <v>0</v>
          </cell>
          <cell r="O20">
            <v>14.950000000000001</v>
          </cell>
          <cell r="Q20" t="str">
            <v xml:space="preserve">   1.  Level I</v>
          </cell>
          <cell r="R20">
            <v>0</v>
          </cell>
          <cell r="S20">
            <v>6.81</v>
          </cell>
          <cell r="T20">
            <v>0</v>
          </cell>
          <cell r="U20">
            <v>8.14</v>
          </cell>
          <cell r="V20">
            <v>0</v>
          </cell>
          <cell r="W20">
            <v>14.950000000000001</v>
          </cell>
          <cell r="Y20" t="str">
            <v xml:space="preserve">   1.  Level I</v>
          </cell>
          <cell r="Z20">
            <v>0</v>
          </cell>
          <cell r="AA20">
            <v>6.81</v>
          </cell>
          <cell r="AB20">
            <v>0</v>
          </cell>
          <cell r="AC20">
            <v>8.14</v>
          </cell>
          <cell r="AD20">
            <v>0</v>
          </cell>
          <cell r="AE20">
            <v>14.950000000000001</v>
          </cell>
        </row>
        <row r="21">
          <cell r="A21" t="str">
            <v xml:space="preserve">   2.  Level II</v>
          </cell>
          <cell r="B21">
            <v>6.73</v>
          </cell>
          <cell r="C21">
            <v>6.73</v>
          </cell>
          <cell r="D21">
            <v>3</v>
          </cell>
          <cell r="E21">
            <v>3</v>
          </cell>
          <cell r="F21">
            <v>9.73</v>
          </cell>
          <cell r="G21">
            <v>9.73</v>
          </cell>
          <cell r="I21" t="str">
            <v xml:space="preserve">   2.  Level II</v>
          </cell>
          <cell r="J21">
            <v>0</v>
          </cell>
          <cell r="K21">
            <v>6.73</v>
          </cell>
          <cell r="L21">
            <v>0</v>
          </cell>
          <cell r="M21">
            <v>3</v>
          </cell>
          <cell r="N21">
            <v>0</v>
          </cell>
          <cell r="O21">
            <v>9.73</v>
          </cell>
          <cell r="Q21" t="str">
            <v xml:space="preserve">   2.  Level II</v>
          </cell>
          <cell r="R21">
            <v>0</v>
          </cell>
          <cell r="S21">
            <v>6.73</v>
          </cell>
          <cell r="T21">
            <v>0</v>
          </cell>
          <cell r="U21">
            <v>3</v>
          </cell>
          <cell r="V21">
            <v>0</v>
          </cell>
          <cell r="W21">
            <v>9.73</v>
          </cell>
          <cell r="Y21" t="str">
            <v xml:space="preserve">   2.  Level II</v>
          </cell>
          <cell r="Z21">
            <v>0</v>
          </cell>
          <cell r="AA21">
            <v>6.73</v>
          </cell>
          <cell r="AB21">
            <v>0</v>
          </cell>
          <cell r="AC21">
            <v>3</v>
          </cell>
          <cell r="AD21">
            <v>0</v>
          </cell>
          <cell r="AE21">
            <v>9.73</v>
          </cell>
        </row>
        <row r="22">
          <cell r="A22" t="str">
            <v xml:space="preserve">   3.  Level III</v>
          </cell>
          <cell r="B22">
            <v>2.16</v>
          </cell>
          <cell r="C22">
            <v>2.16</v>
          </cell>
          <cell r="D22">
            <v>0</v>
          </cell>
          <cell r="E22">
            <v>0</v>
          </cell>
          <cell r="F22">
            <v>2.16</v>
          </cell>
          <cell r="G22">
            <v>2.16</v>
          </cell>
          <cell r="I22" t="str">
            <v xml:space="preserve">   3.  Level III</v>
          </cell>
          <cell r="J22">
            <v>0</v>
          </cell>
          <cell r="K22">
            <v>2.16</v>
          </cell>
          <cell r="L22">
            <v>0</v>
          </cell>
          <cell r="M22">
            <v>0</v>
          </cell>
          <cell r="N22">
            <v>0</v>
          </cell>
          <cell r="O22">
            <v>2.16</v>
          </cell>
          <cell r="Q22" t="str">
            <v xml:space="preserve">   3.  Level III</v>
          </cell>
          <cell r="R22">
            <v>0</v>
          </cell>
          <cell r="S22">
            <v>2.16</v>
          </cell>
          <cell r="T22">
            <v>0</v>
          </cell>
          <cell r="U22">
            <v>0</v>
          </cell>
          <cell r="V22">
            <v>0</v>
          </cell>
          <cell r="W22">
            <v>2.16</v>
          </cell>
          <cell r="Y22" t="str">
            <v xml:space="preserve">   3.  Level III</v>
          </cell>
          <cell r="Z22">
            <v>0</v>
          </cell>
          <cell r="AA22">
            <v>2.16</v>
          </cell>
          <cell r="AB22">
            <v>0</v>
          </cell>
          <cell r="AC22">
            <v>0</v>
          </cell>
          <cell r="AD22">
            <v>0</v>
          </cell>
          <cell r="AE22">
            <v>2.16</v>
          </cell>
        </row>
        <row r="23">
          <cell r="A23" t="str">
            <v xml:space="preserve">   4.  Level IV</v>
          </cell>
          <cell r="B23">
            <v>0</v>
          </cell>
          <cell r="C23">
            <v>0</v>
          </cell>
          <cell r="D23">
            <v>0</v>
          </cell>
          <cell r="E23">
            <v>0</v>
          </cell>
          <cell r="F23">
            <v>0</v>
          </cell>
          <cell r="G23">
            <v>0</v>
          </cell>
          <cell r="I23" t="str">
            <v xml:space="preserve">   4.  Level IV</v>
          </cell>
          <cell r="J23">
            <v>0</v>
          </cell>
          <cell r="K23">
            <v>0</v>
          </cell>
          <cell r="L23">
            <v>0</v>
          </cell>
          <cell r="M23">
            <v>0</v>
          </cell>
          <cell r="N23">
            <v>0</v>
          </cell>
          <cell r="O23">
            <v>0</v>
          </cell>
          <cell r="Q23" t="str">
            <v xml:space="preserve">   4.  Level IV</v>
          </cell>
          <cell r="R23">
            <v>0</v>
          </cell>
          <cell r="S23">
            <v>0</v>
          </cell>
          <cell r="T23">
            <v>0</v>
          </cell>
          <cell r="U23">
            <v>0</v>
          </cell>
          <cell r="V23">
            <v>0</v>
          </cell>
          <cell r="W23">
            <v>0</v>
          </cell>
          <cell r="Y23" t="str">
            <v xml:space="preserve">   4.  Level IV</v>
          </cell>
          <cell r="Z23">
            <v>0</v>
          </cell>
          <cell r="AA23">
            <v>0</v>
          </cell>
          <cell r="AB23">
            <v>0</v>
          </cell>
          <cell r="AC23">
            <v>0</v>
          </cell>
          <cell r="AD23">
            <v>0</v>
          </cell>
          <cell r="AE23">
            <v>0</v>
          </cell>
        </row>
        <row r="24">
          <cell r="A24" t="str">
            <v xml:space="preserve">   5.</v>
          </cell>
          <cell r="I24" t="str">
            <v xml:space="preserve">   5.</v>
          </cell>
          <cell r="Q24" t="str">
            <v xml:space="preserve">   5.</v>
          </cell>
          <cell r="Y24" t="str">
            <v xml:space="preserve">   5.</v>
          </cell>
        </row>
        <row r="25">
          <cell r="A25" t="str">
            <v xml:space="preserve">   6.</v>
          </cell>
          <cell r="I25" t="str">
            <v xml:space="preserve">   6.</v>
          </cell>
          <cell r="Q25" t="str">
            <v xml:space="preserve">   6.</v>
          </cell>
          <cell r="Y25" t="str">
            <v xml:space="preserve">   6.</v>
          </cell>
        </row>
        <row r="26">
          <cell r="A26" t="str">
            <v xml:space="preserve">   7.  Home and Community Based Services (HCBS) Total</v>
          </cell>
          <cell r="B26">
            <v>193.31</v>
          </cell>
          <cell r="C26">
            <v>193.31</v>
          </cell>
          <cell r="D26">
            <v>50.61</v>
          </cell>
          <cell r="E26">
            <v>50.61</v>
          </cell>
          <cell r="F26">
            <v>243.92000000000002</v>
          </cell>
          <cell r="G26">
            <v>243.92000000000002</v>
          </cell>
          <cell r="I26" t="str">
            <v xml:space="preserve">   7.  Home and Community Based Services (HCBS) Total</v>
          </cell>
          <cell r="J26">
            <v>0</v>
          </cell>
          <cell r="K26">
            <v>193.31</v>
          </cell>
          <cell r="L26">
            <v>0</v>
          </cell>
          <cell r="M26">
            <v>50.61</v>
          </cell>
          <cell r="N26">
            <v>0</v>
          </cell>
          <cell r="O26">
            <v>243.92000000000002</v>
          </cell>
          <cell r="Q26" t="str">
            <v xml:space="preserve">   7.  Home and Community Based Services (HCBS) Total</v>
          </cell>
          <cell r="R26">
            <v>0</v>
          </cell>
          <cell r="S26">
            <v>193.31</v>
          </cell>
          <cell r="T26">
            <v>0</v>
          </cell>
          <cell r="U26">
            <v>50.61</v>
          </cell>
          <cell r="V26">
            <v>0</v>
          </cell>
          <cell r="W26">
            <v>243.92000000000002</v>
          </cell>
          <cell r="Y26" t="str">
            <v xml:space="preserve">   7.  Home and Community Based Services (HCBS) Total</v>
          </cell>
          <cell r="Z26">
            <v>0</v>
          </cell>
          <cell r="AA26">
            <v>193.31</v>
          </cell>
          <cell r="AB26">
            <v>0</v>
          </cell>
          <cell r="AC26">
            <v>50.61</v>
          </cell>
          <cell r="AD26">
            <v>0</v>
          </cell>
          <cell r="AE26">
            <v>243.92000000000002</v>
          </cell>
        </row>
        <row r="27">
          <cell r="A27" t="str">
            <v xml:space="preserve">       a.  Adult Foster Care</v>
          </cell>
          <cell r="B27">
            <v>0</v>
          </cell>
          <cell r="C27">
            <v>0</v>
          </cell>
          <cell r="D27">
            <v>0</v>
          </cell>
          <cell r="E27">
            <v>0</v>
          </cell>
          <cell r="F27">
            <v>0</v>
          </cell>
          <cell r="G27">
            <v>0</v>
          </cell>
          <cell r="I27" t="str">
            <v xml:space="preserve">       a.  Adult Foster Care</v>
          </cell>
          <cell r="J27">
            <v>0</v>
          </cell>
          <cell r="K27">
            <v>0</v>
          </cell>
          <cell r="L27">
            <v>0</v>
          </cell>
          <cell r="M27">
            <v>0</v>
          </cell>
          <cell r="N27">
            <v>0</v>
          </cell>
          <cell r="O27">
            <v>0</v>
          </cell>
          <cell r="Q27" t="str">
            <v xml:space="preserve">       a.  Adult Foster Care</v>
          </cell>
          <cell r="R27">
            <v>0</v>
          </cell>
          <cell r="S27">
            <v>0</v>
          </cell>
          <cell r="T27">
            <v>0</v>
          </cell>
          <cell r="U27">
            <v>0</v>
          </cell>
          <cell r="V27">
            <v>0</v>
          </cell>
          <cell r="W27">
            <v>0</v>
          </cell>
          <cell r="Y27" t="str">
            <v xml:space="preserve">       a.  Adult Foster Care</v>
          </cell>
          <cell r="Z27">
            <v>0</v>
          </cell>
          <cell r="AA27">
            <v>0</v>
          </cell>
          <cell r="AB27">
            <v>0</v>
          </cell>
          <cell r="AC27">
            <v>0</v>
          </cell>
          <cell r="AD27">
            <v>0</v>
          </cell>
          <cell r="AE27">
            <v>0</v>
          </cell>
        </row>
        <row r="28">
          <cell r="A28" t="str">
            <v xml:space="preserve">       b.  Assisted Living Home (Adult Care Home)</v>
          </cell>
          <cell r="B28">
            <v>44.36</v>
          </cell>
          <cell r="C28">
            <v>44.36</v>
          </cell>
          <cell r="D28">
            <v>1.66</v>
          </cell>
          <cell r="E28">
            <v>1.66</v>
          </cell>
          <cell r="F28">
            <v>46.02</v>
          </cell>
          <cell r="G28">
            <v>46.02</v>
          </cell>
          <cell r="I28" t="str">
            <v xml:space="preserve">       b.  Assisted Living Home (Adult Care Home)</v>
          </cell>
          <cell r="J28">
            <v>0</v>
          </cell>
          <cell r="K28">
            <v>44.36</v>
          </cell>
          <cell r="L28">
            <v>0</v>
          </cell>
          <cell r="M28">
            <v>1.66</v>
          </cell>
          <cell r="N28">
            <v>0</v>
          </cell>
          <cell r="O28">
            <v>46.02</v>
          </cell>
          <cell r="Q28" t="str">
            <v xml:space="preserve">       b.  Assisted Living Home (Adult Care Home)</v>
          </cell>
          <cell r="R28">
            <v>0</v>
          </cell>
          <cell r="S28">
            <v>44.36</v>
          </cell>
          <cell r="T28">
            <v>0</v>
          </cell>
          <cell r="U28">
            <v>1.66</v>
          </cell>
          <cell r="V28">
            <v>0</v>
          </cell>
          <cell r="W28">
            <v>46.02</v>
          </cell>
          <cell r="Y28" t="str">
            <v xml:space="preserve">       b.  Assisted Living Home (Adult Care Home)</v>
          </cell>
          <cell r="Z28">
            <v>0</v>
          </cell>
          <cell r="AA28">
            <v>44.36</v>
          </cell>
          <cell r="AB28">
            <v>0</v>
          </cell>
          <cell r="AC28">
            <v>1.66</v>
          </cell>
          <cell r="AD28">
            <v>0</v>
          </cell>
          <cell r="AE28">
            <v>46.02</v>
          </cell>
        </row>
        <row r="29">
          <cell r="A29" t="str">
            <v xml:space="preserve">       c.  Group Home (DD)</v>
          </cell>
          <cell r="B29">
            <v>0</v>
          </cell>
          <cell r="C29">
            <v>0</v>
          </cell>
          <cell r="D29">
            <v>0</v>
          </cell>
          <cell r="E29">
            <v>0</v>
          </cell>
          <cell r="F29">
            <v>0</v>
          </cell>
          <cell r="G29">
            <v>0</v>
          </cell>
          <cell r="I29" t="str">
            <v xml:space="preserve">       c.  Group Home (DD)</v>
          </cell>
          <cell r="J29">
            <v>0</v>
          </cell>
          <cell r="K29">
            <v>0</v>
          </cell>
          <cell r="L29">
            <v>0</v>
          </cell>
          <cell r="M29">
            <v>0</v>
          </cell>
          <cell r="N29">
            <v>0</v>
          </cell>
          <cell r="O29">
            <v>0</v>
          </cell>
          <cell r="Q29" t="str">
            <v xml:space="preserve">       c.  Group Home (DD)</v>
          </cell>
          <cell r="R29">
            <v>0</v>
          </cell>
          <cell r="S29">
            <v>0</v>
          </cell>
          <cell r="T29">
            <v>0</v>
          </cell>
          <cell r="U29">
            <v>0</v>
          </cell>
          <cell r="V29">
            <v>0</v>
          </cell>
          <cell r="W29">
            <v>0</v>
          </cell>
          <cell r="Y29" t="str">
            <v xml:space="preserve">       c.  Group Home (DD)</v>
          </cell>
          <cell r="Z29">
            <v>0</v>
          </cell>
          <cell r="AA29">
            <v>0</v>
          </cell>
          <cell r="AB29">
            <v>0</v>
          </cell>
          <cell r="AC29">
            <v>0</v>
          </cell>
          <cell r="AD29">
            <v>0</v>
          </cell>
          <cell r="AE29">
            <v>0</v>
          </cell>
        </row>
        <row r="30">
          <cell r="A30" t="str">
            <v xml:space="preserve">       d.  Individual Home</v>
          </cell>
          <cell r="B30">
            <v>79.72999999999999</v>
          </cell>
          <cell r="C30">
            <v>79.72999999999999</v>
          </cell>
          <cell r="D30">
            <v>36.950000000000003</v>
          </cell>
          <cell r="E30">
            <v>36.950000000000003</v>
          </cell>
          <cell r="F30">
            <v>116.68</v>
          </cell>
          <cell r="G30">
            <v>116.68</v>
          </cell>
          <cell r="I30" t="str">
            <v xml:space="preserve">       d.  Individual Home</v>
          </cell>
          <cell r="J30">
            <v>0</v>
          </cell>
          <cell r="K30">
            <v>79.72999999999999</v>
          </cell>
          <cell r="L30">
            <v>0</v>
          </cell>
          <cell r="M30">
            <v>36.950000000000003</v>
          </cell>
          <cell r="N30">
            <v>0</v>
          </cell>
          <cell r="O30">
            <v>116.68</v>
          </cell>
          <cell r="Q30" t="str">
            <v xml:space="preserve">       d.  Individual Home</v>
          </cell>
          <cell r="R30">
            <v>0</v>
          </cell>
          <cell r="S30">
            <v>79.72999999999999</v>
          </cell>
          <cell r="T30">
            <v>0</v>
          </cell>
          <cell r="U30">
            <v>36.950000000000003</v>
          </cell>
          <cell r="V30">
            <v>0</v>
          </cell>
          <cell r="W30">
            <v>116.68</v>
          </cell>
          <cell r="Y30" t="str">
            <v xml:space="preserve">       d.  Individual Home</v>
          </cell>
          <cell r="Z30">
            <v>0</v>
          </cell>
          <cell r="AA30">
            <v>79.72999999999999</v>
          </cell>
          <cell r="AB30">
            <v>0</v>
          </cell>
          <cell r="AC30">
            <v>36.950000000000003</v>
          </cell>
          <cell r="AD30">
            <v>0</v>
          </cell>
          <cell r="AE30">
            <v>116.68</v>
          </cell>
        </row>
        <row r="31">
          <cell r="A31" t="str">
            <v xml:space="preserve">       e.  Assisted Living Centers (SRL)</v>
          </cell>
          <cell r="B31">
            <v>3.3200000000000003</v>
          </cell>
          <cell r="C31">
            <v>3.3200000000000003</v>
          </cell>
          <cell r="D31">
            <v>3</v>
          </cell>
          <cell r="E31">
            <v>3</v>
          </cell>
          <cell r="F31">
            <v>6.32</v>
          </cell>
          <cell r="G31">
            <v>6.32</v>
          </cell>
          <cell r="I31" t="str">
            <v xml:space="preserve">       e.  Assisted Living Centers (SRL)</v>
          </cell>
          <cell r="J31">
            <v>0</v>
          </cell>
          <cell r="K31">
            <v>3.3200000000000003</v>
          </cell>
          <cell r="L31">
            <v>0</v>
          </cell>
          <cell r="M31">
            <v>3</v>
          </cell>
          <cell r="N31">
            <v>0</v>
          </cell>
          <cell r="O31">
            <v>6.32</v>
          </cell>
          <cell r="Q31" t="str">
            <v xml:space="preserve">       e.  Assisted Living Centers (SRL)</v>
          </cell>
          <cell r="R31">
            <v>0</v>
          </cell>
          <cell r="S31">
            <v>3.3200000000000003</v>
          </cell>
          <cell r="T31">
            <v>0</v>
          </cell>
          <cell r="U31">
            <v>3</v>
          </cell>
          <cell r="V31">
            <v>0</v>
          </cell>
          <cell r="W31">
            <v>6.32</v>
          </cell>
          <cell r="Y31" t="str">
            <v xml:space="preserve">       e.  Assisted Living Centers (SRL)</v>
          </cell>
          <cell r="Z31">
            <v>0</v>
          </cell>
          <cell r="AA31">
            <v>3.3200000000000003</v>
          </cell>
          <cell r="AB31">
            <v>0</v>
          </cell>
          <cell r="AC31">
            <v>3</v>
          </cell>
          <cell r="AD31">
            <v>0</v>
          </cell>
          <cell r="AE31">
            <v>6.32</v>
          </cell>
        </row>
        <row r="32">
          <cell r="A32" t="str">
            <v xml:space="preserve">       f.  Other (Hospice)</v>
          </cell>
          <cell r="B32">
            <v>17.420000000000002</v>
          </cell>
          <cell r="C32">
            <v>17.420000000000002</v>
          </cell>
          <cell r="D32">
            <v>0</v>
          </cell>
          <cell r="E32">
            <v>0</v>
          </cell>
          <cell r="F32">
            <v>17.420000000000002</v>
          </cell>
          <cell r="G32">
            <v>17.420000000000002</v>
          </cell>
          <cell r="I32" t="str">
            <v xml:space="preserve">       f.  Other (Hospice)</v>
          </cell>
          <cell r="J32">
            <v>0</v>
          </cell>
          <cell r="K32">
            <v>17.420000000000002</v>
          </cell>
          <cell r="L32">
            <v>0</v>
          </cell>
          <cell r="M32">
            <v>0</v>
          </cell>
          <cell r="N32">
            <v>0</v>
          </cell>
          <cell r="O32">
            <v>17.420000000000002</v>
          </cell>
          <cell r="Q32" t="str">
            <v xml:space="preserve">       f.  Other (Hospice)</v>
          </cell>
          <cell r="R32">
            <v>0</v>
          </cell>
          <cell r="S32">
            <v>17.420000000000002</v>
          </cell>
          <cell r="T32">
            <v>0</v>
          </cell>
          <cell r="U32">
            <v>0</v>
          </cell>
          <cell r="V32">
            <v>0</v>
          </cell>
          <cell r="W32">
            <v>17.420000000000002</v>
          </cell>
          <cell r="Y32" t="str">
            <v xml:space="preserve">       f.  Other (Hospice)</v>
          </cell>
          <cell r="Z32">
            <v>0</v>
          </cell>
          <cell r="AA32">
            <v>17.420000000000002</v>
          </cell>
          <cell r="AB32">
            <v>0</v>
          </cell>
          <cell r="AC32">
            <v>0</v>
          </cell>
          <cell r="AD32">
            <v>0</v>
          </cell>
          <cell r="AE32">
            <v>17.420000000000002</v>
          </cell>
        </row>
        <row r="33">
          <cell r="A33" t="str">
            <v xml:space="preserve">       g.  Attendant Care</v>
          </cell>
          <cell r="B33">
            <v>48.48</v>
          </cell>
          <cell r="C33">
            <v>48.48</v>
          </cell>
          <cell r="D33">
            <v>9</v>
          </cell>
          <cell r="E33">
            <v>9</v>
          </cell>
          <cell r="F33">
            <v>57.48</v>
          </cell>
          <cell r="G33">
            <v>57.48</v>
          </cell>
          <cell r="I33" t="str">
            <v xml:space="preserve">       g.  Attendant Care</v>
          </cell>
          <cell r="J33">
            <v>0</v>
          </cell>
          <cell r="K33">
            <v>48.48</v>
          </cell>
          <cell r="L33">
            <v>0</v>
          </cell>
          <cell r="M33">
            <v>9</v>
          </cell>
          <cell r="N33">
            <v>0</v>
          </cell>
          <cell r="O33">
            <v>57.48</v>
          </cell>
          <cell r="Q33" t="str">
            <v xml:space="preserve">       g.  Attendant Care</v>
          </cell>
          <cell r="R33">
            <v>0</v>
          </cell>
          <cell r="S33">
            <v>48.48</v>
          </cell>
          <cell r="T33">
            <v>0</v>
          </cell>
          <cell r="U33">
            <v>9</v>
          </cell>
          <cell r="V33">
            <v>0</v>
          </cell>
          <cell r="W33">
            <v>57.48</v>
          </cell>
          <cell r="Y33" t="str">
            <v xml:space="preserve">       g.  Attendant Care</v>
          </cell>
          <cell r="Z33">
            <v>0</v>
          </cell>
          <cell r="AA33">
            <v>48.48</v>
          </cell>
          <cell r="AB33">
            <v>0</v>
          </cell>
          <cell r="AC33">
            <v>9</v>
          </cell>
          <cell r="AD33">
            <v>0</v>
          </cell>
          <cell r="AE33">
            <v>57.48</v>
          </cell>
        </row>
        <row r="34">
          <cell r="A34" t="str">
            <v xml:space="preserve">   8.  Acute Care</v>
          </cell>
          <cell r="B34">
            <v>3.2</v>
          </cell>
          <cell r="C34">
            <v>3.2</v>
          </cell>
          <cell r="D34">
            <v>0</v>
          </cell>
          <cell r="E34">
            <v>0</v>
          </cell>
          <cell r="F34">
            <v>3.2</v>
          </cell>
          <cell r="G34">
            <v>3.2</v>
          </cell>
          <cell r="I34" t="str">
            <v xml:space="preserve">   8.  Acute Care</v>
          </cell>
          <cell r="J34">
            <v>0</v>
          </cell>
          <cell r="K34">
            <v>3.2</v>
          </cell>
          <cell r="L34">
            <v>0</v>
          </cell>
          <cell r="M34">
            <v>0</v>
          </cell>
          <cell r="N34">
            <v>0</v>
          </cell>
          <cell r="O34">
            <v>3.2</v>
          </cell>
          <cell r="Q34" t="str">
            <v xml:space="preserve">   8.  Acute Care</v>
          </cell>
          <cell r="R34">
            <v>0</v>
          </cell>
          <cell r="S34">
            <v>3.2</v>
          </cell>
          <cell r="T34">
            <v>0</v>
          </cell>
          <cell r="U34">
            <v>0</v>
          </cell>
          <cell r="V34">
            <v>0</v>
          </cell>
          <cell r="W34">
            <v>3.2</v>
          </cell>
          <cell r="Y34" t="str">
            <v xml:space="preserve">   8.  Acute Care</v>
          </cell>
          <cell r="Z34">
            <v>0</v>
          </cell>
          <cell r="AA34">
            <v>3.2</v>
          </cell>
          <cell r="AB34">
            <v>0</v>
          </cell>
          <cell r="AC34">
            <v>0</v>
          </cell>
          <cell r="AD34">
            <v>0</v>
          </cell>
          <cell r="AE34">
            <v>3.2</v>
          </cell>
        </row>
        <row r="35">
          <cell r="A35" t="str">
            <v xml:space="preserve">   9.  Ventilator</v>
          </cell>
          <cell r="B35">
            <v>0</v>
          </cell>
          <cell r="C35">
            <v>0</v>
          </cell>
          <cell r="D35">
            <v>0</v>
          </cell>
          <cell r="E35">
            <v>0</v>
          </cell>
          <cell r="F35">
            <v>0</v>
          </cell>
          <cell r="G35">
            <v>0</v>
          </cell>
          <cell r="I35" t="str">
            <v xml:space="preserve">   9.  Ventilator</v>
          </cell>
          <cell r="J35">
            <v>0</v>
          </cell>
          <cell r="K35">
            <v>0</v>
          </cell>
          <cell r="L35">
            <v>0</v>
          </cell>
          <cell r="M35">
            <v>0</v>
          </cell>
          <cell r="N35">
            <v>0</v>
          </cell>
          <cell r="O35">
            <v>0</v>
          </cell>
          <cell r="Q35" t="str">
            <v xml:space="preserve">   9.  Ventilator</v>
          </cell>
          <cell r="R35">
            <v>0</v>
          </cell>
          <cell r="S35">
            <v>0</v>
          </cell>
          <cell r="T35">
            <v>0</v>
          </cell>
          <cell r="U35">
            <v>0</v>
          </cell>
          <cell r="V35">
            <v>0</v>
          </cell>
          <cell r="W35">
            <v>0</v>
          </cell>
          <cell r="Y35" t="str">
            <v xml:space="preserve">   9.  Ventilator</v>
          </cell>
          <cell r="Z35">
            <v>0</v>
          </cell>
          <cell r="AA35">
            <v>0</v>
          </cell>
          <cell r="AB35">
            <v>0</v>
          </cell>
          <cell r="AC35">
            <v>0</v>
          </cell>
          <cell r="AD35">
            <v>0</v>
          </cell>
          <cell r="AE35">
            <v>0</v>
          </cell>
        </row>
        <row r="36">
          <cell r="A36" t="str">
            <v xml:space="preserve">  10.  Prior Period</v>
          </cell>
          <cell r="B36">
            <v>1.9666999999999999</v>
          </cell>
          <cell r="C36">
            <v>1.9666999999999999</v>
          </cell>
          <cell r="D36">
            <v>0</v>
          </cell>
          <cell r="E36">
            <v>0</v>
          </cell>
          <cell r="F36">
            <v>1.9666999999999999</v>
          </cell>
          <cell r="G36">
            <v>1.9666999999999999</v>
          </cell>
          <cell r="I36" t="str">
            <v xml:space="preserve">  10.  Prior Period</v>
          </cell>
          <cell r="J36">
            <v>0</v>
          </cell>
          <cell r="K36">
            <v>1.9666999999999999</v>
          </cell>
          <cell r="L36">
            <v>0</v>
          </cell>
          <cell r="M36">
            <v>0</v>
          </cell>
          <cell r="N36">
            <v>0</v>
          </cell>
          <cell r="O36">
            <v>1.9666999999999999</v>
          </cell>
          <cell r="Q36" t="str">
            <v xml:space="preserve">  10.  Prior Period</v>
          </cell>
          <cell r="R36">
            <v>0</v>
          </cell>
          <cell r="S36">
            <v>1.9666999999999999</v>
          </cell>
          <cell r="T36">
            <v>0</v>
          </cell>
          <cell r="U36">
            <v>0</v>
          </cell>
          <cell r="V36">
            <v>0</v>
          </cell>
          <cell r="W36">
            <v>1.9666999999999999</v>
          </cell>
          <cell r="Y36" t="str">
            <v xml:space="preserve">  10.  Prior Period</v>
          </cell>
          <cell r="Z36">
            <v>0</v>
          </cell>
          <cell r="AA36">
            <v>1.9666999999999999</v>
          </cell>
          <cell r="AB36">
            <v>0</v>
          </cell>
          <cell r="AC36">
            <v>0</v>
          </cell>
          <cell r="AD36">
            <v>0</v>
          </cell>
          <cell r="AE36">
            <v>1.9666999999999999</v>
          </cell>
        </row>
        <row r="37">
          <cell r="A37" t="str">
            <v xml:space="preserve">  11.  Other - Not Placed</v>
          </cell>
          <cell r="B37">
            <v>-23.29</v>
          </cell>
          <cell r="C37">
            <v>-23.29</v>
          </cell>
          <cell r="D37">
            <v>-7</v>
          </cell>
          <cell r="E37">
            <v>-7</v>
          </cell>
          <cell r="F37">
            <v>-30.29</v>
          </cell>
          <cell r="G37">
            <v>-30.29</v>
          </cell>
          <cell r="I37" t="str">
            <v xml:space="preserve">  11.  Other - Not Placed</v>
          </cell>
          <cell r="J37">
            <v>0</v>
          </cell>
          <cell r="K37">
            <v>-23.29</v>
          </cell>
          <cell r="L37">
            <v>0</v>
          </cell>
          <cell r="M37">
            <v>-7</v>
          </cell>
          <cell r="N37">
            <v>0</v>
          </cell>
          <cell r="O37">
            <v>-30.29</v>
          </cell>
          <cell r="Q37" t="str">
            <v xml:space="preserve">  11.  Other - Not Placed</v>
          </cell>
          <cell r="R37">
            <v>0</v>
          </cell>
          <cell r="S37">
            <v>-23.29</v>
          </cell>
          <cell r="T37">
            <v>0</v>
          </cell>
          <cell r="U37">
            <v>-7</v>
          </cell>
          <cell r="V37">
            <v>0</v>
          </cell>
          <cell r="W37">
            <v>-30.29</v>
          </cell>
          <cell r="Y37" t="str">
            <v xml:space="preserve">  11.  Other - Not Placed</v>
          </cell>
          <cell r="Z37">
            <v>0</v>
          </cell>
          <cell r="AA37">
            <v>-23.29</v>
          </cell>
          <cell r="AB37">
            <v>0</v>
          </cell>
          <cell r="AC37">
            <v>-7</v>
          </cell>
          <cell r="AD37">
            <v>0</v>
          </cell>
          <cell r="AE37">
            <v>-30.29</v>
          </cell>
        </row>
        <row r="39">
          <cell r="A39" t="str">
            <v>C.   Acute Patient Day Information</v>
          </cell>
          <cell r="I39" t="str">
            <v>C.   Acute Patient Day Information</v>
          </cell>
          <cell r="Q39" t="str">
            <v>C.   Acute Patient Day Information</v>
          </cell>
          <cell r="Y39" t="str">
            <v>C.   Acute Patient Day Information</v>
          </cell>
        </row>
        <row r="40">
          <cell r="A40" t="str">
            <v xml:space="preserve">       a.  Admissions</v>
          </cell>
          <cell r="B40">
            <v>16</v>
          </cell>
          <cell r="C40">
            <v>16</v>
          </cell>
          <cell r="D40">
            <v>2</v>
          </cell>
          <cell r="E40">
            <v>2</v>
          </cell>
          <cell r="F40">
            <v>18</v>
          </cell>
          <cell r="G40">
            <v>18</v>
          </cell>
          <cell r="I40" t="str">
            <v xml:space="preserve">       a.  Admissions</v>
          </cell>
          <cell r="J40">
            <v>0</v>
          </cell>
          <cell r="K40">
            <v>16</v>
          </cell>
          <cell r="L40">
            <v>0</v>
          </cell>
          <cell r="M40">
            <v>2</v>
          </cell>
          <cell r="N40">
            <v>0</v>
          </cell>
          <cell r="O40">
            <v>18</v>
          </cell>
          <cell r="Q40" t="str">
            <v xml:space="preserve">       a.  Admissions</v>
          </cell>
          <cell r="R40">
            <v>0</v>
          </cell>
          <cell r="S40">
            <v>16</v>
          </cell>
          <cell r="T40">
            <v>0</v>
          </cell>
          <cell r="U40">
            <v>2</v>
          </cell>
          <cell r="V40">
            <v>0</v>
          </cell>
          <cell r="W40">
            <v>18</v>
          </cell>
          <cell r="Y40" t="str">
            <v xml:space="preserve">       a.  Admissions</v>
          </cell>
          <cell r="Z40">
            <v>0</v>
          </cell>
          <cell r="AA40">
            <v>16</v>
          </cell>
          <cell r="AB40">
            <v>0</v>
          </cell>
          <cell r="AC40">
            <v>2</v>
          </cell>
          <cell r="AD40">
            <v>0</v>
          </cell>
          <cell r="AE40">
            <v>18</v>
          </cell>
        </row>
        <row r="41">
          <cell r="A41" t="str">
            <v xml:space="preserve">       b.  Patient Days</v>
          </cell>
          <cell r="B41">
            <v>76</v>
          </cell>
          <cell r="C41">
            <v>76</v>
          </cell>
          <cell r="D41">
            <v>11</v>
          </cell>
          <cell r="E41">
            <v>11</v>
          </cell>
          <cell r="F41">
            <v>87</v>
          </cell>
          <cell r="G41">
            <v>87</v>
          </cell>
          <cell r="I41" t="str">
            <v xml:space="preserve">       b.  Patient Days</v>
          </cell>
          <cell r="J41">
            <v>0</v>
          </cell>
          <cell r="K41">
            <v>76</v>
          </cell>
          <cell r="L41">
            <v>0</v>
          </cell>
          <cell r="M41">
            <v>11</v>
          </cell>
          <cell r="N41">
            <v>0</v>
          </cell>
          <cell r="O41">
            <v>87</v>
          </cell>
          <cell r="Q41" t="str">
            <v xml:space="preserve">       b.  Patient Days</v>
          </cell>
          <cell r="R41">
            <v>0</v>
          </cell>
          <cell r="S41">
            <v>76</v>
          </cell>
          <cell r="T41">
            <v>0</v>
          </cell>
          <cell r="U41">
            <v>11</v>
          </cell>
          <cell r="V41">
            <v>0</v>
          </cell>
          <cell r="W41">
            <v>87</v>
          </cell>
          <cell r="Y41" t="str">
            <v xml:space="preserve">       b.  Patient Days</v>
          </cell>
          <cell r="Z41">
            <v>0</v>
          </cell>
          <cell r="AA41">
            <v>76</v>
          </cell>
          <cell r="AB41">
            <v>0</v>
          </cell>
          <cell r="AC41">
            <v>11</v>
          </cell>
          <cell r="AD41">
            <v>0</v>
          </cell>
          <cell r="AE41">
            <v>87</v>
          </cell>
        </row>
        <row r="42">
          <cell r="A42" t="str">
            <v xml:space="preserve">       c.  Discharges</v>
          </cell>
          <cell r="B42">
            <v>18</v>
          </cell>
          <cell r="C42">
            <v>18</v>
          </cell>
          <cell r="D42">
            <v>2</v>
          </cell>
          <cell r="E42">
            <v>2</v>
          </cell>
          <cell r="F42">
            <v>20</v>
          </cell>
          <cell r="G42">
            <v>20</v>
          </cell>
          <cell r="I42" t="str">
            <v xml:space="preserve">       c.  Discharges</v>
          </cell>
          <cell r="J42">
            <v>0</v>
          </cell>
          <cell r="K42">
            <v>18</v>
          </cell>
          <cell r="L42">
            <v>0</v>
          </cell>
          <cell r="M42">
            <v>2</v>
          </cell>
          <cell r="N42">
            <v>0</v>
          </cell>
          <cell r="O42">
            <v>20</v>
          </cell>
          <cell r="Q42" t="str">
            <v xml:space="preserve">       c.  Discharges</v>
          </cell>
          <cell r="R42">
            <v>0</v>
          </cell>
          <cell r="S42">
            <v>18</v>
          </cell>
          <cell r="T42">
            <v>0</v>
          </cell>
          <cell r="U42">
            <v>2</v>
          </cell>
          <cell r="V42">
            <v>0</v>
          </cell>
          <cell r="W42">
            <v>20</v>
          </cell>
          <cell r="Y42" t="str">
            <v xml:space="preserve">       c.  Discharges</v>
          </cell>
          <cell r="Z42">
            <v>0</v>
          </cell>
          <cell r="AA42">
            <v>18</v>
          </cell>
          <cell r="AB42">
            <v>0</v>
          </cell>
          <cell r="AC42">
            <v>2</v>
          </cell>
          <cell r="AD42">
            <v>0</v>
          </cell>
          <cell r="AE42">
            <v>20</v>
          </cell>
        </row>
        <row r="43">
          <cell r="A43" t="str">
            <v xml:space="preserve">       d.  Discharge Days</v>
          </cell>
          <cell r="B43">
            <v>76</v>
          </cell>
          <cell r="C43">
            <v>76</v>
          </cell>
          <cell r="D43">
            <v>11</v>
          </cell>
          <cell r="E43">
            <v>11</v>
          </cell>
          <cell r="F43">
            <v>87</v>
          </cell>
          <cell r="G43">
            <v>87</v>
          </cell>
          <cell r="I43" t="str">
            <v xml:space="preserve">       d.  Discharge Days</v>
          </cell>
          <cell r="J43">
            <v>0</v>
          </cell>
          <cell r="K43">
            <v>76</v>
          </cell>
          <cell r="L43">
            <v>0</v>
          </cell>
          <cell r="M43">
            <v>11</v>
          </cell>
          <cell r="N43">
            <v>0</v>
          </cell>
          <cell r="O43">
            <v>87</v>
          </cell>
          <cell r="Q43" t="str">
            <v xml:space="preserve">       d.  Discharge Days</v>
          </cell>
          <cell r="R43">
            <v>0</v>
          </cell>
          <cell r="S43">
            <v>76</v>
          </cell>
          <cell r="T43">
            <v>0</v>
          </cell>
          <cell r="U43">
            <v>11</v>
          </cell>
          <cell r="V43">
            <v>0</v>
          </cell>
          <cell r="W43">
            <v>87</v>
          </cell>
          <cell r="Y43" t="str">
            <v xml:space="preserve">       d.  Discharge Days</v>
          </cell>
          <cell r="Z43">
            <v>0</v>
          </cell>
          <cell r="AA43">
            <v>76</v>
          </cell>
          <cell r="AB43">
            <v>0</v>
          </cell>
          <cell r="AC43">
            <v>11</v>
          </cell>
          <cell r="AD43">
            <v>0</v>
          </cell>
          <cell r="AE43">
            <v>87</v>
          </cell>
        </row>
        <row r="44">
          <cell r="A44" t="str">
            <v xml:space="preserve">       e.  Average Length of Stay</v>
          </cell>
          <cell r="B44">
            <v>4.2222222222222223</v>
          </cell>
          <cell r="C44">
            <v>4.2222222222222223</v>
          </cell>
          <cell r="D44">
            <v>5.5</v>
          </cell>
          <cell r="E44">
            <v>5.5</v>
          </cell>
          <cell r="F44">
            <v>4.3499999999999996</v>
          </cell>
          <cell r="G44">
            <v>4.3499999999999996</v>
          </cell>
          <cell r="I44" t="str">
            <v xml:space="preserve">       e.  Average Length of Stay</v>
          </cell>
          <cell r="J44">
            <v>0</v>
          </cell>
          <cell r="K44">
            <v>4.2222222222222223</v>
          </cell>
          <cell r="L44">
            <v>0</v>
          </cell>
          <cell r="M44">
            <v>5.5</v>
          </cell>
          <cell r="N44">
            <v>0</v>
          </cell>
          <cell r="O44">
            <v>4.3499999999999996</v>
          </cell>
          <cell r="Q44" t="str">
            <v xml:space="preserve">       e.  Average Length of Stay</v>
          </cell>
          <cell r="R44">
            <v>0</v>
          </cell>
          <cell r="S44">
            <v>4.2222222222222223</v>
          </cell>
          <cell r="T44">
            <v>0</v>
          </cell>
          <cell r="U44">
            <v>5.5</v>
          </cell>
          <cell r="V44">
            <v>0</v>
          </cell>
          <cell r="W44">
            <v>4.3499999999999996</v>
          </cell>
          <cell r="Y44" t="str">
            <v xml:space="preserve">       e.  Average Length of Stay</v>
          </cell>
          <cell r="Z44">
            <v>0</v>
          </cell>
          <cell r="AA44">
            <v>4.2222222222222223</v>
          </cell>
          <cell r="AB44">
            <v>0</v>
          </cell>
          <cell r="AC44">
            <v>5.5</v>
          </cell>
          <cell r="AD44">
            <v>0</v>
          </cell>
          <cell r="AE44">
            <v>4.3499999999999996</v>
          </cell>
        </row>
        <row r="46">
          <cell r="A46" t="str">
            <v>D.   Emergency Room Visits</v>
          </cell>
          <cell r="B46">
            <v>8</v>
          </cell>
          <cell r="C46">
            <v>8</v>
          </cell>
          <cell r="D46">
            <v>3</v>
          </cell>
          <cell r="E46">
            <v>3</v>
          </cell>
          <cell r="F46">
            <v>11</v>
          </cell>
          <cell r="G46">
            <v>11</v>
          </cell>
          <cell r="I46" t="str">
            <v>D.   Emergency Room Visits</v>
          </cell>
          <cell r="J46">
            <v>0</v>
          </cell>
          <cell r="K46">
            <v>8</v>
          </cell>
          <cell r="L46">
            <v>0</v>
          </cell>
          <cell r="M46">
            <v>3</v>
          </cell>
          <cell r="N46">
            <v>0</v>
          </cell>
          <cell r="O46">
            <v>11</v>
          </cell>
          <cell r="Q46" t="str">
            <v>D.   Emergency Room Visits</v>
          </cell>
          <cell r="R46">
            <v>0</v>
          </cell>
          <cell r="S46">
            <v>8</v>
          </cell>
          <cell r="T46">
            <v>0</v>
          </cell>
          <cell r="U46">
            <v>3</v>
          </cell>
          <cell r="V46">
            <v>0</v>
          </cell>
          <cell r="W46">
            <v>11</v>
          </cell>
          <cell r="Y46" t="str">
            <v>D.   Emergency Room Visits</v>
          </cell>
          <cell r="Z46">
            <v>0</v>
          </cell>
          <cell r="AA46">
            <v>8</v>
          </cell>
          <cell r="AB46">
            <v>0</v>
          </cell>
          <cell r="AC46">
            <v>3</v>
          </cell>
          <cell r="AD46">
            <v>0</v>
          </cell>
          <cell r="AE46">
            <v>11</v>
          </cell>
        </row>
        <row r="50">
          <cell r="A50" t="str">
            <v>Program Contractor Financial Reporting Systems - Report #11C Utilization Data Report Consolidated by County</v>
          </cell>
          <cell r="I50" t="str">
            <v>Program Contractor Financial Reporting Systems - Report #11C Utilization Data Report Consolidated by County</v>
          </cell>
          <cell r="Q50" t="str">
            <v>Program Contractor Financial Reporting Systems - Report #11C Utilization Data Report Consolidated by County</v>
          </cell>
          <cell r="Y50" t="str">
            <v>Program Contractor Financial Reporting Systems - Report #11C Utilization Data Report Consolidated by County</v>
          </cell>
        </row>
        <row r="52">
          <cell r="A52" t="str">
            <v>Statement for Program Contractor 110049 - Evercare of Arizona, Inc.</v>
          </cell>
          <cell r="F52" t="str">
            <v>County:</v>
          </cell>
          <cell r="G52" t="str">
            <v>Coconino</v>
          </cell>
          <cell r="I52" t="str">
            <v>Statement for Program Contractor 110049 - Evercare of Arizona, Inc.</v>
          </cell>
          <cell r="N52" t="str">
            <v>County:</v>
          </cell>
          <cell r="O52" t="str">
            <v>Coconino</v>
          </cell>
          <cell r="Q52" t="str">
            <v>Statement for Program Contractor 110049 - Evercare of Arizona, Inc.</v>
          </cell>
          <cell r="V52" t="str">
            <v>County:</v>
          </cell>
          <cell r="W52" t="str">
            <v>Coconino</v>
          </cell>
          <cell r="Y52" t="str">
            <v>Statement for Program Contractor 110049 - Evercare of Arizona, Inc.</v>
          </cell>
          <cell r="AD52" t="str">
            <v>County:</v>
          </cell>
          <cell r="AE52" t="str">
            <v>Coconino</v>
          </cell>
        </row>
        <row r="54">
          <cell r="A54" t="str">
            <v>For the Quarter ending 12/31/2005 in the Fiscal Year ending 9/30/2006</v>
          </cell>
          <cell r="F54" t="str">
            <v>Page 2 of 8</v>
          </cell>
          <cell r="I54" t="str">
            <v>For the Quarter ending 3/31/2006 in the Fiscal Year ending 9/30/2006</v>
          </cell>
          <cell r="N54" t="str">
            <v>Page 2 of 8</v>
          </cell>
          <cell r="Q54" t="str">
            <v>For the Quarter ending 6/30/2006 in the Fiscal Year ending 9/30/2006</v>
          </cell>
          <cell r="V54" t="str">
            <v>Page 2 of 8</v>
          </cell>
          <cell r="Y54" t="str">
            <v>For the Quarter ending 9/30/2006 in the Fiscal Year ending 9/30/2006</v>
          </cell>
          <cell r="AD54" t="str">
            <v>Page 2 of 8</v>
          </cell>
        </row>
        <row r="57">
          <cell r="A57" t="str">
            <v>Utilization Data Report by County</v>
          </cell>
          <cell r="I57" t="str">
            <v>Utilization Data Report by County</v>
          </cell>
          <cell r="Q57" t="str">
            <v>Utilization Data Report by County</v>
          </cell>
          <cell r="Y57" t="str">
            <v>Utilization Data Report by County</v>
          </cell>
        </row>
        <row r="59">
          <cell r="B59" t="str">
            <v>MEDICARE</v>
          </cell>
          <cell r="D59" t="str">
            <v>NON-MEDICARE</v>
          </cell>
          <cell r="F59" t="str">
            <v>TOTAL</v>
          </cell>
          <cell r="J59" t="str">
            <v>MEDICARE</v>
          </cell>
          <cell r="L59" t="str">
            <v>NON-MEDICARE</v>
          </cell>
          <cell r="N59" t="str">
            <v>TOTAL</v>
          </cell>
          <cell r="R59" t="str">
            <v>MEDICARE</v>
          </cell>
          <cell r="T59" t="str">
            <v>NON-MEDICARE</v>
          </cell>
          <cell r="V59" t="str">
            <v>TOTAL</v>
          </cell>
          <cell r="Z59" t="str">
            <v>MEDICARE</v>
          </cell>
          <cell r="AB59" t="str">
            <v>NON-MEDICARE</v>
          </cell>
          <cell r="AD59" t="str">
            <v>TOTAL</v>
          </cell>
        </row>
        <row r="60">
          <cell r="A60" t="str">
            <v>ITEM DESCRIPTION</v>
          </cell>
          <cell r="B60" t="str">
            <v>Current</v>
          </cell>
          <cell r="D60" t="str">
            <v>Current</v>
          </cell>
          <cell r="F60" t="str">
            <v>Current</v>
          </cell>
          <cell r="I60" t="str">
            <v>ITEM DESCRIPTION</v>
          </cell>
          <cell r="J60" t="str">
            <v>Current</v>
          </cell>
          <cell r="L60" t="str">
            <v>Current</v>
          </cell>
          <cell r="N60" t="str">
            <v>Current</v>
          </cell>
          <cell r="Q60" t="str">
            <v>ITEM DESCRIPTION</v>
          </cell>
          <cell r="R60" t="str">
            <v>Current</v>
          </cell>
          <cell r="T60" t="str">
            <v>Current</v>
          </cell>
          <cell r="V60" t="str">
            <v>Current</v>
          </cell>
          <cell r="Y60" t="str">
            <v>ITEM DESCRIPTION</v>
          </cell>
          <cell r="Z60" t="str">
            <v>Current</v>
          </cell>
          <cell r="AB60" t="str">
            <v>Current</v>
          </cell>
          <cell r="AD60" t="str">
            <v>Current</v>
          </cell>
        </row>
        <row r="61">
          <cell r="B61" t="str">
            <v>Period</v>
          </cell>
          <cell r="C61" t="str">
            <v>YTD</v>
          </cell>
          <cell r="D61" t="str">
            <v>Period</v>
          </cell>
          <cell r="E61" t="str">
            <v>YTD</v>
          </cell>
          <cell r="F61" t="str">
            <v>Period</v>
          </cell>
          <cell r="G61" t="str">
            <v>YTD</v>
          </cell>
          <cell r="J61" t="str">
            <v>Period</v>
          </cell>
          <cell r="K61" t="str">
            <v>YTD</v>
          </cell>
          <cell r="L61" t="str">
            <v>Period</v>
          </cell>
          <cell r="M61" t="str">
            <v>YTD</v>
          </cell>
          <cell r="N61" t="str">
            <v>Period</v>
          </cell>
          <cell r="O61" t="str">
            <v>YTD</v>
          </cell>
          <cell r="R61" t="str">
            <v>Period</v>
          </cell>
          <cell r="S61" t="str">
            <v>YTD</v>
          </cell>
          <cell r="T61" t="str">
            <v>Period</v>
          </cell>
          <cell r="U61" t="str">
            <v>YTD</v>
          </cell>
          <cell r="V61" t="str">
            <v>Period</v>
          </cell>
          <cell r="W61" t="str">
            <v>YTD</v>
          </cell>
          <cell r="Z61" t="str">
            <v>Period</v>
          </cell>
          <cell r="AA61" t="str">
            <v>YTD</v>
          </cell>
          <cell r="AB61" t="str">
            <v>Period</v>
          </cell>
          <cell r="AC61" t="str">
            <v>YTD</v>
          </cell>
          <cell r="AD61" t="str">
            <v>Period</v>
          </cell>
          <cell r="AE61" t="str">
            <v>YTD</v>
          </cell>
        </row>
        <row r="62">
          <cell r="A62" t="str">
            <v>A.   Enrollees (At End of Period)</v>
          </cell>
          <cell r="B62">
            <v>147</v>
          </cell>
          <cell r="D62">
            <v>37</v>
          </cell>
          <cell r="F62">
            <v>184</v>
          </cell>
          <cell r="I62" t="str">
            <v>A.   Enrollees (At End of Period)</v>
          </cell>
          <cell r="J62">
            <v>0</v>
          </cell>
          <cell r="L62">
            <v>0</v>
          </cell>
          <cell r="N62">
            <v>0</v>
          </cell>
          <cell r="Q62" t="str">
            <v>A.   Enrollees (At End of Period)</v>
          </cell>
          <cell r="R62">
            <v>0</v>
          </cell>
          <cell r="T62">
            <v>0</v>
          </cell>
          <cell r="V62">
            <v>0</v>
          </cell>
          <cell r="Y62" t="str">
            <v>A.   Enrollees (At End of Period)</v>
          </cell>
          <cell r="Z62">
            <v>0</v>
          </cell>
          <cell r="AB62">
            <v>0</v>
          </cell>
          <cell r="AD62">
            <v>0</v>
          </cell>
        </row>
        <row r="64">
          <cell r="A64" t="str">
            <v>B.   Member Months (Unduplicated)</v>
          </cell>
          <cell r="B64">
            <v>513.72739999999999</v>
          </cell>
          <cell r="C64">
            <v>513.72739999999999</v>
          </cell>
          <cell r="D64">
            <v>110.61330000000001</v>
          </cell>
          <cell r="E64">
            <v>110.61330000000001</v>
          </cell>
          <cell r="F64">
            <v>624.34069999999997</v>
          </cell>
          <cell r="G64">
            <v>624.34069999999997</v>
          </cell>
          <cell r="I64" t="str">
            <v>B.   Member Months (Unduplicated)</v>
          </cell>
          <cell r="J64">
            <v>0</v>
          </cell>
          <cell r="K64">
            <v>513.72739999999999</v>
          </cell>
          <cell r="L64">
            <v>0</v>
          </cell>
          <cell r="M64">
            <v>110.61330000000001</v>
          </cell>
          <cell r="N64">
            <v>0</v>
          </cell>
          <cell r="O64">
            <v>624.34069999999997</v>
          </cell>
          <cell r="Q64" t="str">
            <v>B.   Member Months (Unduplicated)</v>
          </cell>
          <cell r="R64">
            <v>0</v>
          </cell>
          <cell r="S64">
            <v>513.72739999999999</v>
          </cell>
          <cell r="T64">
            <v>0</v>
          </cell>
          <cell r="U64">
            <v>110.61330000000001</v>
          </cell>
          <cell r="V64">
            <v>0</v>
          </cell>
          <cell r="W64">
            <v>624.34069999999997</v>
          </cell>
          <cell r="Y64" t="str">
            <v>B.   Member Months (Unduplicated)</v>
          </cell>
          <cell r="Z64">
            <v>0</v>
          </cell>
          <cell r="AA64">
            <v>513.72739999999999</v>
          </cell>
          <cell r="AB64">
            <v>0</v>
          </cell>
          <cell r="AC64">
            <v>110.61330000000001</v>
          </cell>
          <cell r="AD64">
            <v>0</v>
          </cell>
          <cell r="AE64">
            <v>624.34069999999997</v>
          </cell>
        </row>
        <row r="65">
          <cell r="A65" t="str">
            <v xml:space="preserve">   Institutional Member Months Total</v>
          </cell>
          <cell r="B65">
            <v>190.48000000000002</v>
          </cell>
          <cell r="C65">
            <v>190.48000000000002</v>
          </cell>
          <cell r="D65">
            <v>12.73</v>
          </cell>
          <cell r="E65">
            <v>12.73</v>
          </cell>
          <cell r="F65">
            <v>203.21</v>
          </cell>
          <cell r="G65">
            <v>203.21</v>
          </cell>
          <cell r="I65" t="str">
            <v xml:space="preserve">   Institutional Member Months Total</v>
          </cell>
          <cell r="J65">
            <v>0</v>
          </cell>
          <cell r="K65">
            <v>190.48000000000002</v>
          </cell>
          <cell r="L65">
            <v>0</v>
          </cell>
          <cell r="M65">
            <v>12.73</v>
          </cell>
          <cell r="N65">
            <v>0</v>
          </cell>
          <cell r="O65">
            <v>203.21</v>
          </cell>
          <cell r="Q65" t="str">
            <v xml:space="preserve">   Institutional Member Months Total</v>
          </cell>
          <cell r="R65">
            <v>0</v>
          </cell>
          <cell r="S65">
            <v>190.48000000000002</v>
          </cell>
          <cell r="T65">
            <v>0</v>
          </cell>
          <cell r="U65">
            <v>12.73</v>
          </cell>
          <cell r="V65">
            <v>0</v>
          </cell>
          <cell r="W65">
            <v>203.21</v>
          </cell>
          <cell r="Y65" t="str">
            <v xml:space="preserve">   Institutional Member Months Total</v>
          </cell>
          <cell r="Z65">
            <v>0</v>
          </cell>
          <cell r="AA65">
            <v>190.48000000000002</v>
          </cell>
          <cell r="AB65">
            <v>0</v>
          </cell>
          <cell r="AC65">
            <v>12.73</v>
          </cell>
          <cell r="AD65">
            <v>0</v>
          </cell>
          <cell r="AE65">
            <v>203.21</v>
          </cell>
        </row>
        <row r="66">
          <cell r="A66" t="str">
            <v xml:space="preserve">   1.  Level I</v>
          </cell>
          <cell r="B66">
            <v>86.49</v>
          </cell>
          <cell r="C66">
            <v>86.49</v>
          </cell>
          <cell r="D66">
            <v>8.23</v>
          </cell>
          <cell r="E66">
            <v>8.23</v>
          </cell>
          <cell r="F66">
            <v>94.72</v>
          </cell>
          <cell r="G66">
            <v>94.72</v>
          </cell>
          <cell r="I66" t="str">
            <v xml:space="preserve">   1.  Level I</v>
          </cell>
          <cell r="J66">
            <v>0</v>
          </cell>
          <cell r="K66">
            <v>86.49</v>
          </cell>
          <cell r="L66">
            <v>0</v>
          </cell>
          <cell r="M66">
            <v>8.23</v>
          </cell>
          <cell r="N66">
            <v>0</v>
          </cell>
          <cell r="O66">
            <v>94.72</v>
          </cell>
          <cell r="Q66" t="str">
            <v xml:space="preserve">   1.  Level I</v>
          </cell>
          <cell r="R66">
            <v>0</v>
          </cell>
          <cell r="S66">
            <v>86.49</v>
          </cell>
          <cell r="T66">
            <v>0</v>
          </cell>
          <cell r="U66">
            <v>8.23</v>
          </cell>
          <cell r="V66">
            <v>0</v>
          </cell>
          <cell r="W66">
            <v>94.72</v>
          </cell>
          <cell r="Y66" t="str">
            <v xml:space="preserve">   1.  Level I</v>
          </cell>
          <cell r="Z66">
            <v>0</v>
          </cell>
          <cell r="AA66">
            <v>86.49</v>
          </cell>
          <cell r="AB66">
            <v>0</v>
          </cell>
          <cell r="AC66">
            <v>8.23</v>
          </cell>
          <cell r="AD66">
            <v>0</v>
          </cell>
          <cell r="AE66">
            <v>94.72</v>
          </cell>
        </row>
        <row r="67">
          <cell r="A67" t="str">
            <v xml:space="preserve">   2.  Level II</v>
          </cell>
          <cell r="B67">
            <v>87.8</v>
          </cell>
          <cell r="C67">
            <v>87.8</v>
          </cell>
          <cell r="D67">
            <v>3</v>
          </cell>
          <cell r="E67">
            <v>3</v>
          </cell>
          <cell r="F67">
            <v>90.8</v>
          </cell>
          <cell r="G67">
            <v>90.8</v>
          </cell>
          <cell r="I67" t="str">
            <v xml:space="preserve">   2.  Level II</v>
          </cell>
          <cell r="J67">
            <v>0</v>
          </cell>
          <cell r="K67">
            <v>87.8</v>
          </cell>
          <cell r="L67">
            <v>0</v>
          </cell>
          <cell r="M67">
            <v>3</v>
          </cell>
          <cell r="N67">
            <v>0</v>
          </cell>
          <cell r="O67">
            <v>90.8</v>
          </cell>
          <cell r="Q67" t="str">
            <v xml:space="preserve">   2.  Level II</v>
          </cell>
          <cell r="R67">
            <v>0</v>
          </cell>
          <cell r="S67">
            <v>87.8</v>
          </cell>
          <cell r="T67">
            <v>0</v>
          </cell>
          <cell r="U67">
            <v>3</v>
          </cell>
          <cell r="V67">
            <v>0</v>
          </cell>
          <cell r="W67">
            <v>90.8</v>
          </cell>
          <cell r="Y67" t="str">
            <v xml:space="preserve">   2.  Level II</v>
          </cell>
          <cell r="Z67">
            <v>0</v>
          </cell>
          <cell r="AA67">
            <v>87.8</v>
          </cell>
          <cell r="AB67">
            <v>0</v>
          </cell>
          <cell r="AC67">
            <v>3</v>
          </cell>
          <cell r="AD67">
            <v>0</v>
          </cell>
          <cell r="AE67">
            <v>90.8</v>
          </cell>
        </row>
        <row r="68">
          <cell r="A68" t="str">
            <v xml:space="preserve">   3.  Level III</v>
          </cell>
          <cell r="B68">
            <v>16.190000000000001</v>
          </cell>
          <cell r="C68">
            <v>16.190000000000001</v>
          </cell>
          <cell r="D68">
            <v>1.5</v>
          </cell>
          <cell r="E68">
            <v>1.5</v>
          </cell>
          <cell r="F68">
            <v>17.690000000000001</v>
          </cell>
          <cell r="G68">
            <v>17.690000000000001</v>
          </cell>
          <cell r="I68" t="str">
            <v xml:space="preserve">   3.  Level III</v>
          </cell>
          <cell r="J68">
            <v>0</v>
          </cell>
          <cell r="K68">
            <v>16.190000000000001</v>
          </cell>
          <cell r="L68">
            <v>0</v>
          </cell>
          <cell r="M68">
            <v>1.5</v>
          </cell>
          <cell r="N68">
            <v>0</v>
          </cell>
          <cell r="O68">
            <v>17.690000000000001</v>
          </cell>
          <cell r="Q68" t="str">
            <v xml:space="preserve">   3.  Level III</v>
          </cell>
          <cell r="R68">
            <v>0</v>
          </cell>
          <cell r="S68">
            <v>16.190000000000001</v>
          </cell>
          <cell r="T68">
            <v>0</v>
          </cell>
          <cell r="U68">
            <v>1.5</v>
          </cell>
          <cell r="V68">
            <v>0</v>
          </cell>
          <cell r="W68">
            <v>17.690000000000001</v>
          </cell>
          <cell r="Y68" t="str">
            <v xml:space="preserve">   3.  Level III</v>
          </cell>
          <cell r="Z68">
            <v>0</v>
          </cell>
          <cell r="AA68">
            <v>16.190000000000001</v>
          </cell>
          <cell r="AB68">
            <v>0</v>
          </cell>
          <cell r="AC68">
            <v>1.5</v>
          </cell>
          <cell r="AD68">
            <v>0</v>
          </cell>
          <cell r="AE68">
            <v>17.690000000000001</v>
          </cell>
        </row>
        <row r="69">
          <cell r="A69" t="str">
            <v xml:space="preserve">   4.  Level IV</v>
          </cell>
          <cell r="B69">
            <v>0</v>
          </cell>
          <cell r="C69">
            <v>0</v>
          </cell>
          <cell r="D69">
            <v>0</v>
          </cell>
          <cell r="E69">
            <v>0</v>
          </cell>
          <cell r="F69">
            <v>0</v>
          </cell>
          <cell r="G69">
            <v>0</v>
          </cell>
          <cell r="I69" t="str">
            <v xml:space="preserve">   4.  Level IV</v>
          </cell>
          <cell r="J69">
            <v>0</v>
          </cell>
          <cell r="K69">
            <v>0</v>
          </cell>
          <cell r="L69">
            <v>0</v>
          </cell>
          <cell r="M69">
            <v>0</v>
          </cell>
          <cell r="N69">
            <v>0</v>
          </cell>
          <cell r="O69">
            <v>0</v>
          </cell>
          <cell r="Q69" t="str">
            <v xml:space="preserve">   4.  Level IV</v>
          </cell>
          <cell r="R69">
            <v>0</v>
          </cell>
          <cell r="S69">
            <v>0</v>
          </cell>
          <cell r="T69">
            <v>0</v>
          </cell>
          <cell r="U69">
            <v>0</v>
          </cell>
          <cell r="V69">
            <v>0</v>
          </cell>
          <cell r="W69">
            <v>0</v>
          </cell>
          <cell r="Y69" t="str">
            <v xml:space="preserve">   4.  Level IV</v>
          </cell>
          <cell r="Z69">
            <v>0</v>
          </cell>
          <cell r="AA69">
            <v>0</v>
          </cell>
          <cell r="AB69">
            <v>0</v>
          </cell>
          <cell r="AC69">
            <v>0</v>
          </cell>
          <cell r="AD69">
            <v>0</v>
          </cell>
          <cell r="AE69">
            <v>0</v>
          </cell>
        </row>
        <row r="70">
          <cell r="A70" t="str">
            <v xml:space="preserve">   5.</v>
          </cell>
          <cell r="I70" t="str">
            <v xml:space="preserve">   5.</v>
          </cell>
          <cell r="Q70" t="str">
            <v xml:space="preserve">   5.</v>
          </cell>
          <cell r="Y70" t="str">
            <v xml:space="preserve">   5.</v>
          </cell>
        </row>
        <row r="71">
          <cell r="A71" t="str">
            <v xml:space="preserve">   6.</v>
          </cell>
          <cell r="I71" t="str">
            <v xml:space="preserve">   6.</v>
          </cell>
          <cell r="Q71" t="str">
            <v xml:space="preserve">   6.</v>
          </cell>
          <cell r="Y71" t="str">
            <v xml:space="preserve">   6.</v>
          </cell>
        </row>
        <row r="72">
          <cell r="A72" t="str">
            <v xml:space="preserve">   7.  Home and Community Based Services (HCBS) Total</v>
          </cell>
          <cell r="B72">
            <v>338.48</v>
          </cell>
          <cell r="C72">
            <v>338.48</v>
          </cell>
          <cell r="D72">
            <v>88.350000000000009</v>
          </cell>
          <cell r="E72">
            <v>88.350000000000009</v>
          </cell>
          <cell r="F72">
            <v>426.83000000000004</v>
          </cell>
          <cell r="G72">
            <v>426.83000000000004</v>
          </cell>
          <cell r="I72" t="str">
            <v xml:space="preserve">   7.  Home and Community Based Services (HCBS) Total</v>
          </cell>
          <cell r="J72">
            <v>0</v>
          </cell>
          <cell r="K72">
            <v>338.48</v>
          </cell>
          <cell r="L72">
            <v>0</v>
          </cell>
          <cell r="M72">
            <v>88.350000000000009</v>
          </cell>
          <cell r="N72">
            <v>0</v>
          </cell>
          <cell r="O72">
            <v>426.83000000000004</v>
          </cell>
          <cell r="Q72" t="str">
            <v xml:space="preserve">   7.  Home and Community Based Services (HCBS) Total</v>
          </cell>
          <cell r="R72">
            <v>0</v>
          </cell>
          <cell r="S72">
            <v>338.48</v>
          </cell>
          <cell r="T72">
            <v>0</v>
          </cell>
          <cell r="U72">
            <v>88.350000000000009</v>
          </cell>
          <cell r="V72">
            <v>0</v>
          </cell>
          <cell r="W72">
            <v>426.83000000000004</v>
          </cell>
          <cell r="Y72" t="str">
            <v xml:space="preserve">   7.  Home and Community Based Services (HCBS) Total</v>
          </cell>
          <cell r="Z72">
            <v>0</v>
          </cell>
          <cell r="AA72">
            <v>338.48</v>
          </cell>
          <cell r="AB72">
            <v>0</v>
          </cell>
          <cell r="AC72">
            <v>88.350000000000009</v>
          </cell>
          <cell r="AD72">
            <v>0</v>
          </cell>
          <cell r="AE72">
            <v>426.83000000000004</v>
          </cell>
        </row>
        <row r="73">
          <cell r="A73" t="str">
            <v xml:space="preserve">       a.  Adult Foster Care</v>
          </cell>
          <cell r="B73">
            <v>0</v>
          </cell>
          <cell r="C73">
            <v>0</v>
          </cell>
          <cell r="D73">
            <v>1.17</v>
          </cell>
          <cell r="E73">
            <v>1.17</v>
          </cell>
          <cell r="F73">
            <v>1.17</v>
          </cell>
          <cell r="G73">
            <v>1.17</v>
          </cell>
          <cell r="I73" t="str">
            <v xml:space="preserve">       a.  Adult Foster Care</v>
          </cell>
          <cell r="J73">
            <v>0</v>
          </cell>
          <cell r="K73">
            <v>0</v>
          </cell>
          <cell r="L73">
            <v>0</v>
          </cell>
          <cell r="M73">
            <v>1.17</v>
          </cell>
          <cell r="N73">
            <v>0</v>
          </cell>
          <cell r="O73">
            <v>1.17</v>
          </cell>
          <cell r="Q73" t="str">
            <v xml:space="preserve">       a.  Adult Foster Care</v>
          </cell>
          <cell r="R73">
            <v>0</v>
          </cell>
          <cell r="S73">
            <v>0</v>
          </cell>
          <cell r="T73">
            <v>0</v>
          </cell>
          <cell r="U73">
            <v>1.17</v>
          </cell>
          <cell r="V73">
            <v>0</v>
          </cell>
          <cell r="W73">
            <v>1.17</v>
          </cell>
          <cell r="Y73" t="str">
            <v xml:space="preserve">       a.  Adult Foster Care</v>
          </cell>
          <cell r="Z73">
            <v>0</v>
          </cell>
          <cell r="AA73">
            <v>0</v>
          </cell>
          <cell r="AB73">
            <v>0</v>
          </cell>
          <cell r="AC73">
            <v>1.17</v>
          </cell>
          <cell r="AD73">
            <v>0</v>
          </cell>
          <cell r="AE73">
            <v>1.17</v>
          </cell>
        </row>
        <row r="74">
          <cell r="A74" t="str">
            <v xml:space="preserve">       b.  Assisted Living Home (Adult Care Home)</v>
          </cell>
          <cell r="B74">
            <v>19.060000000000002</v>
          </cell>
          <cell r="C74">
            <v>19.060000000000002</v>
          </cell>
          <cell r="D74">
            <v>4.7</v>
          </cell>
          <cell r="E74">
            <v>4.7</v>
          </cell>
          <cell r="F74">
            <v>23.76</v>
          </cell>
          <cell r="G74">
            <v>23.76</v>
          </cell>
          <cell r="I74" t="str">
            <v xml:space="preserve">       b.  Assisted Living Home (Adult Care Home)</v>
          </cell>
          <cell r="J74">
            <v>0</v>
          </cell>
          <cell r="K74">
            <v>19.060000000000002</v>
          </cell>
          <cell r="L74">
            <v>0</v>
          </cell>
          <cell r="M74">
            <v>4.7</v>
          </cell>
          <cell r="N74">
            <v>0</v>
          </cell>
          <cell r="O74">
            <v>23.76</v>
          </cell>
          <cell r="Q74" t="str">
            <v xml:space="preserve">       b.  Assisted Living Home (Adult Care Home)</v>
          </cell>
          <cell r="R74">
            <v>0</v>
          </cell>
          <cell r="S74">
            <v>19.060000000000002</v>
          </cell>
          <cell r="T74">
            <v>0</v>
          </cell>
          <cell r="U74">
            <v>4.7</v>
          </cell>
          <cell r="V74">
            <v>0</v>
          </cell>
          <cell r="W74">
            <v>23.76</v>
          </cell>
          <cell r="Y74" t="str">
            <v xml:space="preserve">       b.  Assisted Living Home (Adult Care Home)</v>
          </cell>
          <cell r="Z74">
            <v>0</v>
          </cell>
          <cell r="AA74">
            <v>19.060000000000002</v>
          </cell>
          <cell r="AB74">
            <v>0</v>
          </cell>
          <cell r="AC74">
            <v>4.7</v>
          </cell>
          <cell r="AD74">
            <v>0</v>
          </cell>
          <cell r="AE74">
            <v>23.76</v>
          </cell>
        </row>
        <row r="75">
          <cell r="A75" t="str">
            <v xml:space="preserve">       c.  Group Home (DD)</v>
          </cell>
          <cell r="B75">
            <v>0</v>
          </cell>
          <cell r="C75">
            <v>0</v>
          </cell>
          <cell r="D75">
            <v>0</v>
          </cell>
          <cell r="E75">
            <v>0</v>
          </cell>
          <cell r="F75">
            <v>0</v>
          </cell>
          <cell r="G75">
            <v>0</v>
          </cell>
          <cell r="I75" t="str">
            <v xml:space="preserve">       c.  Group Home (DD)</v>
          </cell>
          <cell r="J75">
            <v>0</v>
          </cell>
          <cell r="K75">
            <v>0</v>
          </cell>
          <cell r="L75">
            <v>0</v>
          </cell>
          <cell r="M75">
            <v>0</v>
          </cell>
          <cell r="N75">
            <v>0</v>
          </cell>
          <cell r="O75">
            <v>0</v>
          </cell>
          <cell r="Q75" t="str">
            <v xml:space="preserve">       c.  Group Home (DD)</v>
          </cell>
          <cell r="R75">
            <v>0</v>
          </cell>
          <cell r="S75">
            <v>0</v>
          </cell>
          <cell r="T75">
            <v>0</v>
          </cell>
          <cell r="U75">
            <v>0</v>
          </cell>
          <cell r="V75">
            <v>0</v>
          </cell>
          <cell r="W75">
            <v>0</v>
          </cell>
          <cell r="Y75" t="str">
            <v xml:space="preserve">       c.  Group Home (DD)</v>
          </cell>
          <cell r="Z75">
            <v>0</v>
          </cell>
          <cell r="AA75">
            <v>0</v>
          </cell>
          <cell r="AB75">
            <v>0</v>
          </cell>
          <cell r="AC75">
            <v>0</v>
          </cell>
          <cell r="AD75">
            <v>0</v>
          </cell>
          <cell r="AE75">
            <v>0</v>
          </cell>
        </row>
        <row r="76">
          <cell r="A76" t="str">
            <v xml:space="preserve">       d.  Individual Home</v>
          </cell>
          <cell r="B76">
            <v>104.99</v>
          </cell>
          <cell r="C76">
            <v>104.99</v>
          </cell>
          <cell r="D76">
            <v>45.69</v>
          </cell>
          <cell r="E76">
            <v>45.69</v>
          </cell>
          <cell r="F76">
            <v>150.68</v>
          </cell>
          <cell r="G76">
            <v>150.68</v>
          </cell>
          <cell r="I76" t="str">
            <v xml:space="preserve">       d.  Individual Home</v>
          </cell>
          <cell r="J76">
            <v>0</v>
          </cell>
          <cell r="K76">
            <v>104.99</v>
          </cell>
          <cell r="L76">
            <v>0</v>
          </cell>
          <cell r="M76">
            <v>45.69</v>
          </cell>
          <cell r="N76">
            <v>0</v>
          </cell>
          <cell r="O76">
            <v>150.68</v>
          </cell>
          <cell r="Q76" t="str">
            <v xml:space="preserve">       d.  Individual Home</v>
          </cell>
          <cell r="R76">
            <v>0</v>
          </cell>
          <cell r="S76">
            <v>104.99</v>
          </cell>
          <cell r="T76">
            <v>0</v>
          </cell>
          <cell r="U76">
            <v>45.69</v>
          </cell>
          <cell r="V76">
            <v>0</v>
          </cell>
          <cell r="W76">
            <v>150.68</v>
          </cell>
          <cell r="Y76" t="str">
            <v xml:space="preserve">       d.  Individual Home</v>
          </cell>
          <cell r="Z76">
            <v>0</v>
          </cell>
          <cell r="AA76">
            <v>104.99</v>
          </cell>
          <cell r="AB76">
            <v>0</v>
          </cell>
          <cell r="AC76">
            <v>45.69</v>
          </cell>
          <cell r="AD76">
            <v>0</v>
          </cell>
          <cell r="AE76">
            <v>150.68</v>
          </cell>
        </row>
        <row r="77">
          <cell r="A77" t="str">
            <v xml:space="preserve">       e.  Assisted Living Centers (SRL)</v>
          </cell>
          <cell r="B77">
            <v>144.38999999999999</v>
          </cell>
          <cell r="C77">
            <v>144.38999999999999</v>
          </cell>
          <cell r="D77">
            <v>8.17</v>
          </cell>
          <cell r="E77">
            <v>8.17</v>
          </cell>
          <cell r="F77">
            <v>152.56</v>
          </cell>
          <cell r="G77">
            <v>152.56</v>
          </cell>
          <cell r="I77" t="str">
            <v xml:space="preserve">       e.  Assisted Living Centers (SRL)</v>
          </cell>
          <cell r="J77">
            <v>0</v>
          </cell>
          <cell r="K77">
            <v>144.38999999999999</v>
          </cell>
          <cell r="L77">
            <v>0</v>
          </cell>
          <cell r="M77">
            <v>8.17</v>
          </cell>
          <cell r="N77">
            <v>0</v>
          </cell>
          <cell r="O77">
            <v>152.56</v>
          </cell>
          <cell r="Q77" t="str">
            <v xml:space="preserve">       e.  Assisted Living Centers (SRL)</v>
          </cell>
          <cell r="R77">
            <v>0</v>
          </cell>
          <cell r="S77">
            <v>144.38999999999999</v>
          </cell>
          <cell r="T77">
            <v>0</v>
          </cell>
          <cell r="U77">
            <v>8.17</v>
          </cell>
          <cell r="V77">
            <v>0</v>
          </cell>
          <cell r="W77">
            <v>152.56</v>
          </cell>
          <cell r="Y77" t="str">
            <v xml:space="preserve">       e.  Assisted Living Centers (SRL)</v>
          </cell>
          <cell r="Z77">
            <v>0</v>
          </cell>
          <cell r="AA77">
            <v>144.38999999999999</v>
          </cell>
          <cell r="AB77">
            <v>0</v>
          </cell>
          <cell r="AC77">
            <v>8.17</v>
          </cell>
          <cell r="AD77">
            <v>0</v>
          </cell>
          <cell r="AE77">
            <v>152.56</v>
          </cell>
        </row>
        <row r="78">
          <cell r="A78" t="str">
            <v xml:space="preserve">       f.  Other (Hospice)</v>
          </cell>
          <cell r="B78">
            <v>1.9100000000000001</v>
          </cell>
          <cell r="C78">
            <v>1.9100000000000001</v>
          </cell>
          <cell r="D78">
            <v>0</v>
          </cell>
          <cell r="E78">
            <v>0</v>
          </cell>
          <cell r="F78">
            <v>1.9100000000000001</v>
          </cell>
          <cell r="G78">
            <v>1.9100000000000001</v>
          </cell>
          <cell r="I78" t="str">
            <v xml:space="preserve">       f.  Other (Hospice)</v>
          </cell>
          <cell r="J78">
            <v>0</v>
          </cell>
          <cell r="K78">
            <v>1.9100000000000001</v>
          </cell>
          <cell r="L78">
            <v>0</v>
          </cell>
          <cell r="M78">
            <v>0</v>
          </cell>
          <cell r="N78">
            <v>0</v>
          </cell>
          <cell r="O78">
            <v>1.9100000000000001</v>
          </cell>
          <cell r="Q78" t="str">
            <v xml:space="preserve">       f.  Other (Hospice)</v>
          </cell>
          <cell r="R78">
            <v>0</v>
          </cell>
          <cell r="S78">
            <v>1.9100000000000001</v>
          </cell>
          <cell r="T78">
            <v>0</v>
          </cell>
          <cell r="U78">
            <v>0</v>
          </cell>
          <cell r="V78">
            <v>0</v>
          </cell>
          <cell r="W78">
            <v>1.9100000000000001</v>
          </cell>
          <cell r="Y78" t="str">
            <v xml:space="preserve">       f.  Other (Hospice)</v>
          </cell>
          <cell r="Z78">
            <v>0</v>
          </cell>
          <cell r="AA78">
            <v>1.9100000000000001</v>
          </cell>
          <cell r="AB78">
            <v>0</v>
          </cell>
          <cell r="AC78">
            <v>0</v>
          </cell>
          <cell r="AD78">
            <v>0</v>
          </cell>
          <cell r="AE78">
            <v>1.9100000000000001</v>
          </cell>
        </row>
        <row r="79">
          <cell r="A79" t="str">
            <v xml:space="preserve">       g.  Attendant Care</v>
          </cell>
          <cell r="B79">
            <v>68.13</v>
          </cell>
          <cell r="C79">
            <v>68.13</v>
          </cell>
          <cell r="D79">
            <v>28.619999999999997</v>
          </cell>
          <cell r="E79">
            <v>28.619999999999997</v>
          </cell>
          <cell r="F79">
            <v>96.75</v>
          </cell>
          <cell r="G79">
            <v>96.75</v>
          </cell>
          <cell r="I79" t="str">
            <v xml:space="preserve">       g.  Attendant Care</v>
          </cell>
          <cell r="J79">
            <v>0</v>
          </cell>
          <cell r="K79">
            <v>68.13</v>
          </cell>
          <cell r="L79">
            <v>0</v>
          </cell>
          <cell r="M79">
            <v>28.619999999999997</v>
          </cell>
          <cell r="N79">
            <v>0</v>
          </cell>
          <cell r="O79">
            <v>96.75</v>
          </cell>
          <cell r="Q79" t="str">
            <v xml:space="preserve">       g.  Attendant Care</v>
          </cell>
          <cell r="R79">
            <v>0</v>
          </cell>
          <cell r="S79">
            <v>68.13</v>
          </cell>
          <cell r="T79">
            <v>0</v>
          </cell>
          <cell r="U79">
            <v>28.619999999999997</v>
          </cell>
          <cell r="V79">
            <v>0</v>
          </cell>
          <cell r="W79">
            <v>96.75</v>
          </cell>
          <cell r="Y79" t="str">
            <v xml:space="preserve">       g.  Attendant Care</v>
          </cell>
          <cell r="Z79">
            <v>0</v>
          </cell>
          <cell r="AA79">
            <v>68.13</v>
          </cell>
          <cell r="AB79">
            <v>0</v>
          </cell>
          <cell r="AC79">
            <v>28.619999999999997</v>
          </cell>
          <cell r="AD79">
            <v>0</v>
          </cell>
          <cell r="AE79">
            <v>96.75</v>
          </cell>
        </row>
        <row r="80">
          <cell r="A80" t="str">
            <v xml:space="preserve">   8.  Acute Care</v>
          </cell>
          <cell r="B80">
            <v>11</v>
          </cell>
          <cell r="C80">
            <v>11</v>
          </cell>
          <cell r="D80">
            <v>6.0299999999999994</v>
          </cell>
          <cell r="E80">
            <v>6.0299999999999994</v>
          </cell>
          <cell r="F80">
            <v>17.03</v>
          </cell>
          <cell r="G80">
            <v>17.03</v>
          </cell>
          <cell r="I80" t="str">
            <v xml:space="preserve">   8.  Acute Care</v>
          </cell>
          <cell r="J80">
            <v>0</v>
          </cell>
          <cell r="K80">
            <v>11</v>
          </cell>
          <cell r="L80">
            <v>0</v>
          </cell>
          <cell r="M80">
            <v>6.0299999999999994</v>
          </cell>
          <cell r="N80">
            <v>0</v>
          </cell>
          <cell r="O80">
            <v>17.03</v>
          </cell>
          <cell r="Q80" t="str">
            <v xml:space="preserve">   8.  Acute Care</v>
          </cell>
          <cell r="R80">
            <v>0</v>
          </cell>
          <cell r="S80">
            <v>11</v>
          </cell>
          <cell r="T80">
            <v>0</v>
          </cell>
          <cell r="U80">
            <v>6.0299999999999994</v>
          </cell>
          <cell r="V80">
            <v>0</v>
          </cell>
          <cell r="W80">
            <v>17.03</v>
          </cell>
          <cell r="Y80" t="str">
            <v xml:space="preserve">   8.  Acute Care</v>
          </cell>
          <cell r="Z80">
            <v>0</v>
          </cell>
          <cell r="AA80">
            <v>11</v>
          </cell>
          <cell r="AB80">
            <v>0</v>
          </cell>
          <cell r="AC80">
            <v>6.0299999999999994</v>
          </cell>
          <cell r="AD80">
            <v>0</v>
          </cell>
          <cell r="AE80">
            <v>17.03</v>
          </cell>
        </row>
        <row r="81">
          <cell r="A81" t="str">
            <v xml:space="preserve">   9.  Ventilator</v>
          </cell>
          <cell r="B81">
            <v>0</v>
          </cell>
          <cell r="C81">
            <v>0</v>
          </cell>
          <cell r="D81">
            <v>3</v>
          </cell>
          <cell r="E81">
            <v>3</v>
          </cell>
          <cell r="F81">
            <v>3</v>
          </cell>
          <cell r="G81">
            <v>3</v>
          </cell>
          <cell r="I81" t="str">
            <v xml:space="preserve">   9.  Ventilator</v>
          </cell>
          <cell r="J81">
            <v>0</v>
          </cell>
          <cell r="K81">
            <v>0</v>
          </cell>
          <cell r="L81">
            <v>0</v>
          </cell>
          <cell r="M81">
            <v>3</v>
          </cell>
          <cell r="N81">
            <v>0</v>
          </cell>
          <cell r="O81">
            <v>3</v>
          </cell>
          <cell r="Q81" t="str">
            <v xml:space="preserve">   9.  Ventilator</v>
          </cell>
          <cell r="R81">
            <v>0</v>
          </cell>
          <cell r="S81">
            <v>0</v>
          </cell>
          <cell r="T81">
            <v>0</v>
          </cell>
          <cell r="U81">
            <v>3</v>
          </cell>
          <cell r="V81">
            <v>0</v>
          </cell>
          <cell r="W81">
            <v>3</v>
          </cell>
          <cell r="Y81" t="str">
            <v xml:space="preserve">   9.  Ventilator</v>
          </cell>
          <cell r="Z81">
            <v>0</v>
          </cell>
          <cell r="AA81">
            <v>0</v>
          </cell>
          <cell r="AB81">
            <v>0</v>
          </cell>
          <cell r="AC81">
            <v>3</v>
          </cell>
          <cell r="AD81">
            <v>0</v>
          </cell>
          <cell r="AE81">
            <v>3</v>
          </cell>
        </row>
        <row r="82">
          <cell r="A82" t="str">
            <v xml:space="preserve">  10.  Prior Period</v>
          </cell>
          <cell r="B82">
            <v>16.677399999999999</v>
          </cell>
          <cell r="C82">
            <v>16.677399999999999</v>
          </cell>
          <cell r="D82">
            <v>4.9333</v>
          </cell>
          <cell r="E82">
            <v>4.9333</v>
          </cell>
          <cell r="F82">
            <v>21.610700000000001</v>
          </cell>
          <cell r="G82">
            <v>21.610700000000001</v>
          </cell>
          <cell r="I82" t="str">
            <v xml:space="preserve">  10.  Prior Period</v>
          </cell>
          <cell r="J82">
            <v>0</v>
          </cell>
          <cell r="K82">
            <v>16.677399999999999</v>
          </cell>
          <cell r="L82">
            <v>0</v>
          </cell>
          <cell r="M82">
            <v>4.9333</v>
          </cell>
          <cell r="N82">
            <v>0</v>
          </cell>
          <cell r="O82">
            <v>21.610700000000001</v>
          </cell>
          <cell r="Q82" t="str">
            <v xml:space="preserve">  10.  Prior Period</v>
          </cell>
          <cell r="R82">
            <v>0</v>
          </cell>
          <cell r="S82">
            <v>16.677399999999999</v>
          </cell>
          <cell r="T82">
            <v>0</v>
          </cell>
          <cell r="U82">
            <v>4.9333</v>
          </cell>
          <cell r="V82">
            <v>0</v>
          </cell>
          <cell r="W82">
            <v>21.610700000000001</v>
          </cell>
          <cell r="Y82" t="str">
            <v xml:space="preserve">  10.  Prior Period</v>
          </cell>
          <cell r="Z82">
            <v>0</v>
          </cell>
          <cell r="AA82">
            <v>16.677399999999999</v>
          </cell>
          <cell r="AB82">
            <v>0</v>
          </cell>
          <cell r="AC82">
            <v>4.9333</v>
          </cell>
          <cell r="AD82">
            <v>0</v>
          </cell>
          <cell r="AE82">
            <v>21.610700000000001</v>
          </cell>
        </row>
        <row r="83">
          <cell r="A83" t="str">
            <v xml:space="preserve">  11.  Other - Not Placed</v>
          </cell>
          <cell r="B83">
            <v>-42.91</v>
          </cell>
          <cell r="C83">
            <v>-42.91</v>
          </cell>
          <cell r="D83">
            <v>-4.43</v>
          </cell>
          <cell r="E83">
            <v>-4.43</v>
          </cell>
          <cell r="F83">
            <v>-47.34</v>
          </cell>
          <cell r="G83">
            <v>-47.34</v>
          </cell>
          <cell r="I83" t="str">
            <v xml:space="preserve">  11.  Other - Not Placed</v>
          </cell>
          <cell r="J83">
            <v>0</v>
          </cell>
          <cell r="K83">
            <v>-42.91</v>
          </cell>
          <cell r="L83">
            <v>0</v>
          </cell>
          <cell r="M83">
            <v>-4.43</v>
          </cell>
          <cell r="N83">
            <v>0</v>
          </cell>
          <cell r="O83">
            <v>-47.34</v>
          </cell>
          <cell r="Q83" t="str">
            <v xml:space="preserve">  11.  Other - Not Placed</v>
          </cell>
          <cell r="R83">
            <v>0</v>
          </cell>
          <cell r="S83">
            <v>-42.91</v>
          </cell>
          <cell r="T83">
            <v>0</v>
          </cell>
          <cell r="U83">
            <v>-4.43</v>
          </cell>
          <cell r="V83">
            <v>0</v>
          </cell>
          <cell r="W83">
            <v>-47.34</v>
          </cell>
          <cell r="Y83" t="str">
            <v xml:space="preserve">  11.  Other - Not Placed</v>
          </cell>
          <cell r="Z83">
            <v>0</v>
          </cell>
          <cell r="AA83">
            <v>-42.91</v>
          </cell>
          <cell r="AB83">
            <v>0</v>
          </cell>
          <cell r="AC83">
            <v>-4.43</v>
          </cell>
          <cell r="AD83">
            <v>0</v>
          </cell>
          <cell r="AE83">
            <v>-47.34</v>
          </cell>
        </row>
        <row r="85">
          <cell r="A85" t="str">
            <v>C.   Acute Patient Day Information</v>
          </cell>
          <cell r="I85" t="str">
            <v>C.   Acute Patient Day Information</v>
          </cell>
          <cell r="Q85" t="str">
            <v>C.   Acute Patient Day Information</v>
          </cell>
          <cell r="Y85" t="str">
            <v>C.   Acute Patient Day Information</v>
          </cell>
        </row>
        <row r="86">
          <cell r="A86" t="str">
            <v xml:space="preserve">       a.  Admissions</v>
          </cell>
          <cell r="B86">
            <v>28</v>
          </cell>
          <cell r="C86">
            <v>28</v>
          </cell>
          <cell r="D86">
            <v>10</v>
          </cell>
          <cell r="E86">
            <v>10</v>
          </cell>
          <cell r="F86">
            <v>38</v>
          </cell>
          <cell r="G86">
            <v>38</v>
          </cell>
          <cell r="I86" t="str">
            <v xml:space="preserve">       a.  Admissions</v>
          </cell>
          <cell r="J86">
            <v>0</v>
          </cell>
          <cell r="K86">
            <v>28</v>
          </cell>
          <cell r="L86">
            <v>0</v>
          </cell>
          <cell r="M86">
            <v>10</v>
          </cell>
          <cell r="N86">
            <v>0</v>
          </cell>
          <cell r="O86">
            <v>38</v>
          </cell>
          <cell r="Q86" t="str">
            <v xml:space="preserve">       a.  Admissions</v>
          </cell>
          <cell r="R86">
            <v>0</v>
          </cell>
          <cell r="S86">
            <v>28</v>
          </cell>
          <cell r="T86">
            <v>0</v>
          </cell>
          <cell r="U86">
            <v>10</v>
          </cell>
          <cell r="V86">
            <v>0</v>
          </cell>
          <cell r="W86">
            <v>38</v>
          </cell>
          <cell r="Y86" t="str">
            <v xml:space="preserve">       a.  Admissions</v>
          </cell>
          <cell r="Z86">
            <v>0</v>
          </cell>
          <cell r="AA86">
            <v>28</v>
          </cell>
          <cell r="AB86">
            <v>0</v>
          </cell>
          <cell r="AC86">
            <v>10</v>
          </cell>
          <cell r="AD86">
            <v>0</v>
          </cell>
          <cell r="AE86">
            <v>38</v>
          </cell>
        </row>
        <row r="87">
          <cell r="A87" t="str">
            <v xml:space="preserve">       b.  Patient Days</v>
          </cell>
          <cell r="B87">
            <v>170</v>
          </cell>
          <cell r="C87">
            <v>170</v>
          </cell>
          <cell r="D87">
            <v>63</v>
          </cell>
          <cell r="E87">
            <v>63</v>
          </cell>
          <cell r="F87">
            <v>233</v>
          </cell>
          <cell r="G87">
            <v>233</v>
          </cell>
          <cell r="I87" t="str">
            <v xml:space="preserve">       b.  Patient Days</v>
          </cell>
          <cell r="J87">
            <v>0</v>
          </cell>
          <cell r="K87">
            <v>170</v>
          </cell>
          <cell r="L87">
            <v>0</v>
          </cell>
          <cell r="M87">
            <v>63</v>
          </cell>
          <cell r="N87">
            <v>0</v>
          </cell>
          <cell r="O87">
            <v>233</v>
          </cell>
          <cell r="Q87" t="str">
            <v xml:space="preserve">       b.  Patient Days</v>
          </cell>
          <cell r="R87">
            <v>0</v>
          </cell>
          <cell r="S87">
            <v>170</v>
          </cell>
          <cell r="T87">
            <v>0</v>
          </cell>
          <cell r="U87">
            <v>63</v>
          </cell>
          <cell r="V87">
            <v>0</v>
          </cell>
          <cell r="W87">
            <v>233</v>
          </cell>
          <cell r="Y87" t="str">
            <v xml:space="preserve">       b.  Patient Days</v>
          </cell>
          <cell r="Z87">
            <v>0</v>
          </cell>
          <cell r="AA87">
            <v>170</v>
          </cell>
          <cell r="AB87">
            <v>0</v>
          </cell>
          <cell r="AC87">
            <v>63</v>
          </cell>
          <cell r="AD87">
            <v>0</v>
          </cell>
          <cell r="AE87">
            <v>233</v>
          </cell>
        </row>
        <row r="88">
          <cell r="A88" t="str">
            <v xml:space="preserve">       c.  Discharges</v>
          </cell>
          <cell r="B88">
            <v>26</v>
          </cell>
          <cell r="C88">
            <v>26</v>
          </cell>
          <cell r="D88">
            <v>10</v>
          </cell>
          <cell r="E88">
            <v>10</v>
          </cell>
          <cell r="F88">
            <v>36</v>
          </cell>
          <cell r="G88">
            <v>36</v>
          </cell>
          <cell r="I88" t="str">
            <v xml:space="preserve">       c.  Discharges</v>
          </cell>
          <cell r="J88">
            <v>0</v>
          </cell>
          <cell r="K88">
            <v>26</v>
          </cell>
          <cell r="L88">
            <v>0</v>
          </cell>
          <cell r="M88">
            <v>10</v>
          </cell>
          <cell r="N88">
            <v>0</v>
          </cell>
          <cell r="O88">
            <v>36</v>
          </cell>
          <cell r="Q88" t="str">
            <v xml:space="preserve">       c.  Discharges</v>
          </cell>
          <cell r="R88">
            <v>0</v>
          </cell>
          <cell r="S88">
            <v>26</v>
          </cell>
          <cell r="T88">
            <v>0</v>
          </cell>
          <cell r="U88">
            <v>10</v>
          </cell>
          <cell r="V88">
            <v>0</v>
          </cell>
          <cell r="W88">
            <v>36</v>
          </cell>
          <cell r="Y88" t="str">
            <v xml:space="preserve">       c.  Discharges</v>
          </cell>
          <cell r="Z88">
            <v>0</v>
          </cell>
          <cell r="AA88">
            <v>26</v>
          </cell>
          <cell r="AB88">
            <v>0</v>
          </cell>
          <cell r="AC88">
            <v>10</v>
          </cell>
          <cell r="AD88">
            <v>0</v>
          </cell>
          <cell r="AE88">
            <v>36</v>
          </cell>
        </row>
        <row r="89">
          <cell r="A89" t="str">
            <v xml:space="preserve">       d.  Discharge Days</v>
          </cell>
          <cell r="B89">
            <v>131</v>
          </cell>
          <cell r="C89">
            <v>131</v>
          </cell>
          <cell r="D89">
            <v>58</v>
          </cell>
          <cell r="E89">
            <v>58</v>
          </cell>
          <cell r="F89">
            <v>189</v>
          </cell>
          <cell r="G89">
            <v>189</v>
          </cell>
          <cell r="I89" t="str">
            <v xml:space="preserve">       d.  Discharge Days</v>
          </cell>
          <cell r="J89">
            <v>0</v>
          </cell>
          <cell r="K89">
            <v>131</v>
          </cell>
          <cell r="L89">
            <v>0</v>
          </cell>
          <cell r="M89">
            <v>58</v>
          </cell>
          <cell r="N89">
            <v>0</v>
          </cell>
          <cell r="O89">
            <v>189</v>
          </cell>
          <cell r="Q89" t="str">
            <v xml:space="preserve">       d.  Discharge Days</v>
          </cell>
          <cell r="R89">
            <v>0</v>
          </cell>
          <cell r="S89">
            <v>131</v>
          </cell>
          <cell r="T89">
            <v>0</v>
          </cell>
          <cell r="U89">
            <v>58</v>
          </cell>
          <cell r="V89">
            <v>0</v>
          </cell>
          <cell r="W89">
            <v>189</v>
          </cell>
          <cell r="Y89" t="str">
            <v xml:space="preserve">       d.  Discharge Days</v>
          </cell>
          <cell r="Z89">
            <v>0</v>
          </cell>
          <cell r="AA89">
            <v>131</v>
          </cell>
          <cell r="AB89">
            <v>0</v>
          </cell>
          <cell r="AC89">
            <v>58</v>
          </cell>
          <cell r="AD89">
            <v>0</v>
          </cell>
          <cell r="AE89">
            <v>189</v>
          </cell>
        </row>
        <row r="90">
          <cell r="A90" t="str">
            <v xml:space="preserve">       e.  Average Length of Stay</v>
          </cell>
          <cell r="B90">
            <v>5.0384615384615383</v>
          </cell>
          <cell r="C90">
            <v>5.0384615384615383</v>
          </cell>
          <cell r="D90">
            <v>5.8</v>
          </cell>
          <cell r="E90">
            <v>5.8</v>
          </cell>
          <cell r="F90">
            <v>5.25</v>
          </cell>
          <cell r="G90">
            <v>5.25</v>
          </cell>
          <cell r="I90" t="str">
            <v xml:space="preserve">       e.  Average Length of Stay</v>
          </cell>
          <cell r="J90">
            <v>0</v>
          </cell>
          <cell r="K90">
            <v>5.0384615384615383</v>
          </cell>
          <cell r="L90">
            <v>0</v>
          </cell>
          <cell r="M90">
            <v>5.8</v>
          </cell>
          <cell r="N90">
            <v>0</v>
          </cell>
          <cell r="O90">
            <v>5.25</v>
          </cell>
          <cell r="Q90" t="str">
            <v xml:space="preserve">       e.  Average Length of Stay</v>
          </cell>
          <cell r="R90">
            <v>0</v>
          </cell>
          <cell r="S90">
            <v>5.0384615384615383</v>
          </cell>
          <cell r="T90">
            <v>0</v>
          </cell>
          <cell r="U90">
            <v>5.8</v>
          </cell>
          <cell r="V90">
            <v>0</v>
          </cell>
          <cell r="W90">
            <v>5.25</v>
          </cell>
          <cell r="Y90" t="str">
            <v xml:space="preserve">       e.  Average Length of Stay</v>
          </cell>
          <cell r="Z90">
            <v>0</v>
          </cell>
          <cell r="AA90">
            <v>5.0384615384615383</v>
          </cell>
          <cell r="AB90">
            <v>0</v>
          </cell>
          <cell r="AC90">
            <v>5.8</v>
          </cell>
          <cell r="AD90">
            <v>0</v>
          </cell>
          <cell r="AE90">
            <v>5.25</v>
          </cell>
        </row>
        <row r="92">
          <cell r="A92" t="str">
            <v>D.   Emergency Room Visits</v>
          </cell>
          <cell r="B92">
            <v>18</v>
          </cell>
          <cell r="C92">
            <v>18</v>
          </cell>
          <cell r="D92">
            <v>10</v>
          </cell>
          <cell r="E92">
            <v>10</v>
          </cell>
          <cell r="F92">
            <v>28</v>
          </cell>
          <cell r="G92">
            <v>28</v>
          </cell>
          <cell r="I92" t="str">
            <v>D.   Emergency Room Visits</v>
          </cell>
          <cell r="J92">
            <v>0</v>
          </cell>
          <cell r="K92">
            <v>18</v>
          </cell>
          <cell r="L92">
            <v>0</v>
          </cell>
          <cell r="M92">
            <v>10</v>
          </cell>
          <cell r="N92">
            <v>0</v>
          </cell>
          <cell r="O92">
            <v>28</v>
          </cell>
          <cell r="Q92" t="str">
            <v>D.   Emergency Room Visits</v>
          </cell>
          <cell r="R92">
            <v>0</v>
          </cell>
          <cell r="S92">
            <v>18</v>
          </cell>
          <cell r="T92">
            <v>0</v>
          </cell>
          <cell r="U92">
            <v>10</v>
          </cell>
          <cell r="V92">
            <v>0</v>
          </cell>
          <cell r="W92">
            <v>28</v>
          </cell>
          <cell r="Y92" t="str">
            <v>D.   Emergency Room Visits</v>
          </cell>
          <cell r="Z92">
            <v>0</v>
          </cell>
          <cell r="AA92">
            <v>18</v>
          </cell>
          <cell r="AB92">
            <v>0</v>
          </cell>
          <cell r="AC92">
            <v>10</v>
          </cell>
          <cell r="AD92">
            <v>0</v>
          </cell>
          <cell r="AE92">
            <v>28</v>
          </cell>
        </row>
        <row r="96">
          <cell r="A96" t="str">
            <v>Program Contractor Financial Reporting Systems - Report #11C Utilization Data Report Consolidated by County</v>
          </cell>
          <cell r="I96" t="str">
            <v>Program Contractor Financial Reporting Systems - Report #11C Utilization Data Report Consolidated by County</v>
          </cell>
          <cell r="Q96" t="str">
            <v>Program Contractor Financial Reporting Systems - Report #11C Utilization Data Report Consolidated by County</v>
          </cell>
          <cell r="Y96" t="str">
            <v>Program Contractor Financial Reporting Systems - Report #11C Utilization Data Report Consolidated by County</v>
          </cell>
        </row>
        <row r="98">
          <cell r="A98" t="str">
            <v>Statement for Program Contractor 110049 - Evercare of Arizona, Inc.</v>
          </cell>
          <cell r="F98" t="str">
            <v>County:</v>
          </cell>
          <cell r="G98" t="str">
            <v>La Paz</v>
          </cell>
          <cell r="I98" t="str">
            <v>Statement for Program Contractor 110049 - Evercare of Arizona, Inc.</v>
          </cell>
          <cell r="N98" t="str">
            <v>County:</v>
          </cell>
          <cell r="O98" t="str">
            <v>La Paz</v>
          </cell>
          <cell r="Q98" t="str">
            <v>Statement for Program Contractor 110049 - Evercare of Arizona, Inc.</v>
          </cell>
          <cell r="V98" t="str">
            <v>County:</v>
          </cell>
          <cell r="W98" t="str">
            <v>La Paz</v>
          </cell>
          <cell r="Y98" t="str">
            <v>Statement for Program Contractor 110049 - Evercare of Arizona, Inc.</v>
          </cell>
          <cell r="AD98" t="str">
            <v>County:</v>
          </cell>
          <cell r="AE98" t="str">
            <v>La Paz</v>
          </cell>
        </row>
        <row r="100">
          <cell r="A100" t="str">
            <v>For the Quarter ending 12/31/2005 in the Fiscal Year ending 9/30/2006</v>
          </cell>
          <cell r="F100" t="str">
            <v>Page 3 of 8</v>
          </cell>
          <cell r="I100" t="str">
            <v>For the Quarter ending 3/31/2006 in the Fiscal Year ending 9/30/2006</v>
          </cell>
          <cell r="N100" t="str">
            <v>Page 3 of 8</v>
          </cell>
          <cell r="Q100" t="str">
            <v>For the Quarter ending 6/30/2006 in the Fiscal Year ending 9/30/2006</v>
          </cell>
          <cell r="V100" t="str">
            <v>Page 3 of 8</v>
          </cell>
          <cell r="Y100" t="str">
            <v>For the Quarter ending 9/30/2006 in the Fiscal Year ending 9/30/2006</v>
          </cell>
          <cell r="AD100" t="str">
            <v>Page 3 of 8</v>
          </cell>
        </row>
        <row r="103">
          <cell r="A103" t="str">
            <v>Utilization Data Report by County</v>
          </cell>
          <cell r="I103" t="str">
            <v>Utilization Data Report by County</v>
          </cell>
          <cell r="Q103" t="str">
            <v>Utilization Data Report by County</v>
          </cell>
          <cell r="Y103" t="str">
            <v>Utilization Data Report by County</v>
          </cell>
        </row>
        <row r="105">
          <cell r="B105" t="str">
            <v>MEDICARE</v>
          </cell>
          <cell r="D105" t="str">
            <v>NON-MEDICARE</v>
          </cell>
          <cell r="F105" t="str">
            <v>TOTAL</v>
          </cell>
          <cell r="J105" t="str">
            <v>MEDICARE</v>
          </cell>
          <cell r="L105" t="str">
            <v>NON-MEDICARE</v>
          </cell>
          <cell r="N105" t="str">
            <v>TOTAL</v>
          </cell>
          <cell r="R105" t="str">
            <v>MEDICARE</v>
          </cell>
          <cell r="T105" t="str">
            <v>NON-MEDICARE</v>
          </cell>
          <cell r="V105" t="str">
            <v>TOTAL</v>
          </cell>
          <cell r="Z105" t="str">
            <v>MEDICARE</v>
          </cell>
          <cell r="AB105" t="str">
            <v>NON-MEDICARE</v>
          </cell>
          <cell r="AD105" t="str">
            <v>TOTAL</v>
          </cell>
        </row>
        <row r="106">
          <cell r="A106" t="str">
            <v>ITEM DESCRIPTION</v>
          </cell>
          <cell r="B106" t="str">
            <v>Current</v>
          </cell>
          <cell r="D106" t="str">
            <v>Current</v>
          </cell>
          <cell r="F106" t="str">
            <v>Current</v>
          </cell>
          <cell r="I106" t="str">
            <v>ITEM DESCRIPTION</v>
          </cell>
          <cell r="J106" t="str">
            <v>Current</v>
          </cell>
          <cell r="L106" t="str">
            <v>Current</v>
          </cell>
          <cell r="N106" t="str">
            <v>Current</v>
          </cell>
          <cell r="Q106" t="str">
            <v>ITEM DESCRIPTION</v>
          </cell>
          <cell r="R106" t="str">
            <v>Current</v>
          </cell>
          <cell r="T106" t="str">
            <v>Current</v>
          </cell>
          <cell r="V106" t="str">
            <v>Current</v>
          </cell>
          <cell r="Y106" t="str">
            <v>ITEM DESCRIPTION</v>
          </cell>
          <cell r="Z106" t="str">
            <v>Current</v>
          </cell>
          <cell r="AB106" t="str">
            <v>Current</v>
          </cell>
          <cell r="AD106" t="str">
            <v>Current</v>
          </cell>
        </row>
        <row r="107">
          <cell r="B107" t="str">
            <v>Period</v>
          </cell>
          <cell r="C107" t="str">
            <v>YTD</v>
          </cell>
          <cell r="D107" t="str">
            <v>Period</v>
          </cell>
          <cell r="E107" t="str">
            <v>YTD</v>
          </cell>
          <cell r="F107" t="str">
            <v>Period</v>
          </cell>
          <cell r="G107" t="str">
            <v>YTD</v>
          </cell>
          <cell r="J107" t="str">
            <v>Period</v>
          </cell>
          <cell r="K107" t="str">
            <v>YTD</v>
          </cell>
          <cell r="L107" t="str">
            <v>Period</v>
          </cell>
          <cell r="M107" t="str">
            <v>YTD</v>
          </cell>
          <cell r="N107" t="str">
            <v>Period</v>
          </cell>
          <cell r="O107" t="str">
            <v>YTD</v>
          </cell>
          <cell r="R107" t="str">
            <v>Period</v>
          </cell>
          <cell r="S107" t="str">
            <v>YTD</v>
          </cell>
          <cell r="T107" t="str">
            <v>Period</v>
          </cell>
          <cell r="U107" t="str">
            <v>YTD</v>
          </cell>
          <cell r="V107" t="str">
            <v>Period</v>
          </cell>
          <cell r="W107" t="str">
            <v>YTD</v>
          </cell>
          <cell r="Z107" t="str">
            <v>Period</v>
          </cell>
          <cell r="AA107" t="str">
            <v>YTD</v>
          </cell>
          <cell r="AB107" t="str">
            <v>Period</v>
          </cell>
          <cell r="AC107" t="str">
            <v>YTD</v>
          </cell>
          <cell r="AD107" t="str">
            <v>Period</v>
          </cell>
          <cell r="AE107" t="str">
            <v>YTD</v>
          </cell>
        </row>
        <row r="108">
          <cell r="A108" t="str">
            <v>A.   Enrollees (At End of Period)</v>
          </cell>
          <cell r="B108">
            <v>65</v>
          </cell>
          <cell r="D108">
            <v>6</v>
          </cell>
          <cell r="F108">
            <v>71</v>
          </cell>
          <cell r="I108" t="str">
            <v>A.   Enrollees (At End of Period)</v>
          </cell>
          <cell r="J108">
            <v>0</v>
          </cell>
          <cell r="L108">
            <v>0</v>
          </cell>
          <cell r="N108">
            <v>0</v>
          </cell>
          <cell r="Q108" t="str">
            <v>A.   Enrollees (At End of Period)</v>
          </cell>
          <cell r="R108">
            <v>0</v>
          </cell>
          <cell r="T108">
            <v>0</v>
          </cell>
          <cell r="V108">
            <v>0</v>
          </cell>
          <cell r="Y108" t="str">
            <v>A.   Enrollees (At End of Period)</v>
          </cell>
          <cell r="Z108">
            <v>0</v>
          </cell>
          <cell r="AB108">
            <v>0</v>
          </cell>
          <cell r="AD108">
            <v>0</v>
          </cell>
        </row>
        <row r="110">
          <cell r="A110" t="str">
            <v>B.   Member Months (Unduplicated)</v>
          </cell>
          <cell r="B110">
            <v>222.08120000000002</v>
          </cell>
          <cell r="C110">
            <v>222.08120000000002</v>
          </cell>
          <cell r="D110">
            <v>17.07</v>
          </cell>
          <cell r="E110">
            <v>17.07</v>
          </cell>
          <cell r="F110">
            <v>239.15120000000002</v>
          </cell>
          <cell r="G110">
            <v>239.15120000000002</v>
          </cell>
          <cell r="I110" t="str">
            <v>B.   Member Months (Unduplicated)</v>
          </cell>
          <cell r="J110">
            <v>0</v>
          </cell>
          <cell r="K110">
            <v>222.08120000000002</v>
          </cell>
          <cell r="L110">
            <v>0</v>
          </cell>
          <cell r="M110">
            <v>17.07</v>
          </cell>
          <cell r="N110">
            <v>0</v>
          </cell>
          <cell r="O110">
            <v>239.15120000000002</v>
          </cell>
          <cell r="Q110" t="str">
            <v>B.   Member Months (Unduplicated)</v>
          </cell>
          <cell r="R110">
            <v>0</v>
          </cell>
          <cell r="S110">
            <v>222.08120000000002</v>
          </cell>
          <cell r="T110">
            <v>0</v>
          </cell>
          <cell r="U110">
            <v>17.07</v>
          </cell>
          <cell r="V110">
            <v>0</v>
          </cell>
          <cell r="W110">
            <v>239.15120000000002</v>
          </cell>
          <cell r="Y110" t="str">
            <v>B.   Member Months (Unduplicated)</v>
          </cell>
          <cell r="Z110">
            <v>0</v>
          </cell>
          <cell r="AA110">
            <v>222.08120000000002</v>
          </cell>
          <cell r="AB110">
            <v>0</v>
          </cell>
          <cell r="AC110">
            <v>17.07</v>
          </cell>
          <cell r="AD110">
            <v>0</v>
          </cell>
          <cell r="AE110">
            <v>239.15120000000002</v>
          </cell>
        </row>
        <row r="111">
          <cell r="A111" t="str">
            <v xml:space="preserve">   Institutional Member Months Total</v>
          </cell>
          <cell r="B111">
            <v>122.67000000000002</v>
          </cell>
          <cell r="C111">
            <v>122.67000000000002</v>
          </cell>
          <cell r="D111">
            <v>3</v>
          </cell>
          <cell r="E111">
            <v>3</v>
          </cell>
          <cell r="F111">
            <v>125.67000000000002</v>
          </cell>
          <cell r="G111">
            <v>125.67000000000002</v>
          </cell>
          <cell r="I111" t="str">
            <v xml:space="preserve">   Institutional Member Months Total</v>
          </cell>
          <cell r="J111">
            <v>0</v>
          </cell>
          <cell r="K111">
            <v>122.67000000000002</v>
          </cell>
          <cell r="L111">
            <v>0</v>
          </cell>
          <cell r="M111">
            <v>3</v>
          </cell>
          <cell r="N111">
            <v>0</v>
          </cell>
          <cell r="O111">
            <v>125.67000000000002</v>
          </cell>
          <cell r="Q111" t="str">
            <v xml:space="preserve">   Institutional Member Months Total</v>
          </cell>
          <cell r="R111">
            <v>0</v>
          </cell>
          <cell r="S111">
            <v>122.67000000000002</v>
          </cell>
          <cell r="T111">
            <v>0</v>
          </cell>
          <cell r="U111">
            <v>3</v>
          </cell>
          <cell r="V111">
            <v>0</v>
          </cell>
          <cell r="W111">
            <v>125.67000000000002</v>
          </cell>
          <cell r="Y111" t="str">
            <v xml:space="preserve">   Institutional Member Months Total</v>
          </cell>
          <cell r="Z111">
            <v>0</v>
          </cell>
          <cell r="AA111">
            <v>122.67000000000002</v>
          </cell>
          <cell r="AB111">
            <v>0</v>
          </cell>
          <cell r="AC111">
            <v>3</v>
          </cell>
          <cell r="AD111">
            <v>0</v>
          </cell>
          <cell r="AE111">
            <v>125.67000000000002</v>
          </cell>
        </row>
        <row r="112">
          <cell r="A112" t="str">
            <v xml:space="preserve">   1.  Level I</v>
          </cell>
          <cell r="B112">
            <v>78.349999999999994</v>
          </cell>
          <cell r="C112">
            <v>78.349999999999994</v>
          </cell>
          <cell r="D112">
            <v>0</v>
          </cell>
          <cell r="E112">
            <v>0</v>
          </cell>
          <cell r="F112">
            <v>78.349999999999994</v>
          </cell>
          <cell r="G112">
            <v>78.349999999999994</v>
          </cell>
          <cell r="I112" t="str">
            <v xml:space="preserve">   1.  Level I</v>
          </cell>
          <cell r="J112">
            <v>0</v>
          </cell>
          <cell r="K112">
            <v>78.349999999999994</v>
          </cell>
          <cell r="L112">
            <v>0</v>
          </cell>
          <cell r="M112">
            <v>0</v>
          </cell>
          <cell r="N112">
            <v>0</v>
          </cell>
          <cell r="O112">
            <v>78.349999999999994</v>
          </cell>
          <cell r="Q112" t="str">
            <v xml:space="preserve">   1.  Level I</v>
          </cell>
          <cell r="R112">
            <v>0</v>
          </cell>
          <cell r="S112">
            <v>78.349999999999994</v>
          </cell>
          <cell r="T112">
            <v>0</v>
          </cell>
          <cell r="U112">
            <v>0</v>
          </cell>
          <cell r="V112">
            <v>0</v>
          </cell>
          <cell r="W112">
            <v>78.349999999999994</v>
          </cell>
          <cell r="Y112" t="str">
            <v xml:space="preserve">   1.  Level I</v>
          </cell>
          <cell r="Z112">
            <v>0</v>
          </cell>
          <cell r="AA112">
            <v>78.349999999999994</v>
          </cell>
          <cell r="AB112">
            <v>0</v>
          </cell>
          <cell r="AC112">
            <v>0</v>
          </cell>
          <cell r="AD112">
            <v>0</v>
          </cell>
          <cell r="AE112">
            <v>78.349999999999994</v>
          </cell>
        </row>
        <row r="113">
          <cell r="A113" t="str">
            <v xml:space="preserve">   2.  Level II</v>
          </cell>
          <cell r="B113">
            <v>37.57</v>
          </cell>
          <cell r="C113">
            <v>37.57</v>
          </cell>
          <cell r="D113">
            <v>3</v>
          </cell>
          <cell r="E113">
            <v>3</v>
          </cell>
          <cell r="F113">
            <v>40.57</v>
          </cell>
          <cell r="G113">
            <v>40.57</v>
          </cell>
          <cell r="I113" t="str">
            <v xml:space="preserve">   2.  Level II</v>
          </cell>
          <cell r="J113">
            <v>0</v>
          </cell>
          <cell r="K113">
            <v>37.57</v>
          </cell>
          <cell r="L113">
            <v>0</v>
          </cell>
          <cell r="M113">
            <v>3</v>
          </cell>
          <cell r="N113">
            <v>0</v>
          </cell>
          <cell r="O113">
            <v>40.57</v>
          </cell>
          <cell r="Q113" t="str">
            <v xml:space="preserve">   2.  Level II</v>
          </cell>
          <cell r="R113">
            <v>0</v>
          </cell>
          <cell r="S113">
            <v>37.57</v>
          </cell>
          <cell r="T113">
            <v>0</v>
          </cell>
          <cell r="U113">
            <v>3</v>
          </cell>
          <cell r="V113">
            <v>0</v>
          </cell>
          <cell r="W113">
            <v>40.57</v>
          </cell>
          <cell r="Y113" t="str">
            <v xml:space="preserve">   2.  Level II</v>
          </cell>
          <cell r="Z113">
            <v>0</v>
          </cell>
          <cell r="AA113">
            <v>37.57</v>
          </cell>
          <cell r="AB113">
            <v>0</v>
          </cell>
          <cell r="AC113">
            <v>3</v>
          </cell>
          <cell r="AD113">
            <v>0</v>
          </cell>
          <cell r="AE113">
            <v>40.57</v>
          </cell>
        </row>
        <row r="114">
          <cell r="A114" t="str">
            <v xml:space="preserve">   3.  Level III</v>
          </cell>
          <cell r="B114">
            <v>6.75</v>
          </cell>
          <cell r="C114">
            <v>6.75</v>
          </cell>
          <cell r="D114">
            <v>0</v>
          </cell>
          <cell r="E114">
            <v>0</v>
          </cell>
          <cell r="F114">
            <v>6.75</v>
          </cell>
          <cell r="G114">
            <v>6.75</v>
          </cell>
          <cell r="I114" t="str">
            <v xml:space="preserve">   3.  Level III</v>
          </cell>
          <cell r="J114">
            <v>0</v>
          </cell>
          <cell r="K114">
            <v>6.75</v>
          </cell>
          <cell r="L114">
            <v>0</v>
          </cell>
          <cell r="M114">
            <v>0</v>
          </cell>
          <cell r="N114">
            <v>0</v>
          </cell>
          <cell r="O114">
            <v>6.75</v>
          </cell>
          <cell r="Q114" t="str">
            <v xml:space="preserve">   3.  Level III</v>
          </cell>
          <cell r="R114">
            <v>0</v>
          </cell>
          <cell r="S114">
            <v>6.75</v>
          </cell>
          <cell r="T114">
            <v>0</v>
          </cell>
          <cell r="U114">
            <v>0</v>
          </cell>
          <cell r="V114">
            <v>0</v>
          </cell>
          <cell r="W114">
            <v>6.75</v>
          </cell>
          <cell r="Y114" t="str">
            <v xml:space="preserve">   3.  Level III</v>
          </cell>
          <cell r="Z114">
            <v>0</v>
          </cell>
          <cell r="AA114">
            <v>6.75</v>
          </cell>
          <cell r="AB114">
            <v>0</v>
          </cell>
          <cell r="AC114">
            <v>0</v>
          </cell>
          <cell r="AD114">
            <v>0</v>
          </cell>
          <cell r="AE114">
            <v>6.75</v>
          </cell>
        </row>
        <row r="115">
          <cell r="A115" t="str">
            <v xml:space="preserve">   4.  Level IV</v>
          </cell>
          <cell r="B115">
            <v>0</v>
          </cell>
          <cell r="C115">
            <v>0</v>
          </cell>
          <cell r="D115">
            <v>0</v>
          </cell>
          <cell r="E115">
            <v>0</v>
          </cell>
          <cell r="F115">
            <v>0</v>
          </cell>
          <cell r="G115">
            <v>0</v>
          </cell>
          <cell r="I115" t="str">
            <v xml:space="preserve">   4.  Level IV</v>
          </cell>
          <cell r="J115">
            <v>0</v>
          </cell>
          <cell r="K115">
            <v>0</v>
          </cell>
          <cell r="L115">
            <v>0</v>
          </cell>
          <cell r="M115">
            <v>0</v>
          </cell>
          <cell r="N115">
            <v>0</v>
          </cell>
          <cell r="O115">
            <v>0</v>
          </cell>
          <cell r="Q115" t="str">
            <v xml:space="preserve">   4.  Level IV</v>
          </cell>
          <cell r="R115">
            <v>0</v>
          </cell>
          <cell r="S115">
            <v>0</v>
          </cell>
          <cell r="T115">
            <v>0</v>
          </cell>
          <cell r="U115">
            <v>0</v>
          </cell>
          <cell r="V115">
            <v>0</v>
          </cell>
          <cell r="W115">
            <v>0</v>
          </cell>
          <cell r="Y115" t="str">
            <v xml:space="preserve">   4.  Level IV</v>
          </cell>
          <cell r="Z115">
            <v>0</v>
          </cell>
          <cell r="AA115">
            <v>0</v>
          </cell>
          <cell r="AB115">
            <v>0</v>
          </cell>
          <cell r="AC115">
            <v>0</v>
          </cell>
          <cell r="AD115">
            <v>0</v>
          </cell>
          <cell r="AE115">
            <v>0</v>
          </cell>
        </row>
        <row r="116">
          <cell r="A116" t="str">
            <v xml:space="preserve">   5.</v>
          </cell>
          <cell r="I116" t="str">
            <v xml:space="preserve">   5.</v>
          </cell>
          <cell r="Q116" t="str">
            <v xml:space="preserve">   5.</v>
          </cell>
          <cell r="Y116" t="str">
            <v xml:space="preserve">   5.</v>
          </cell>
        </row>
        <row r="117">
          <cell r="A117" t="str">
            <v xml:space="preserve">   6.</v>
          </cell>
          <cell r="I117" t="str">
            <v xml:space="preserve">   6.</v>
          </cell>
          <cell r="Q117" t="str">
            <v xml:space="preserve">   6.</v>
          </cell>
          <cell r="Y117" t="str">
            <v xml:space="preserve">   6.</v>
          </cell>
        </row>
        <row r="118">
          <cell r="A118" t="str">
            <v xml:space="preserve">   7.  Home and Community Based Services (HCBS) Total</v>
          </cell>
          <cell r="B118">
            <v>95.55</v>
          </cell>
          <cell r="C118">
            <v>95.55</v>
          </cell>
          <cell r="D118">
            <v>14.07</v>
          </cell>
          <cell r="E118">
            <v>14.07</v>
          </cell>
          <cell r="F118">
            <v>109.62</v>
          </cell>
          <cell r="G118">
            <v>109.62</v>
          </cell>
          <cell r="I118" t="str">
            <v xml:space="preserve">   7.  Home and Community Based Services (HCBS) Total</v>
          </cell>
          <cell r="J118">
            <v>0</v>
          </cell>
          <cell r="K118">
            <v>95.55</v>
          </cell>
          <cell r="L118">
            <v>0</v>
          </cell>
          <cell r="M118">
            <v>14.07</v>
          </cell>
          <cell r="N118">
            <v>0</v>
          </cell>
          <cell r="O118">
            <v>109.62</v>
          </cell>
          <cell r="Q118" t="str">
            <v xml:space="preserve">   7.  Home and Community Based Services (HCBS) Total</v>
          </cell>
          <cell r="R118">
            <v>0</v>
          </cell>
          <cell r="S118">
            <v>95.55</v>
          </cell>
          <cell r="T118">
            <v>0</v>
          </cell>
          <cell r="U118">
            <v>14.07</v>
          </cell>
          <cell r="V118">
            <v>0</v>
          </cell>
          <cell r="W118">
            <v>109.62</v>
          </cell>
          <cell r="Y118" t="str">
            <v xml:space="preserve">   7.  Home and Community Based Services (HCBS) Total</v>
          </cell>
          <cell r="Z118">
            <v>0</v>
          </cell>
          <cell r="AA118">
            <v>95.55</v>
          </cell>
          <cell r="AB118">
            <v>0</v>
          </cell>
          <cell r="AC118">
            <v>14.07</v>
          </cell>
          <cell r="AD118">
            <v>0</v>
          </cell>
          <cell r="AE118">
            <v>109.62</v>
          </cell>
        </row>
        <row r="119">
          <cell r="A119" t="str">
            <v xml:space="preserve">       a.  Adult Foster Care</v>
          </cell>
          <cell r="B119">
            <v>0</v>
          </cell>
          <cell r="C119">
            <v>0</v>
          </cell>
          <cell r="D119">
            <v>0</v>
          </cell>
          <cell r="E119">
            <v>0</v>
          </cell>
          <cell r="F119">
            <v>0</v>
          </cell>
          <cell r="G119">
            <v>0</v>
          </cell>
          <cell r="I119" t="str">
            <v xml:space="preserve">       a.  Adult Foster Care</v>
          </cell>
          <cell r="J119">
            <v>0</v>
          </cell>
          <cell r="K119">
            <v>0</v>
          </cell>
          <cell r="L119">
            <v>0</v>
          </cell>
          <cell r="M119">
            <v>0</v>
          </cell>
          <cell r="N119">
            <v>0</v>
          </cell>
          <cell r="O119">
            <v>0</v>
          </cell>
          <cell r="Q119" t="str">
            <v xml:space="preserve">       a.  Adult Foster Care</v>
          </cell>
          <cell r="R119">
            <v>0</v>
          </cell>
          <cell r="S119">
            <v>0</v>
          </cell>
          <cell r="T119">
            <v>0</v>
          </cell>
          <cell r="U119">
            <v>0</v>
          </cell>
          <cell r="V119">
            <v>0</v>
          </cell>
          <cell r="W119">
            <v>0</v>
          </cell>
          <cell r="Y119" t="str">
            <v xml:space="preserve">       a.  Adult Foster Care</v>
          </cell>
          <cell r="Z119">
            <v>0</v>
          </cell>
          <cell r="AA119">
            <v>0</v>
          </cell>
          <cell r="AB119">
            <v>0</v>
          </cell>
          <cell r="AC119">
            <v>0</v>
          </cell>
          <cell r="AD119">
            <v>0</v>
          </cell>
          <cell r="AE119">
            <v>0</v>
          </cell>
        </row>
        <row r="120">
          <cell r="A120" t="str">
            <v xml:space="preserve">       b.  Assisted Living Home (Adult Care Home)</v>
          </cell>
          <cell r="B120">
            <v>0</v>
          </cell>
          <cell r="C120">
            <v>0</v>
          </cell>
          <cell r="D120">
            <v>0</v>
          </cell>
          <cell r="E120">
            <v>0</v>
          </cell>
          <cell r="F120">
            <v>0</v>
          </cell>
          <cell r="G120">
            <v>0</v>
          </cell>
          <cell r="I120" t="str">
            <v xml:space="preserve">       b.  Assisted Living Home (Adult Care Home)</v>
          </cell>
          <cell r="J120">
            <v>0</v>
          </cell>
          <cell r="K120">
            <v>0</v>
          </cell>
          <cell r="L120">
            <v>0</v>
          </cell>
          <cell r="M120">
            <v>0</v>
          </cell>
          <cell r="N120">
            <v>0</v>
          </cell>
          <cell r="O120">
            <v>0</v>
          </cell>
          <cell r="Q120" t="str">
            <v xml:space="preserve">       b.  Assisted Living Home (Adult Care Home)</v>
          </cell>
          <cell r="R120">
            <v>0</v>
          </cell>
          <cell r="S120">
            <v>0</v>
          </cell>
          <cell r="T120">
            <v>0</v>
          </cell>
          <cell r="U120">
            <v>0</v>
          </cell>
          <cell r="V120">
            <v>0</v>
          </cell>
          <cell r="W120">
            <v>0</v>
          </cell>
          <cell r="Y120" t="str">
            <v xml:space="preserve">       b.  Assisted Living Home (Adult Care Home)</v>
          </cell>
          <cell r="Z120">
            <v>0</v>
          </cell>
          <cell r="AA120">
            <v>0</v>
          </cell>
          <cell r="AB120">
            <v>0</v>
          </cell>
          <cell r="AC120">
            <v>0</v>
          </cell>
          <cell r="AD120">
            <v>0</v>
          </cell>
          <cell r="AE120">
            <v>0</v>
          </cell>
        </row>
        <row r="121">
          <cell r="A121" t="str">
            <v xml:space="preserve">       c.  Group Home (DD)</v>
          </cell>
          <cell r="B121">
            <v>0</v>
          </cell>
          <cell r="C121">
            <v>0</v>
          </cell>
          <cell r="D121">
            <v>0</v>
          </cell>
          <cell r="E121">
            <v>0</v>
          </cell>
          <cell r="F121">
            <v>0</v>
          </cell>
          <cell r="G121">
            <v>0</v>
          </cell>
          <cell r="I121" t="str">
            <v xml:space="preserve">       c.  Group Home (DD)</v>
          </cell>
          <cell r="J121">
            <v>0</v>
          </cell>
          <cell r="K121">
            <v>0</v>
          </cell>
          <cell r="L121">
            <v>0</v>
          </cell>
          <cell r="M121">
            <v>0</v>
          </cell>
          <cell r="N121">
            <v>0</v>
          </cell>
          <cell r="O121">
            <v>0</v>
          </cell>
          <cell r="Q121" t="str">
            <v xml:space="preserve">       c.  Group Home (DD)</v>
          </cell>
          <cell r="R121">
            <v>0</v>
          </cell>
          <cell r="S121">
            <v>0</v>
          </cell>
          <cell r="T121">
            <v>0</v>
          </cell>
          <cell r="U121">
            <v>0</v>
          </cell>
          <cell r="V121">
            <v>0</v>
          </cell>
          <cell r="W121">
            <v>0</v>
          </cell>
          <cell r="Y121" t="str">
            <v xml:space="preserve">       c.  Group Home (DD)</v>
          </cell>
          <cell r="Z121">
            <v>0</v>
          </cell>
          <cell r="AA121">
            <v>0</v>
          </cell>
          <cell r="AB121">
            <v>0</v>
          </cell>
          <cell r="AC121">
            <v>0</v>
          </cell>
          <cell r="AD121">
            <v>0</v>
          </cell>
          <cell r="AE121">
            <v>0</v>
          </cell>
        </row>
        <row r="122">
          <cell r="A122" t="str">
            <v xml:space="preserve">       d.  Individual Home</v>
          </cell>
          <cell r="B122">
            <v>69.900000000000006</v>
          </cell>
          <cell r="C122">
            <v>69.900000000000006</v>
          </cell>
          <cell r="D122">
            <v>3</v>
          </cell>
          <cell r="E122">
            <v>3</v>
          </cell>
          <cell r="F122">
            <v>72.900000000000006</v>
          </cell>
          <cell r="G122">
            <v>72.900000000000006</v>
          </cell>
          <cell r="I122" t="str">
            <v xml:space="preserve">       d.  Individual Home</v>
          </cell>
          <cell r="J122">
            <v>0</v>
          </cell>
          <cell r="K122">
            <v>69.900000000000006</v>
          </cell>
          <cell r="L122">
            <v>0</v>
          </cell>
          <cell r="M122">
            <v>3</v>
          </cell>
          <cell r="N122">
            <v>0</v>
          </cell>
          <cell r="O122">
            <v>72.900000000000006</v>
          </cell>
          <cell r="Q122" t="str">
            <v xml:space="preserve">       d.  Individual Home</v>
          </cell>
          <cell r="R122">
            <v>0</v>
          </cell>
          <cell r="S122">
            <v>69.900000000000006</v>
          </cell>
          <cell r="T122">
            <v>0</v>
          </cell>
          <cell r="U122">
            <v>3</v>
          </cell>
          <cell r="V122">
            <v>0</v>
          </cell>
          <cell r="W122">
            <v>72.900000000000006</v>
          </cell>
          <cell r="Y122" t="str">
            <v xml:space="preserve">       d.  Individual Home</v>
          </cell>
          <cell r="Z122">
            <v>0</v>
          </cell>
          <cell r="AA122">
            <v>69.900000000000006</v>
          </cell>
          <cell r="AB122">
            <v>0</v>
          </cell>
          <cell r="AC122">
            <v>3</v>
          </cell>
          <cell r="AD122">
            <v>0</v>
          </cell>
          <cell r="AE122">
            <v>72.900000000000006</v>
          </cell>
        </row>
        <row r="123">
          <cell r="A123" t="str">
            <v xml:space="preserve">       e.  Assisted Living Centers (SRL)</v>
          </cell>
          <cell r="B123">
            <v>8.65</v>
          </cell>
          <cell r="C123">
            <v>8.65</v>
          </cell>
          <cell r="D123">
            <v>0</v>
          </cell>
          <cell r="E123">
            <v>0</v>
          </cell>
          <cell r="F123">
            <v>8.65</v>
          </cell>
          <cell r="G123">
            <v>8.65</v>
          </cell>
          <cell r="I123" t="str">
            <v xml:space="preserve">       e.  Assisted Living Centers (SRL)</v>
          </cell>
          <cell r="J123">
            <v>0</v>
          </cell>
          <cell r="K123">
            <v>8.65</v>
          </cell>
          <cell r="L123">
            <v>0</v>
          </cell>
          <cell r="M123">
            <v>0</v>
          </cell>
          <cell r="N123">
            <v>0</v>
          </cell>
          <cell r="O123">
            <v>8.65</v>
          </cell>
          <cell r="Q123" t="str">
            <v xml:space="preserve">       e.  Assisted Living Centers (SRL)</v>
          </cell>
          <cell r="R123">
            <v>0</v>
          </cell>
          <cell r="S123">
            <v>8.65</v>
          </cell>
          <cell r="T123">
            <v>0</v>
          </cell>
          <cell r="U123">
            <v>0</v>
          </cell>
          <cell r="V123">
            <v>0</v>
          </cell>
          <cell r="W123">
            <v>8.65</v>
          </cell>
          <cell r="Y123" t="str">
            <v xml:space="preserve">       e.  Assisted Living Centers (SRL)</v>
          </cell>
          <cell r="Z123">
            <v>0</v>
          </cell>
          <cell r="AA123">
            <v>8.65</v>
          </cell>
          <cell r="AB123">
            <v>0</v>
          </cell>
          <cell r="AC123">
            <v>0</v>
          </cell>
          <cell r="AD123">
            <v>0</v>
          </cell>
          <cell r="AE123">
            <v>8.65</v>
          </cell>
        </row>
        <row r="124">
          <cell r="A124" t="str">
            <v xml:space="preserve">       f.  Other (Hospice)</v>
          </cell>
          <cell r="B124">
            <v>0</v>
          </cell>
          <cell r="C124">
            <v>0</v>
          </cell>
          <cell r="D124">
            <v>3</v>
          </cell>
          <cell r="E124">
            <v>3</v>
          </cell>
          <cell r="F124">
            <v>3</v>
          </cell>
          <cell r="G124">
            <v>3</v>
          </cell>
          <cell r="I124" t="str">
            <v xml:space="preserve">       f.  Other (Hospice)</v>
          </cell>
          <cell r="J124">
            <v>0</v>
          </cell>
          <cell r="K124">
            <v>0</v>
          </cell>
          <cell r="L124">
            <v>0</v>
          </cell>
          <cell r="M124">
            <v>3</v>
          </cell>
          <cell r="N124">
            <v>0</v>
          </cell>
          <cell r="O124">
            <v>3</v>
          </cell>
          <cell r="Q124" t="str">
            <v xml:space="preserve">       f.  Other (Hospice)</v>
          </cell>
          <cell r="R124">
            <v>0</v>
          </cell>
          <cell r="S124">
            <v>0</v>
          </cell>
          <cell r="T124">
            <v>0</v>
          </cell>
          <cell r="U124">
            <v>3</v>
          </cell>
          <cell r="V124">
            <v>0</v>
          </cell>
          <cell r="W124">
            <v>3</v>
          </cell>
          <cell r="Y124" t="str">
            <v xml:space="preserve">       f.  Other (Hospice)</v>
          </cell>
          <cell r="Z124">
            <v>0</v>
          </cell>
          <cell r="AA124">
            <v>0</v>
          </cell>
          <cell r="AB124">
            <v>0</v>
          </cell>
          <cell r="AC124">
            <v>3</v>
          </cell>
          <cell r="AD124">
            <v>0</v>
          </cell>
          <cell r="AE124">
            <v>3</v>
          </cell>
        </row>
        <row r="125">
          <cell r="A125" t="str">
            <v xml:space="preserve">       g.  Attendant Care</v>
          </cell>
          <cell r="B125">
            <v>17</v>
          </cell>
          <cell r="C125">
            <v>17</v>
          </cell>
          <cell r="D125">
            <v>8.07</v>
          </cell>
          <cell r="E125">
            <v>8.07</v>
          </cell>
          <cell r="F125">
            <v>25.07</v>
          </cell>
          <cell r="G125">
            <v>25.07</v>
          </cell>
          <cell r="I125" t="str">
            <v xml:space="preserve">       g.  Attendant Care</v>
          </cell>
          <cell r="J125">
            <v>0</v>
          </cell>
          <cell r="K125">
            <v>17</v>
          </cell>
          <cell r="L125">
            <v>0</v>
          </cell>
          <cell r="M125">
            <v>8.07</v>
          </cell>
          <cell r="N125">
            <v>0</v>
          </cell>
          <cell r="O125">
            <v>25.07</v>
          </cell>
          <cell r="Q125" t="str">
            <v xml:space="preserve">       g.  Attendant Care</v>
          </cell>
          <cell r="R125">
            <v>0</v>
          </cell>
          <cell r="S125">
            <v>17</v>
          </cell>
          <cell r="T125">
            <v>0</v>
          </cell>
          <cell r="U125">
            <v>8.07</v>
          </cell>
          <cell r="V125">
            <v>0</v>
          </cell>
          <cell r="W125">
            <v>25.07</v>
          </cell>
          <cell r="Y125" t="str">
            <v xml:space="preserve">       g.  Attendant Care</v>
          </cell>
          <cell r="Z125">
            <v>0</v>
          </cell>
          <cell r="AA125">
            <v>17</v>
          </cell>
          <cell r="AB125">
            <v>0</v>
          </cell>
          <cell r="AC125">
            <v>8.07</v>
          </cell>
          <cell r="AD125">
            <v>0</v>
          </cell>
          <cell r="AE125">
            <v>25.07</v>
          </cell>
        </row>
        <row r="126">
          <cell r="A126" t="str">
            <v xml:space="preserve">   8.  Acute Care</v>
          </cell>
          <cell r="B126">
            <v>7.5299999999999994</v>
          </cell>
          <cell r="C126">
            <v>7.5299999999999994</v>
          </cell>
          <cell r="D126">
            <v>0</v>
          </cell>
          <cell r="E126">
            <v>0</v>
          </cell>
          <cell r="F126">
            <v>7.5299999999999994</v>
          </cell>
          <cell r="G126">
            <v>7.5299999999999994</v>
          </cell>
          <cell r="I126" t="str">
            <v xml:space="preserve">   8.  Acute Care</v>
          </cell>
          <cell r="J126">
            <v>0</v>
          </cell>
          <cell r="K126">
            <v>7.5299999999999994</v>
          </cell>
          <cell r="L126">
            <v>0</v>
          </cell>
          <cell r="M126">
            <v>0</v>
          </cell>
          <cell r="N126">
            <v>0</v>
          </cell>
          <cell r="O126">
            <v>7.5299999999999994</v>
          </cell>
          <cell r="Q126" t="str">
            <v xml:space="preserve">   8.  Acute Care</v>
          </cell>
          <cell r="R126">
            <v>0</v>
          </cell>
          <cell r="S126">
            <v>7.5299999999999994</v>
          </cell>
          <cell r="T126">
            <v>0</v>
          </cell>
          <cell r="U126">
            <v>0</v>
          </cell>
          <cell r="V126">
            <v>0</v>
          </cell>
          <cell r="W126">
            <v>7.5299999999999994</v>
          </cell>
          <cell r="Y126" t="str">
            <v xml:space="preserve">   8.  Acute Care</v>
          </cell>
          <cell r="Z126">
            <v>0</v>
          </cell>
          <cell r="AA126">
            <v>7.5299999999999994</v>
          </cell>
          <cell r="AB126">
            <v>0</v>
          </cell>
          <cell r="AC126">
            <v>0</v>
          </cell>
          <cell r="AD126">
            <v>0</v>
          </cell>
          <cell r="AE126">
            <v>7.5299999999999994</v>
          </cell>
        </row>
        <row r="127">
          <cell r="A127" t="str">
            <v xml:space="preserve">   9.  Ventilator</v>
          </cell>
          <cell r="B127">
            <v>0</v>
          </cell>
          <cell r="C127">
            <v>0</v>
          </cell>
          <cell r="D127">
            <v>0</v>
          </cell>
          <cell r="E127">
            <v>0</v>
          </cell>
          <cell r="F127">
            <v>0</v>
          </cell>
          <cell r="G127">
            <v>0</v>
          </cell>
          <cell r="I127" t="str">
            <v xml:space="preserve">   9.  Ventilator</v>
          </cell>
          <cell r="J127">
            <v>0</v>
          </cell>
          <cell r="K127">
            <v>0</v>
          </cell>
          <cell r="L127">
            <v>0</v>
          </cell>
          <cell r="M127">
            <v>0</v>
          </cell>
          <cell r="N127">
            <v>0</v>
          </cell>
          <cell r="O127">
            <v>0</v>
          </cell>
          <cell r="Q127" t="str">
            <v xml:space="preserve">   9.  Ventilator</v>
          </cell>
          <cell r="R127">
            <v>0</v>
          </cell>
          <cell r="S127">
            <v>0</v>
          </cell>
          <cell r="T127">
            <v>0</v>
          </cell>
          <cell r="U127">
            <v>0</v>
          </cell>
          <cell r="V127">
            <v>0</v>
          </cell>
          <cell r="W127">
            <v>0</v>
          </cell>
          <cell r="Y127" t="str">
            <v xml:space="preserve">   9.  Ventilator</v>
          </cell>
          <cell r="Z127">
            <v>0</v>
          </cell>
          <cell r="AA127">
            <v>0</v>
          </cell>
          <cell r="AB127">
            <v>0</v>
          </cell>
          <cell r="AC127">
            <v>0</v>
          </cell>
          <cell r="AD127">
            <v>0</v>
          </cell>
          <cell r="AE127">
            <v>0</v>
          </cell>
        </row>
        <row r="128">
          <cell r="A128" t="str">
            <v xml:space="preserve">  10.  Prior Period</v>
          </cell>
          <cell r="B128">
            <v>19.161200000000001</v>
          </cell>
          <cell r="C128">
            <v>19.161200000000001</v>
          </cell>
          <cell r="D128">
            <v>0</v>
          </cell>
          <cell r="E128">
            <v>0</v>
          </cell>
          <cell r="F128">
            <v>19.161200000000001</v>
          </cell>
          <cell r="G128">
            <v>19.161200000000001</v>
          </cell>
          <cell r="I128" t="str">
            <v xml:space="preserve">  10.  Prior Period</v>
          </cell>
          <cell r="J128">
            <v>0</v>
          </cell>
          <cell r="K128">
            <v>19.161200000000001</v>
          </cell>
          <cell r="L128">
            <v>0</v>
          </cell>
          <cell r="M128">
            <v>0</v>
          </cell>
          <cell r="N128">
            <v>0</v>
          </cell>
          <cell r="O128">
            <v>19.161200000000001</v>
          </cell>
          <cell r="Q128" t="str">
            <v xml:space="preserve">  10.  Prior Period</v>
          </cell>
          <cell r="R128">
            <v>0</v>
          </cell>
          <cell r="S128">
            <v>19.161200000000001</v>
          </cell>
          <cell r="T128">
            <v>0</v>
          </cell>
          <cell r="U128">
            <v>0</v>
          </cell>
          <cell r="V128">
            <v>0</v>
          </cell>
          <cell r="W128">
            <v>19.161200000000001</v>
          </cell>
          <cell r="Y128" t="str">
            <v xml:space="preserve">  10.  Prior Period</v>
          </cell>
          <cell r="Z128">
            <v>0</v>
          </cell>
          <cell r="AA128">
            <v>19.161200000000001</v>
          </cell>
          <cell r="AB128">
            <v>0</v>
          </cell>
          <cell r="AC128">
            <v>0</v>
          </cell>
          <cell r="AD128">
            <v>0</v>
          </cell>
          <cell r="AE128">
            <v>19.161200000000001</v>
          </cell>
        </row>
        <row r="129">
          <cell r="A129" t="str">
            <v xml:space="preserve">  11.  Other - Not Placed</v>
          </cell>
          <cell r="B129">
            <v>-22.83</v>
          </cell>
          <cell r="C129">
            <v>-22.83</v>
          </cell>
          <cell r="D129">
            <v>0</v>
          </cell>
          <cell r="E129">
            <v>0</v>
          </cell>
          <cell r="F129">
            <v>-22.83</v>
          </cell>
          <cell r="G129">
            <v>-22.83</v>
          </cell>
          <cell r="I129" t="str">
            <v xml:space="preserve">  11.  Other - Not Placed</v>
          </cell>
          <cell r="J129">
            <v>0</v>
          </cell>
          <cell r="K129">
            <v>-22.83</v>
          </cell>
          <cell r="L129">
            <v>0</v>
          </cell>
          <cell r="M129">
            <v>0</v>
          </cell>
          <cell r="N129">
            <v>0</v>
          </cell>
          <cell r="O129">
            <v>-22.83</v>
          </cell>
          <cell r="Q129" t="str">
            <v xml:space="preserve">  11.  Other - Not Placed</v>
          </cell>
          <cell r="R129">
            <v>0</v>
          </cell>
          <cell r="S129">
            <v>-22.83</v>
          </cell>
          <cell r="T129">
            <v>0</v>
          </cell>
          <cell r="U129">
            <v>0</v>
          </cell>
          <cell r="V129">
            <v>0</v>
          </cell>
          <cell r="W129">
            <v>-22.83</v>
          </cell>
          <cell r="Y129" t="str">
            <v xml:space="preserve">  11.  Other - Not Placed</v>
          </cell>
          <cell r="Z129">
            <v>0</v>
          </cell>
          <cell r="AA129">
            <v>-22.83</v>
          </cell>
          <cell r="AB129">
            <v>0</v>
          </cell>
          <cell r="AC129">
            <v>0</v>
          </cell>
          <cell r="AD129">
            <v>0</v>
          </cell>
          <cell r="AE129">
            <v>-22.83</v>
          </cell>
        </row>
        <row r="131">
          <cell r="A131" t="str">
            <v>C.   Acute Patient Day Information</v>
          </cell>
          <cell r="I131" t="str">
            <v>C.   Acute Patient Day Information</v>
          </cell>
          <cell r="Q131" t="str">
            <v>C.   Acute Patient Day Information</v>
          </cell>
          <cell r="Y131" t="str">
            <v>C.   Acute Patient Day Information</v>
          </cell>
        </row>
        <row r="132">
          <cell r="A132" t="str">
            <v xml:space="preserve">       a.  Admissions</v>
          </cell>
          <cell r="B132">
            <v>17</v>
          </cell>
          <cell r="C132">
            <v>17</v>
          </cell>
          <cell r="D132">
            <v>2</v>
          </cell>
          <cell r="E132">
            <v>2</v>
          </cell>
          <cell r="F132">
            <v>19</v>
          </cell>
          <cell r="G132">
            <v>19</v>
          </cell>
          <cell r="I132" t="str">
            <v xml:space="preserve">       a.  Admissions</v>
          </cell>
          <cell r="J132">
            <v>0</v>
          </cell>
          <cell r="K132">
            <v>17</v>
          </cell>
          <cell r="L132">
            <v>0</v>
          </cell>
          <cell r="M132">
            <v>2</v>
          </cell>
          <cell r="N132">
            <v>0</v>
          </cell>
          <cell r="O132">
            <v>19</v>
          </cell>
          <cell r="Q132" t="str">
            <v xml:space="preserve">       a.  Admissions</v>
          </cell>
          <cell r="R132">
            <v>0</v>
          </cell>
          <cell r="S132">
            <v>17</v>
          </cell>
          <cell r="T132">
            <v>0</v>
          </cell>
          <cell r="U132">
            <v>2</v>
          </cell>
          <cell r="V132">
            <v>0</v>
          </cell>
          <cell r="W132">
            <v>19</v>
          </cell>
          <cell r="Y132" t="str">
            <v xml:space="preserve">       a.  Admissions</v>
          </cell>
          <cell r="Z132">
            <v>0</v>
          </cell>
          <cell r="AA132">
            <v>17</v>
          </cell>
          <cell r="AB132">
            <v>0</v>
          </cell>
          <cell r="AC132">
            <v>2</v>
          </cell>
          <cell r="AD132">
            <v>0</v>
          </cell>
          <cell r="AE132">
            <v>19</v>
          </cell>
        </row>
        <row r="133">
          <cell r="A133" t="str">
            <v xml:space="preserve">       b.  Patient Days</v>
          </cell>
          <cell r="B133">
            <v>95</v>
          </cell>
          <cell r="C133">
            <v>95</v>
          </cell>
          <cell r="D133">
            <v>6</v>
          </cell>
          <cell r="E133">
            <v>6</v>
          </cell>
          <cell r="F133">
            <v>101</v>
          </cell>
          <cell r="G133">
            <v>101</v>
          </cell>
          <cell r="I133" t="str">
            <v xml:space="preserve">       b.  Patient Days</v>
          </cell>
          <cell r="J133">
            <v>0</v>
          </cell>
          <cell r="K133">
            <v>95</v>
          </cell>
          <cell r="L133">
            <v>0</v>
          </cell>
          <cell r="M133">
            <v>6</v>
          </cell>
          <cell r="N133">
            <v>0</v>
          </cell>
          <cell r="O133">
            <v>101</v>
          </cell>
          <cell r="Q133" t="str">
            <v xml:space="preserve">       b.  Patient Days</v>
          </cell>
          <cell r="R133">
            <v>0</v>
          </cell>
          <cell r="S133">
            <v>95</v>
          </cell>
          <cell r="T133">
            <v>0</v>
          </cell>
          <cell r="U133">
            <v>6</v>
          </cell>
          <cell r="V133">
            <v>0</v>
          </cell>
          <cell r="W133">
            <v>101</v>
          </cell>
          <cell r="Y133" t="str">
            <v xml:space="preserve">       b.  Patient Days</v>
          </cell>
          <cell r="Z133">
            <v>0</v>
          </cell>
          <cell r="AA133">
            <v>95</v>
          </cell>
          <cell r="AB133">
            <v>0</v>
          </cell>
          <cell r="AC133">
            <v>6</v>
          </cell>
          <cell r="AD133">
            <v>0</v>
          </cell>
          <cell r="AE133">
            <v>101</v>
          </cell>
        </row>
        <row r="134">
          <cell r="A134" t="str">
            <v xml:space="preserve">       c.  Discharges</v>
          </cell>
          <cell r="B134">
            <v>13</v>
          </cell>
          <cell r="C134">
            <v>13</v>
          </cell>
          <cell r="D134">
            <v>2</v>
          </cell>
          <cell r="E134">
            <v>2</v>
          </cell>
          <cell r="F134">
            <v>15</v>
          </cell>
          <cell r="G134">
            <v>15</v>
          </cell>
          <cell r="I134" t="str">
            <v xml:space="preserve">       c.  Discharges</v>
          </cell>
          <cell r="J134">
            <v>0</v>
          </cell>
          <cell r="K134">
            <v>13</v>
          </cell>
          <cell r="L134">
            <v>0</v>
          </cell>
          <cell r="M134">
            <v>2</v>
          </cell>
          <cell r="N134">
            <v>0</v>
          </cell>
          <cell r="O134">
            <v>15</v>
          </cell>
          <cell r="Q134" t="str">
            <v xml:space="preserve">       c.  Discharges</v>
          </cell>
          <cell r="R134">
            <v>0</v>
          </cell>
          <cell r="S134">
            <v>13</v>
          </cell>
          <cell r="T134">
            <v>0</v>
          </cell>
          <cell r="U134">
            <v>2</v>
          </cell>
          <cell r="V134">
            <v>0</v>
          </cell>
          <cell r="W134">
            <v>15</v>
          </cell>
          <cell r="Y134" t="str">
            <v xml:space="preserve">       c.  Discharges</v>
          </cell>
          <cell r="Z134">
            <v>0</v>
          </cell>
          <cell r="AA134">
            <v>13</v>
          </cell>
          <cell r="AB134">
            <v>0</v>
          </cell>
          <cell r="AC134">
            <v>2</v>
          </cell>
          <cell r="AD134">
            <v>0</v>
          </cell>
          <cell r="AE134">
            <v>15</v>
          </cell>
        </row>
        <row r="135">
          <cell r="A135" t="str">
            <v xml:space="preserve">       d.  Discharge Days</v>
          </cell>
          <cell r="B135">
            <v>65</v>
          </cell>
          <cell r="C135">
            <v>65</v>
          </cell>
          <cell r="D135">
            <v>6</v>
          </cell>
          <cell r="E135">
            <v>6</v>
          </cell>
          <cell r="F135">
            <v>71</v>
          </cell>
          <cell r="G135">
            <v>71</v>
          </cell>
          <cell r="I135" t="str">
            <v xml:space="preserve">       d.  Discharge Days</v>
          </cell>
          <cell r="J135">
            <v>0</v>
          </cell>
          <cell r="K135">
            <v>65</v>
          </cell>
          <cell r="L135">
            <v>0</v>
          </cell>
          <cell r="M135">
            <v>6</v>
          </cell>
          <cell r="N135">
            <v>0</v>
          </cell>
          <cell r="O135">
            <v>71</v>
          </cell>
          <cell r="Q135" t="str">
            <v xml:space="preserve">       d.  Discharge Days</v>
          </cell>
          <cell r="R135">
            <v>0</v>
          </cell>
          <cell r="S135">
            <v>65</v>
          </cell>
          <cell r="T135">
            <v>0</v>
          </cell>
          <cell r="U135">
            <v>6</v>
          </cell>
          <cell r="V135">
            <v>0</v>
          </cell>
          <cell r="W135">
            <v>71</v>
          </cell>
          <cell r="Y135" t="str">
            <v xml:space="preserve">       d.  Discharge Days</v>
          </cell>
          <cell r="Z135">
            <v>0</v>
          </cell>
          <cell r="AA135">
            <v>65</v>
          </cell>
          <cell r="AB135">
            <v>0</v>
          </cell>
          <cell r="AC135">
            <v>6</v>
          </cell>
          <cell r="AD135">
            <v>0</v>
          </cell>
          <cell r="AE135">
            <v>71</v>
          </cell>
        </row>
        <row r="136">
          <cell r="A136" t="str">
            <v xml:space="preserve">       e.  Average Length of Stay</v>
          </cell>
          <cell r="B136">
            <v>5</v>
          </cell>
          <cell r="C136">
            <v>5</v>
          </cell>
          <cell r="D136">
            <v>3</v>
          </cell>
          <cell r="E136">
            <v>3</v>
          </cell>
          <cell r="F136">
            <v>4.7333333333333334</v>
          </cell>
          <cell r="G136">
            <v>4.7333333333333334</v>
          </cell>
          <cell r="I136" t="str">
            <v xml:space="preserve">       e.  Average Length of Stay</v>
          </cell>
          <cell r="J136">
            <v>0</v>
          </cell>
          <cell r="K136">
            <v>5</v>
          </cell>
          <cell r="L136">
            <v>0</v>
          </cell>
          <cell r="M136">
            <v>3</v>
          </cell>
          <cell r="N136">
            <v>0</v>
          </cell>
          <cell r="O136">
            <v>4.7333333333333334</v>
          </cell>
          <cell r="Q136" t="str">
            <v xml:space="preserve">       e.  Average Length of Stay</v>
          </cell>
          <cell r="R136">
            <v>0</v>
          </cell>
          <cell r="S136">
            <v>5</v>
          </cell>
          <cell r="T136">
            <v>0</v>
          </cell>
          <cell r="U136">
            <v>3</v>
          </cell>
          <cell r="V136">
            <v>0</v>
          </cell>
          <cell r="W136">
            <v>4.7333333333333334</v>
          </cell>
          <cell r="Y136" t="str">
            <v xml:space="preserve">       e.  Average Length of Stay</v>
          </cell>
          <cell r="Z136">
            <v>0</v>
          </cell>
          <cell r="AA136">
            <v>5</v>
          </cell>
          <cell r="AB136">
            <v>0</v>
          </cell>
          <cell r="AC136">
            <v>3</v>
          </cell>
          <cell r="AD136">
            <v>0</v>
          </cell>
          <cell r="AE136">
            <v>4.7333333333333334</v>
          </cell>
        </row>
        <row r="138">
          <cell r="A138" t="str">
            <v>D.   Emergency Room Visits</v>
          </cell>
          <cell r="B138">
            <v>9</v>
          </cell>
          <cell r="C138">
            <v>9</v>
          </cell>
          <cell r="D138">
            <v>1</v>
          </cell>
          <cell r="E138">
            <v>1</v>
          </cell>
          <cell r="F138">
            <v>10</v>
          </cell>
          <cell r="G138">
            <v>10</v>
          </cell>
          <cell r="I138" t="str">
            <v>D.   Emergency Room Visits</v>
          </cell>
          <cell r="J138">
            <v>0</v>
          </cell>
          <cell r="K138">
            <v>9</v>
          </cell>
          <cell r="L138">
            <v>0</v>
          </cell>
          <cell r="M138">
            <v>1</v>
          </cell>
          <cell r="N138">
            <v>0</v>
          </cell>
          <cell r="O138">
            <v>10</v>
          </cell>
          <cell r="Q138" t="str">
            <v>D.   Emergency Room Visits</v>
          </cell>
          <cell r="R138">
            <v>0</v>
          </cell>
          <cell r="S138">
            <v>9</v>
          </cell>
          <cell r="T138">
            <v>0</v>
          </cell>
          <cell r="U138">
            <v>1</v>
          </cell>
          <cell r="V138">
            <v>0</v>
          </cell>
          <cell r="W138">
            <v>10</v>
          </cell>
          <cell r="Y138" t="str">
            <v>D.   Emergency Room Visits</v>
          </cell>
          <cell r="Z138">
            <v>0</v>
          </cell>
          <cell r="AA138">
            <v>9</v>
          </cell>
          <cell r="AB138">
            <v>0</v>
          </cell>
          <cell r="AC138">
            <v>1</v>
          </cell>
          <cell r="AD138">
            <v>0</v>
          </cell>
          <cell r="AE138">
            <v>10</v>
          </cell>
        </row>
        <row r="142">
          <cell r="A142" t="str">
            <v>Program Contractor Financial Reporting Systems - Report #11C Utilization Data Report Consolidated by County</v>
          </cell>
          <cell r="I142" t="str">
            <v>Program Contractor Financial Reporting Systems - Report #11C Utilization Data Report Consolidated by County</v>
          </cell>
          <cell r="Q142" t="str">
            <v>Program Contractor Financial Reporting Systems - Report #11C Utilization Data Report Consolidated by County</v>
          </cell>
          <cell r="Y142" t="str">
            <v>Program Contractor Financial Reporting Systems - Report #11C Utilization Data Report Consolidated by County</v>
          </cell>
        </row>
        <row r="144">
          <cell r="A144" t="str">
            <v>Statement for Program Contractor 110049 - Evercare of Arizona, Inc.</v>
          </cell>
          <cell r="F144" t="str">
            <v>County:</v>
          </cell>
          <cell r="G144" t="str">
            <v>Maricopa</v>
          </cell>
          <cell r="I144" t="str">
            <v>Statement for Program Contractor 110049 - Evercare of Arizona, Inc.</v>
          </cell>
          <cell r="N144" t="str">
            <v>County:</v>
          </cell>
          <cell r="O144" t="str">
            <v>Maricopa</v>
          </cell>
          <cell r="Q144" t="str">
            <v>Statement for Program Contractor 110049 - Evercare of Arizona, Inc.</v>
          </cell>
          <cell r="V144" t="str">
            <v>County:</v>
          </cell>
          <cell r="W144" t="str">
            <v>Maricopa</v>
          </cell>
          <cell r="Y144" t="str">
            <v>Statement for Program Contractor 110049 - Evercare of Arizona, Inc.</v>
          </cell>
          <cell r="AD144" t="str">
            <v>County:</v>
          </cell>
          <cell r="AE144" t="str">
            <v>Maricopa</v>
          </cell>
        </row>
        <row r="146">
          <cell r="A146" t="str">
            <v>For the Quarter ending 12/31/2005 in the Fiscal Year ending 9/30/2006</v>
          </cell>
          <cell r="F146" t="str">
            <v>Page 4 of 8</v>
          </cell>
          <cell r="I146" t="str">
            <v>For the Quarter ending 3/31/2006 in the Fiscal Year ending 9/30/2006</v>
          </cell>
          <cell r="N146" t="str">
            <v>Page 4 of 8</v>
          </cell>
          <cell r="Q146" t="str">
            <v>For the Quarter ending 6/30/2006 in the Fiscal Year ending 9/30/2006</v>
          </cell>
          <cell r="V146" t="str">
            <v>Page 4 of 8</v>
          </cell>
          <cell r="Y146" t="str">
            <v>For the Quarter ending 9/30/2006 in the Fiscal Year ending 9/30/2006</v>
          </cell>
          <cell r="AD146" t="str">
            <v>Page 4 of 8</v>
          </cell>
        </row>
        <row r="149">
          <cell r="A149" t="str">
            <v>Utilization Data Report by County</v>
          </cell>
          <cell r="I149" t="str">
            <v>Utilization Data Report by County</v>
          </cell>
          <cell r="Q149" t="str">
            <v>Utilization Data Report by County</v>
          </cell>
          <cell r="Y149" t="str">
            <v>Utilization Data Report by County</v>
          </cell>
        </row>
        <row r="151">
          <cell r="B151" t="str">
            <v>MEDICARE</v>
          </cell>
          <cell r="D151" t="str">
            <v>NON-MEDICARE</v>
          </cell>
          <cell r="F151" t="str">
            <v>TOTAL</v>
          </cell>
          <cell r="J151" t="str">
            <v>MEDICARE</v>
          </cell>
          <cell r="L151" t="str">
            <v>NON-MEDICARE</v>
          </cell>
          <cell r="N151" t="str">
            <v>TOTAL</v>
          </cell>
          <cell r="R151" t="str">
            <v>MEDICARE</v>
          </cell>
          <cell r="T151" t="str">
            <v>NON-MEDICARE</v>
          </cell>
          <cell r="V151" t="str">
            <v>TOTAL</v>
          </cell>
          <cell r="Z151" t="str">
            <v>MEDICARE</v>
          </cell>
          <cell r="AB151" t="str">
            <v>NON-MEDICARE</v>
          </cell>
          <cell r="AD151" t="str">
            <v>TOTAL</v>
          </cell>
        </row>
        <row r="152">
          <cell r="A152" t="str">
            <v>ITEM DESCRIPTION</v>
          </cell>
          <cell r="B152" t="str">
            <v>Current</v>
          </cell>
          <cell r="D152" t="str">
            <v>Current</v>
          </cell>
          <cell r="F152" t="str">
            <v>Current</v>
          </cell>
          <cell r="I152" t="str">
            <v>ITEM DESCRIPTION</v>
          </cell>
          <cell r="J152" t="str">
            <v>Current</v>
          </cell>
          <cell r="L152" t="str">
            <v>Current</v>
          </cell>
          <cell r="N152" t="str">
            <v>Current</v>
          </cell>
          <cell r="Q152" t="str">
            <v>ITEM DESCRIPTION</v>
          </cell>
          <cell r="R152" t="str">
            <v>Current</v>
          </cell>
          <cell r="T152" t="str">
            <v>Current</v>
          </cell>
          <cell r="V152" t="str">
            <v>Current</v>
          </cell>
          <cell r="Y152" t="str">
            <v>ITEM DESCRIPTION</v>
          </cell>
          <cell r="Z152" t="str">
            <v>Current</v>
          </cell>
          <cell r="AB152" t="str">
            <v>Current</v>
          </cell>
          <cell r="AD152" t="str">
            <v>Current</v>
          </cell>
        </row>
        <row r="153">
          <cell r="B153" t="str">
            <v>Period</v>
          </cell>
          <cell r="C153" t="str">
            <v>YTD</v>
          </cell>
          <cell r="D153" t="str">
            <v>Period</v>
          </cell>
          <cell r="E153" t="str">
            <v>YTD</v>
          </cell>
          <cell r="F153" t="str">
            <v>Period</v>
          </cell>
          <cell r="G153" t="str">
            <v>YTD</v>
          </cell>
          <cell r="J153" t="str">
            <v>Period</v>
          </cell>
          <cell r="K153" t="str">
            <v>YTD</v>
          </cell>
          <cell r="L153" t="str">
            <v>Period</v>
          </cell>
          <cell r="M153" t="str">
            <v>YTD</v>
          </cell>
          <cell r="N153" t="str">
            <v>Period</v>
          </cell>
          <cell r="O153" t="str">
            <v>YTD</v>
          </cell>
          <cell r="R153" t="str">
            <v>Period</v>
          </cell>
          <cell r="S153" t="str">
            <v>YTD</v>
          </cell>
          <cell r="T153" t="str">
            <v>Period</v>
          </cell>
          <cell r="U153" t="str">
            <v>YTD</v>
          </cell>
          <cell r="V153" t="str">
            <v>Period</v>
          </cell>
          <cell r="W153" t="str">
            <v>YTD</v>
          </cell>
          <cell r="Z153" t="str">
            <v>Period</v>
          </cell>
          <cell r="AA153" t="str">
            <v>YTD</v>
          </cell>
          <cell r="AB153" t="str">
            <v>Period</v>
          </cell>
          <cell r="AC153" t="str">
            <v>YTD</v>
          </cell>
          <cell r="AD153" t="str">
            <v>Period</v>
          </cell>
          <cell r="AE153" t="str">
            <v>YTD</v>
          </cell>
        </row>
        <row r="154">
          <cell r="A154" t="str">
            <v>A.   Enrollees (At End of Period)</v>
          </cell>
          <cell r="B154">
            <v>4533</v>
          </cell>
          <cell r="D154">
            <v>643</v>
          </cell>
          <cell r="F154">
            <v>5176</v>
          </cell>
          <cell r="I154" t="str">
            <v>A.   Enrollees (At End of Period)</v>
          </cell>
          <cell r="J154">
            <v>0</v>
          </cell>
          <cell r="L154">
            <v>0</v>
          </cell>
          <cell r="N154">
            <v>0</v>
          </cell>
          <cell r="Q154" t="str">
            <v>A.   Enrollees (At End of Period)</v>
          </cell>
          <cell r="R154">
            <v>0</v>
          </cell>
          <cell r="T154">
            <v>0</v>
          </cell>
          <cell r="V154">
            <v>0</v>
          </cell>
          <cell r="Y154" t="str">
            <v>A.   Enrollees (At End of Period)</v>
          </cell>
          <cell r="Z154">
            <v>0</v>
          </cell>
          <cell r="AB154">
            <v>0</v>
          </cell>
          <cell r="AD154">
            <v>0</v>
          </cell>
        </row>
        <row r="156">
          <cell r="A156" t="str">
            <v>B.   Member Months (Unduplicated)</v>
          </cell>
          <cell r="B156">
            <v>13367.0818</v>
          </cell>
          <cell r="C156">
            <v>13367.0818</v>
          </cell>
          <cell r="D156">
            <v>1964.4490999999998</v>
          </cell>
          <cell r="E156">
            <v>1964.4490999999998</v>
          </cell>
          <cell r="F156">
            <v>15331.530900000002</v>
          </cell>
          <cell r="G156">
            <v>15331.530900000002</v>
          </cell>
          <cell r="I156" t="str">
            <v>B.   Member Months (Unduplicated)</v>
          </cell>
          <cell r="J156">
            <v>0</v>
          </cell>
          <cell r="K156">
            <v>13367.0818</v>
          </cell>
          <cell r="L156">
            <v>0</v>
          </cell>
          <cell r="M156">
            <v>1964.4490999999998</v>
          </cell>
          <cell r="N156">
            <v>0</v>
          </cell>
          <cell r="O156">
            <v>15331.530900000002</v>
          </cell>
          <cell r="Q156" t="str">
            <v>B.   Member Months (Unduplicated)</v>
          </cell>
          <cell r="R156">
            <v>0</v>
          </cell>
          <cell r="S156">
            <v>13367.0818</v>
          </cell>
          <cell r="T156">
            <v>0</v>
          </cell>
          <cell r="U156">
            <v>1964.4490999999998</v>
          </cell>
          <cell r="V156">
            <v>0</v>
          </cell>
          <cell r="W156">
            <v>15331.530900000002</v>
          </cell>
          <cell r="Y156" t="str">
            <v>B.   Member Months (Unduplicated)</v>
          </cell>
          <cell r="Z156">
            <v>0</v>
          </cell>
          <cell r="AA156">
            <v>13367.0818</v>
          </cell>
          <cell r="AB156">
            <v>0</v>
          </cell>
          <cell r="AC156">
            <v>1964.4490999999998</v>
          </cell>
          <cell r="AD156">
            <v>0</v>
          </cell>
          <cell r="AE156">
            <v>15331.530900000002</v>
          </cell>
        </row>
        <row r="157">
          <cell r="A157" t="str">
            <v xml:space="preserve">   Institutional Member Months Total</v>
          </cell>
          <cell r="B157">
            <v>5378.28</v>
          </cell>
          <cell r="C157">
            <v>5378.28</v>
          </cell>
          <cell r="D157">
            <v>460.41999999999996</v>
          </cell>
          <cell r="E157">
            <v>460.41999999999996</v>
          </cell>
          <cell r="F157">
            <v>5838.7</v>
          </cell>
          <cell r="G157">
            <v>5838.7</v>
          </cell>
          <cell r="I157" t="str">
            <v xml:space="preserve">   Institutional Member Months Total</v>
          </cell>
          <cell r="J157">
            <v>0</v>
          </cell>
          <cell r="K157">
            <v>5378.28</v>
          </cell>
          <cell r="L157">
            <v>0</v>
          </cell>
          <cell r="M157">
            <v>460.41999999999996</v>
          </cell>
          <cell r="N157">
            <v>0</v>
          </cell>
          <cell r="O157">
            <v>5838.7</v>
          </cell>
          <cell r="Q157" t="str">
            <v xml:space="preserve">   Institutional Member Months Total</v>
          </cell>
          <cell r="R157">
            <v>0</v>
          </cell>
          <cell r="S157">
            <v>5378.28</v>
          </cell>
          <cell r="T157">
            <v>0</v>
          </cell>
          <cell r="U157">
            <v>460.41999999999996</v>
          </cell>
          <cell r="V157">
            <v>0</v>
          </cell>
          <cell r="W157">
            <v>5838.7</v>
          </cell>
          <cell r="Y157" t="str">
            <v xml:space="preserve">   Institutional Member Months Total</v>
          </cell>
          <cell r="Z157">
            <v>0</v>
          </cell>
          <cell r="AA157">
            <v>5378.28</v>
          </cell>
          <cell r="AB157">
            <v>0</v>
          </cell>
          <cell r="AC157">
            <v>460.41999999999996</v>
          </cell>
          <cell r="AD157">
            <v>0</v>
          </cell>
          <cell r="AE157">
            <v>5838.7</v>
          </cell>
        </row>
        <row r="158">
          <cell r="A158" t="str">
            <v xml:space="preserve">   1.  Level I</v>
          </cell>
          <cell r="B158">
            <v>3650.05</v>
          </cell>
          <cell r="C158">
            <v>3650.05</v>
          </cell>
          <cell r="D158">
            <v>288.17</v>
          </cell>
          <cell r="E158">
            <v>288.17</v>
          </cell>
          <cell r="F158">
            <v>3938.2200000000003</v>
          </cell>
          <cell r="G158">
            <v>3938.2200000000003</v>
          </cell>
          <cell r="I158" t="str">
            <v xml:space="preserve">   1.  Level I</v>
          </cell>
          <cell r="J158">
            <v>0</v>
          </cell>
          <cell r="K158">
            <v>3650.05</v>
          </cell>
          <cell r="L158">
            <v>0</v>
          </cell>
          <cell r="M158">
            <v>288.17</v>
          </cell>
          <cell r="N158">
            <v>0</v>
          </cell>
          <cell r="O158">
            <v>3938.2200000000003</v>
          </cell>
          <cell r="Q158" t="str">
            <v xml:space="preserve">   1.  Level I</v>
          </cell>
          <cell r="R158">
            <v>0</v>
          </cell>
          <cell r="S158">
            <v>3650.05</v>
          </cell>
          <cell r="T158">
            <v>0</v>
          </cell>
          <cell r="U158">
            <v>288.17</v>
          </cell>
          <cell r="V158">
            <v>0</v>
          </cell>
          <cell r="W158">
            <v>3938.2200000000003</v>
          </cell>
          <cell r="Y158" t="str">
            <v xml:space="preserve">   1.  Level I</v>
          </cell>
          <cell r="Z158">
            <v>0</v>
          </cell>
          <cell r="AA158">
            <v>3650.05</v>
          </cell>
          <cell r="AB158">
            <v>0</v>
          </cell>
          <cell r="AC158">
            <v>288.17</v>
          </cell>
          <cell r="AD158">
            <v>0</v>
          </cell>
          <cell r="AE158">
            <v>3938.2200000000003</v>
          </cell>
        </row>
        <row r="159">
          <cell r="A159" t="str">
            <v xml:space="preserve">   2.  Level II</v>
          </cell>
          <cell r="B159">
            <v>1526.49</v>
          </cell>
          <cell r="C159">
            <v>1526.49</v>
          </cell>
          <cell r="D159">
            <v>127.19</v>
          </cell>
          <cell r="E159">
            <v>127.19</v>
          </cell>
          <cell r="F159">
            <v>1653.68</v>
          </cell>
          <cell r="G159">
            <v>1653.68</v>
          </cell>
          <cell r="I159" t="str">
            <v xml:space="preserve">   2.  Level II</v>
          </cell>
          <cell r="J159">
            <v>0</v>
          </cell>
          <cell r="K159">
            <v>1526.49</v>
          </cell>
          <cell r="L159">
            <v>0</v>
          </cell>
          <cell r="M159">
            <v>127.19</v>
          </cell>
          <cell r="N159">
            <v>0</v>
          </cell>
          <cell r="O159">
            <v>1653.68</v>
          </cell>
          <cell r="Q159" t="str">
            <v xml:space="preserve">   2.  Level II</v>
          </cell>
          <cell r="R159">
            <v>0</v>
          </cell>
          <cell r="S159">
            <v>1526.49</v>
          </cell>
          <cell r="T159">
            <v>0</v>
          </cell>
          <cell r="U159">
            <v>127.19</v>
          </cell>
          <cell r="V159">
            <v>0</v>
          </cell>
          <cell r="W159">
            <v>1653.68</v>
          </cell>
          <cell r="Y159" t="str">
            <v xml:space="preserve">   2.  Level II</v>
          </cell>
          <cell r="Z159">
            <v>0</v>
          </cell>
          <cell r="AA159">
            <v>1526.49</v>
          </cell>
          <cell r="AB159">
            <v>0</v>
          </cell>
          <cell r="AC159">
            <v>127.19</v>
          </cell>
          <cell r="AD159">
            <v>0</v>
          </cell>
          <cell r="AE159">
            <v>1653.68</v>
          </cell>
        </row>
        <row r="160">
          <cell r="A160" t="str">
            <v xml:space="preserve">   3.  Level III</v>
          </cell>
          <cell r="B160">
            <v>200.77</v>
          </cell>
          <cell r="C160">
            <v>200.77</v>
          </cell>
          <cell r="D160">
            <v>31.090000000000003</v>
          </cell>
          <cell r="E160">
            <v>31.090000000000003</v>
          </cell>
          <cell r="F160">
            <v>231.86</v>
          </cell>
          <cell r="G160">
            <v>231.86</v>
          </cell>
          <cell r="I160" t="str">
            <v xml:space="preserve">   3.  Level III</v>
          </cell>
          <cell r="J160">
            <v>0</v>
          </cell>
          <cell r="K160">
            <v>200.77</v>
          </cell>
          <cell r="L160">
            <v>0</v>
          </cell>
          <cell r="M160">
            <v>31.090000000000003</v>
          </cell>
          <cell r="N160">
            <v>0</v>
          </cell>
          <cell r="O160">
            <v>231.86</v>
          </cell>
          <cell r="Q160" t="str">
            <v xml:space="preserve">   3.  Level III</v>
          </cell>
          <cell r="R160">
            <v>0</v>
          </cell>
          <cell r="S160">
            <v>200.77</v>
          </cell>
          <cell r="T160">
            <v>0</v>
          </cell>
          <cell r="U160">
            <v>31.090000000000003</v>
          </cell>
          <cell r="V160">
            <v>0</v>
          </cell>
          <cell r="W160">
            <v>231.86</v>
          </cell>
          <cell r="Y160" t="str">
            <v xml:space="preserve">   3.  Level III</v>
          </cell>
          <cell r="Z160">
            <v>0</v>
          </cell>
          <cell r="AA160">
            <v>200.77</v>
          </cell>
          <cell r="AB160">
            <v>0</v>
          </cell>
          <cell r="AC160">
            <v>31.090000000000003</v>
          </cell>
          <cell r="AD160">
            <v>0</v>
          </cell>
          <cell r="AE160">
            <v>231.86</v>
          </cell>
        </row>
        <row r="161">
          <cell r="A161" t="str">
            <v xml:space="preserve">   4.  Level IV</v>
          </cell>
          <cell r="B161">
            <v>0.97</v>
          </cell>
          <cell r="C161">
            <v>0.97</v>
          </cell>
          <cell r="D161">
            <v>13.969999999999999</v>
          </cell>
          <cell r="E161">
            <v>13.969999999999999</v>
          </cell>
          <cell r="F161">
            <v>14.94</v>
          </cell>
          <cell r="G161">
            <v>14.94</v>
          </cell>
          <cell r="I161" t="str">
            <v xml:space="preserve">   4.  Level IV</v>
          </cell>
          <cell r="J161">
            <v>0</v>
          </cell>
          <cell r="K161">
            <v>0.97</v>
          </cell>
          <cell r="L161">
            <v>0</v>
          </cell>
          <cell r="M161">
            <v>13.969999999999999</v>
          </cell>
          <cell r="N161">
            <v>0</v>
          </cell>
          <cell r="O161">
            <v>14.94</v>
          </cell>
          <cell r="Q161" t="str">
            <v xml:space="preserve">   4.  Level IV</v>
          </cell>
          <cell r="R161">
            <v>0</v>
          </cell>
          <cell r="S161">
            <v>0.97</v>
          </cell>
          <cell r="T161">
            <v>0</v>
          </cell>
          <cell r="U161">
            <v>13.969999999999999</v>
          </cell>
          <cell r="V161">
            <v>0</v>
          </cell>
          <cell r="W161">
            <v>14.94</v>
          </cell>
          <cell r="Y161" t="str">
            <v xml:space="preserve">   4.  Level IV</v>
          </cell>
          <cell r="Z161">
            <v>0</v>
          </cell>
          <cell r="AA161">
            <v>0.97</v>
          </cell>
          <cell r="AB161">
            <v>0</v>
          </cell>
          <cell r="AC161">
            <v>13.969999999999999</v>
          </cell>
          <cell r="AD161">
            <v>0</v>
          </cell>
          <cell r="AE161">
            <v>14.94</v>
          </cell>
        </row>
        <row r="162">
          <cell r="A162" t="str">
            <v xml:space="preserve">   5.</v>
          </cell>
          <cell r="I162" t="str">
            <v xml:space="preserve">   5.</v>
          </cell>
          <cell r="Q162" t="str">
            <v xml:space="preserve">   5.</v>
          </cell>
          <cell r="Y162" t="str">
            <v xml:space="preserve">   5.</v>
          </cell>
        </row>
        <row r="163">
          <cell r="A163" t="str">
            <v xml:space="preserve">   6.</v>
          </cell>
          <cell r="I163" t="str">
            <v xml:space="preserve">   6.</v>
          </cell>
          <cell r="Q163" t="str">
            <v xml:space="preserve">   6.</v>
          </cell>
          <cell r="Y163" t="str">
            <v xml:space="preserve">   6.</v>
          </cell>
        </row>
        <row r="164">
          <cell r="A164" t="str">
            <v xml:space="preserve">   7.  Home and Community Based Services (HCBS) Total</v>
          </cell>
          <cell r="B164">
            <v>8554.57</v>
          </cell>
          <cell r="C164">
            <v>8554.57</v>
          </cell>
          <cell r="D164">
            <v>1510.57</v>
          </cell>
          <cell r="E164">
            <v>1510.57</v>
          </cell>
          <cell r="F164">
            <v>10065.14</v>
          </cell>
          <cell r="G164">
            <v>10065.14</v>
          </cell>
          <cell r="I164" t="str">
            <v xml:space="preserve">   7.  Home and Community Based Services (HCBS) Total</v>
          </cell>
          <cell r="J164">
            <v>0</v>
          </cell>
          <cell r="K164">
            <v>8554.57</v>
          </cell>
          <cell r="L164">
            <v>0</v>
          </cell>
          <cell r="M164">
            <v>1510.57</v>
          </cell>
          <cell r="N164">
            <v>0</v>
          </cell>
          <cell r="O164">
            <v>10065.14</v>
          </cell>
          <cell r="Q164" t="str">
            <v xml:space="preserve">   7.  Home and Community Based Services (HCBS) Total</v>
          </cell>
          <cell r="R164">
            <v>0</v>
          </cell>
          <cell r="S164">
            <v>8554.57</v>
          </cell>
          <cell r="T164">
            <v>0</v>
          </cell>
          <cell r="U164">
            <v>1510.57</v>
          </cell>
          <cell r="V164">
            <v>0</v>
          </cell>
          <cell r="W164">
            <v>10065.14</v>
          </cell>
          <cell r="Y164" t="str">
            <v xml:space="preserve">   7.  Home and Community Based Services (HCBS) Total</v>
          </cell>
          <cell r="Z164">
            <v>0</v>
          </cell>
          <cell r="AA164">
            <v>8554.57</v>
          </cell>
          <cell r="AB164">
            <v>0</v>
          </cell>
          <cell r="AC164">
            <v>1510.57</v>
          </cell>
          <cell r="AD164">
            <v>0</v>
          </cell>
          <cell r="AE164">
            <v>10065.14</v>
          </cell>
        </row>
        <row r="165">
          <cell r="A165" t="str">
            <v xml:space="preserve">       a.  Adult Foster Care</v>
          </cell>
          <cell r="B165">
            <v>161.51</v>
          </cell>
          <cell r="C165">
            <v>161.51</v>
          </cell>
          <cell r="D165">
            <v>26.04</v>
          </cell>
          <cell r="E165">
            <v>26.04</v>
          </cell>
          <cell r="F165">
            <v>187.55</v>
          </cell>
          <cell r="G165">
            <v>187.55</v>
          </cell>
          <cell r="I165" t="str">
            <v xml:space="preserve">       a.  Adult Foster Care</v>
          </cell>
          <cell r="J165">
            <v>0</v>
          </cell>
          <cell r="K165">
            <v>161.51</v>
          </cell>
          <cell r="L165">
            <v>0</v>
          </cell>
          <cell r="M165">
            <v>26.04</v>
          </cell>
          <cell r="N165">
            <v>0</v>
          </cell>
          <cell r="O165">
            <v>187.55</v>
          </cell>
          <cell r="Q165" t="str">
            <v xml:space="preserve">       a.  Adult Foster Care</v>
          </cell>
          <cell r="R165">
            <v>0</v>
          </cell>
          <cell r="S165">
            <v>161.51</v>
          </cell>
          <cell r="T165">
            <v>0</v>
          </cell>
          <cell r="U165">
            <v>26.04</v>
          </cell>
          <cell r="V165">
            <v>0</v>
          </cell>
          <cell r="W165">
            <v>187.55</v>
          </cell>
          <cell r="Y165" t="str">
            <v xml:space="preserve">       a.  Adult Foster Care</v>
          </cell>
          <cell r="Z165">
            <v>0</v>
          </cell>
          <cell r="AA165">
            <v>161.51</v>
          </cell>
          <cell r="AB165">
            <v>0</v>
          </cell>
          <cell r="AC165">
            <v>26.04</v>
          </cell>
          <cell r="AD165">
            <v>0</v>
          </cell>
          <cell r="AE165">
            <v>187.55</v>
          </cell>
        </row>
        <row r="166">
          <cell r="A166" t="str">
            <v xml:space="preserve">       b.  Assisted Living Home (Adult Care Home)</v>
          </cell>
          <cell r="B166">
            <v>1894.61</v>
          </cell>
          <cell r="C166">
            <v>1894.61</v>
          </cell>
          <cell r="D166">
            <v>120.88</v>
          </cell>
          <cell r="E166">
            <v>120.88</v>
          </cell>
          <cell r="F166">
            <v>2015.49</v>
          </cell>
          <cell r="G166">
            <v>2015.49</v>
          </cell>
          <cell r="I166" t="str">
            <v xml:space="preserve">       b.  Assisted Living Home (Adult Care Home)</v>
          </cell>
          <cell r="J166">
            <v>0</v>
          </cell>
          <cell r="K166">
            <v>1894.61</v>
          </cell>
          <cell r="L166">
            <v>0</v>
          </cell>
          <cell r="M166">
            <v>120.88</v>
          </cell>
          <cell r="N166">
            <v>0</v>
          </cell>
          <cell r="O166">
            <v>2015.49</v>
          </cell>
          <cell r="Q166" t="str">
            <v xml:space="preserve">       b.  Assisted Living Home (Adult Care Home)</v>
          </cell>
          <cell r="R166">
            <v>0</v>
          </cell>
          <cell r="S166">
            <v>1894.61</v>
          </cell>
          <cell r="T166">
            <v>0</v>
          </cell>
          <cell r="U166">
            <v>120.88</v>
          </cell>
          <cell r="V166">
            <v>0</v>
          </cell>
          <cell r="W166">
            <v>2015.49</v>
          </cell>
          <cell r="Y166" t="str">
            <v xml:space="preserve">       b.  Assisted Living Home (Adult Care Home)</v>
          </cell>
          <cell r="Z166">
            <v>0</v>
          </cell>
          <cell r="AA166">
            <v>1894.61</v>
          </cell>
          <cell r="AB166">
            <v>0</v>
          </cell>
          <cell r="AC166">
            <v>120.88</v>
          </cell>
          <cell r="AD166">
            <v>0</v>
          </cell>
          <cell r="AE166">
            <v>2015.49</v>
          </cell>
        </row>
        <row r="167">
          <cell r="A167" t="str">
            <v xml:space="preserve">       c.  Group Home (DD)</v>
          </cell>
          <cell r="B167">
            <v>4.0299999999999994</v>
          </cell>
          <cell r="C167">
            <v>4.0299999999999994</v>
          </cell>
          <cell r="D167">
            <v>0</v>
          </cell>
          <cell r="E167">
            <v>0</v>
          </cell>
          <cell r="F167">
            <v>4.0299999999999994</v>
          </cell>
          <cell r="G167">
            <v>4.0299999999999994</v>
          </cell>
          <cell r="I167" t="str">
            <v xml:space="preserve">       c.  Group Home (DD)</v>
          </cell>
          <cell r="J167">
            <v>0</v>
          </cell>
          <cell r="K167">
            <v>4.0299999999999994</v>
          </cell>
          <cell r="L167">
            <v>0</v>
          </cell>
          <cell r="M167">
            <v>0</v>
          </cell>
          <cell r="N167">
            <v>0</v>
          </cell>
          <cell r="O167">
            <v>4.0299999999999994</v>
          </cell>
          <cell r="Q167" t="str">
            <v xml:space="preserve">       c.  Group Home (DD)</v>
          </cell>
          <cell r="R167">
            <v>0</v>
          </cell>
          <cell r="S167">
            <v>4.0299999999999994</v>
          </cell>
          <cell r="T167">
            <v>0</v>
          </cell>
          <cell r="U167">
            <v>0</v>
          </cell>
          <cell r="V167">
            <v>0</v>
          </cell>
          <cell r="W167">
            <v>4.0299999999999994</v>
          </cell>
          <cell r="Y167" t="str">
            <v xml:space="preserve">       c.  Group Home (DD)</v>
          </cell>
          <cell r="Z167">
            <v>0</v>
          </cell>
          <cell r="AA167">
            <v>4.0299999999999994</v>
          </cell>
          <cell r="AB167">
            <v>0</v>
          </cell>
          <cell r="AC167">
            <v>0</v>
          </cell>
          <cell r="AD167">
            <v>0</v>
          </cell>
          <cell r="AE167">
            <v>4.0299999999999994</v>
          </cell>
        </row>
        <row r="168">
          <cell r="A168" t="str">
            <v xml:space="preserve">       d.  Individual Home</v>
          </cell>
          <cell r="B168">
            <v>1965.87</v>
          </cell>
          <cell r="C168">
            <v>1965.87</v>
          </cell>
          <cell r="D168">
            <v>726.05</v>
          </cell>
          <cell r="E168">
            <v>726.05</v>
          </cell>
          <cell r="F168">
            <v>2691.92</v>
          </cell>
          <cell r="G168">
            <v>2691.92</v>
          </cell>
          <cell r="I168" t="str">
            <v xml:space="preserve">       d.  Individual Home</v>
          </cell>
          <cell r="J168">
            <v>0</v>
          </cell>
          <cell r="K168">
            <v>1965.87</v>
          </cell>
          <cell r="L168">
            <v>0</v>
          </cell>
          <cell r="M168">
            <v>726.05</v>
          </cell>
          <cell r="N168">
            <v>0</v>
          </cell>
          <cell r="O168">
            <v>2691.92</v>
          </cell>
          <cell r="Q168" t="str">
            <v xml:space="preserve">       d.  Individual Home</v>
          </cell>
          <cell r="R168">
            <v>0</v>
          </cell>
          <cell r="S168">
            <v>1965.87</v>
          </cell>
          <cell r="T168">
            <v>0</v>
          </cell>
          <cell r="U168">
            <v>726.05</v>
          </cell>
          <cell r="V168">
            <v>0</v>
          </cell>
          <cell r="W168">
            <v>2691.92</v>
          </cell>
          <cell r="Y168" t="str">
            <v xml:space="preserve">       d.  Individual Home</v>
          </cell>
          <cell r="Z168">
            <v>0</v>
          </cell>
          <cell r="AA168">
            <v>1965.87</v>
          </cell>
          <cell r="AB168">
            <v>0</v>
          </cell>
          <cell r="AC168">
            <v>726.05</v>
          </cell>
          <cell r="AD168">
            <v>0</v>
          </cell>
          <cell r="AE168">
            <v>2691.92</v>
          </cell>
        </row>
        <row r="169">
          <cell r="A169" t="str">
            <v xml:space="preserve">       e.  Assisted Living Centers (SRL)</v>
          </cell>
          <cell r="B169">
            <v>2157.25</v>
          </cell>
          <cell r="C169">
            <v>2157.25</v>
          </cell>
          <cell r="D169">
            <v>134.42000000000002</v>
          </cell>
          <cell r="E169">
            <v>134.42000000000002</v>
          </cell>
          <cell r="F169">
            <v>2291.67</v>
          </cell>
          <cell r="G169">
            <v>2291.67</v>
          </cell>
          <cell r="I169" t="str">
            <v xml:space="preserve">       e.  Assisted Living Centers (SRL)</v>
          </cell>
          <cell r="J169">
            <v>0</v>
          </cell>
          <cell r="K169">
            <v>2157.25</v>
          </cell>
          <cell r="L169">
            <v>0</v>
          </cell>
          <cell r="M169">
            <v>134.42000000000002</v>
          </cell>
          <cell r="N169">
            <v>0</v>
          </cell>
          <cell r="O169">
            <v>2291.67</v>
          </cell>
          <cell r="Q169" t="str">
            <v xml:space="preserve">       e.  Assisted Living Centers (SRL)</v>
          </cell>
          <cell r="R169">
            <v>0</v>
          </cell>
          <cell r="S169">
            <v>2157.25</v>
          </cell>
          <cell r="T169">
            <v>0</v>
          </cell>
          <cell r="U169">
            <v>134.42000000000002</v>
          </cell>
          <cell r="V169">
            <v>0</v>
          </cell>
          <cell r="W169">
            <v>2291.67</v>
          </cell>
          <cell r="Y169" t="str">
            <v xml:space="preserve">       e.  Assisted Living Centers (SRL)</v>
          </cell>
          <cell r="Z169">
            <v>0</v>
          </cell>
          <cell r="AA169">
            <v>2157.25</v>
          </cell>
          <cell r="AB169">
            <v>0</v>
          </cell>
          <cell r="AC169">
            <v>134.42000000000002</v>
          </cell>
          <cell r="AD169">
            <v>0</v>
          </cell>
          <cell r="AE169">
            <v>2291.67</v>
          </cell>
        </row>
        <row r="170">
          <cell r="A170" t="str">
            <v xml:space="preserve">       f.  Other (Hospice)</v>
          </cell>
          <cell r="B170">
            <v>287.98</v>
          </cell>
          <cell r="C170">
            <v>287.98</v>
          </cell>
          <cell r="D170">
            <v>6.83</v>
          </cell>
          <cell r="E170">
            <v>6.83</v>
          </cell>
          <cell r="F170">
            <v>294.80999999999995</v>
          </cell>
          <cell r="G170">
            <v>294.80999999999995</v>
          </cell>
          <cell r="I170" t="str">
            <v xml:space="preserve">       f.  Other (Hospice)</v>
          </cell>
          <cell r="J170">
            <v>0</v>
          </cell>
          <cell r="K170">
            <v>287.98</v>
          </cell>
          <cell r="L170">
            <v>0</v>
          </cell>
          <cell r="M170">
            <v>6.83</v>
          </cell>
          <cell r="N170">
            <v>0</v>
          </cell>
          <cell r="O170">
            <v>294.80999999999995</v>
          </cell>
          <cell r="Q170" t="str">
            <v xml:space="preserve">       f.  Other (Hospice)</v>
          </cell>
          <cell r="R170">
            <v>0</v>
          </cell>
          <cell r="S170">
            <v>287.98</v>
          </cell>
          <cell r="T170">
            <v>0</v>
          </cell>
          <cell r="U170">
            <v>6.83</v>
          </cell>
          <cell r="V170">
            <v>0</v>
          </cell>
          <cell r="W170">
            <v>294.80999999999995</v>
          </cell>
          <cell r="Y170" t="str">
            <v xml:space="preserve">       f.  Other (Hospice)</v>
          </cell>
          <cell r="Z170">
            <v>0</v>
          </cell>
          <cell r="AA170">
            <v>287.98</v>
          </cell>
          <cell r="AB170">
            <v>0</v>
          </cell>
          <cell r="AC170">
            <v>6.83</v>
          </cell>
          <cell r="AD170">
            <v>0</v>
          </cell>
          <cell r="AE170">
            <v>294.80999999999995</v>
          </cell>
        </row>
        <row r="171">
          <cell r="A171" t="str">
            <v xml:space="preserve">       g.  Attendant Care</v>
          </cell>
          <cell r="B171">
            <v>2083.3200000000002</v>
          </cell>
          <cell r="C171">
            <v>2083.3200000000002</v>
          </cell>
          <cell r="D171">
            <v>496.35</v>
          </cell>
          <cell r="E171">
            <v>496.35</v>
          </cell>
          <cell r="F171">
            <v>2579.67</v>
          </cell>
          <cell r="G171">
            <v>2579.67</v>
          </cell>
          <cell r="I171" t="str">
            <v xml:space="preserve">       g.  Attendant Care</v>
          </cell>
          <cell r="J171">
            <v>0</v>
          </cell>
          <cell r="K171">
            <v>2083.3200000000002</v>
          </cell>
          <cell r="L171">
            <v>0</v>
          </cell>
          <cell r="M171">
            <v>496.35</v>
          </cell>
          <cell r="N171">
            <v>0</v>
          </cell>
          <cell r="O171">
            <v>2579.67</v>
          </cell>
          <cell r="Q171" t="str">
            <v xml:space="preserve">       g.  Attendant Care</v>
          </cell>
          <cell r="R171">
            <v>0</v>
          </cell>
          <cell r="S171">
            <v>2083.3200000000002</v>
          </cell>
          <cell r="T171">
            <v>0</v>
          </cell>
          <cell r="U171">
            <v>496.35</v>
          </cell>
          <cell r="V171">
            <v>0</v>
          </cell>
          <cell r="W171">
            <v>2579.67</v>
          </cell>
          <cell r="Y171" t="str">
            <v xml:space="preserve">       g.  Attendant Care</v>
          </cell>
          <cell r="Z171">
            <v>0</v>
          </cell>
          <cell r="AA171">
            <v>2083.3200000000002</v>
          </cell>
          <cell r="AB171">
            <v>0</v>
          </cell>
          <cell r="AC171">
            <v>496.35</v>
          </cell>
          <cell r="AD171">
            <v>0</v>
          </cell>
          <cell r="AE171">
            <v>2579.67</v>
          </cell>
        </row>
        <row r="172">
          <cell r="A172" t="str">
            <v xml:space="preserve">   8.  Acute Care</v>
          </cell>
          <cell r="B172">
            <v>114.88</v>
          </cell>
          <cell r="C172">
            <v>114.88</v>
          </cell>
          <cell r="D172">
            <v>85.009999999999991</v>
          </cell>
          <cell r="E172">
            <v>85.009999999999991</v>
          </cell>
          <cell r="F172">
            <v>199.89</v>
          </cell>
          <cell r="G172">
            <v>199.89</v>
          </cell>
          <cell r="I172" t="str">
            <v xml:space="preserve">   8.  Acute Care</v>
          </cell>
          <cell r="J172">
            <v>0</v>
          </cell>
          <cell r="K172">
            <v>114.88</v>
          </cell>
          <cell r="L172">
            <v>0</v>
          </cell>
          <cell r="M172">
            <v>85.009999999999991</v>
          </cell>
          <cell r="N172">
            <v>0</v>
          </cell>
          <cell r="O172">
            <v>199.89</v>
          </cell>
          <cell r="Q172" t="str">
            <v xml:space="preserve">   8.  Acute Care</v>
          </cell>
          <cell r="R172">
            <v>0</v>
          </cell>
          <cell r="S172">
            <v>114.88</v>
          </cell>
          <cell r="T172">
            <v>0</v>
          </cell>
          <cell r="U172">
            <v>85.009999999999991</v>
          </cell>
          <cell r="V172">
            <v>0</v>
          </cell>
          <cell r="W172">
            <v>199.89</v>
          </cell>
          <cell r="Y172" t="str">
            <v xml:space="preserve">   8.  Acute Care</v>
          </cell>
          <cell r="Z172">
            <v>0</v>
          </cell>
          <cell r="AA172">
            <v>114.88</v>
          </cell>
          <cell r="AB172">
            <v>0</v>
          </cell>
          <cell r="AC172">
            <v>85.009999999999991</v>
          </cell>
          <cell r="AD172">
            <v>0</v>
          </cell>
          <cell r="AE172">
            <v>199.89</v>
          </cell>
        </row>
        <row r="173">
          <cell r="A173" t="str">
            <v xml:space="preserve">   9.  Ventilator</v>
          </cell>
          <cell r="B173">
            <v>64.25</v>
          </cell>
          <cell r="C173">
            <v>64.25</v>
          </cell>
          <cell r="D173">
            <v>56.510000000000005</v>
          </cell>
          <cell r="E173">
            <v>56.510000000000005</v>
          </cell>
          <cell r="F173">
            <v>120.75999999999999</v>
          </cell>
          <cell r="G173">
            <v>120.75999999999999</v>
          </cell>
          <cell r="I173" t="str">
            <v xml:space="preserve">   9.  Ventilator</v>
          </cell>
          <cell r="J173">
            <v>0</v>
          </cell>
          <cell r="K173">
            <v>64.25</v>
          </cell>
          <cell r="L173">
            <v>0</v>
          </cell>
          <cell r="M173">
            <v>56.510000000000005</v>
          </cell>
          <cell r="N173">
            <v>0</v>
          </cell>
          <cell r="O173">
            <v>120.75999999999999</v>
          </cell>
          <cell r="Q173" t="str">
            <v xml:space="preserve">   9.  Ventilator</v>
          </cell>
          <cell r="R173">
            <v>0</v>
          </cell>
          <cell r="S173">
            <v>64.25</v>
          </cell>
          <cell r="T173">
            <v>0</v>
          </cell>
          <cell r="U173">
            <v>56.510000000000005</v>
          </cell>
          <cell r="V173">
            <v>0</v>
          </cell>
          <cell r="W173">
            <v>120.75999999999999</v>
          </cell>
          <cell r="Y173" t="str">
            <v xml:space="preserve">   9.  Ventilator</v>
          </cell>
          <cell r="Z173">
            <v>0</v>
          </cell>
          <cell r="AA173">
            <v>64.25</v>
          </cell>
          <cell r="AB173">
            <v>0</v>
          </cell>
          <cell r="AC173">
            <v>56.510000000000005</v>
          </cell>
          <cell r="AD173">
            <v>0</v>
          </cell>
          <cell r="AE173">
            <v>120.75999999999999</v>
          </cell>
        </row>
        <row r="174">
          <cell r="A174" t="str">
            <v xml:space="preserve">  10.  Prior Period</v>
          </cell>
          <cell r="B174">
            <v>506.45180000000005</v>
          </cell>
          <cell r="C174">
            <v>506.45180000000005</v>
          </cell>
          <cell r="D174">
            <v>36.459099999999999</v>
          </cell>
          <cell r="E174">
            <v>36.459099999999999</v>
          </cell>
          <cell r="F174">
            <v>542.91090000000008</v>
          </cell>
          <cell r="G174">
            <v>542.91090000000008</v>
          </cell>
          <cell r="I174" t="str">
            <v xml:space="preserve">  10.  Prior Period</v>
          </cell>
          <cell r="J174">
            <v>0</v>
          </cell>
          <cell r="K174">
            <v>506.45180000000005</v>
          </cell>
          <cell r="L174">
            <v>0</v>
          </cell>
          <cell r="M174">
            <v>36.459099999999999</v>
          </cell>
          <cell r="N174">
            <v>0</v>
          </cell>
          <cell r="O174">
            <v>542.91090000000008</v>
          </cell>
          <cell r="Q174" t="str">
            <v xml:space="preserve">  10.  Prior Period</v>
          </cell>
          <cell r="R174">
            <v>0</v>
          </cell>
          <cell r="S174">
            <v>506.45180000000005</v>
          </cell>
          <cell r="T174">
            <v>0</v>
          </cell>
          <cell r="U174">
            <v>36.459099999999999</v>
          </cell>
          <cell r="V174">
            <v>0</v>
          </cell>
          <cell r="W174">
            <v>542.91090000000008</v>
          </cell>
          <cell r="Y174" t="str">
            <v xml:space="preserve">  10.  Prior Period</v>
          </cell>
          <cell r="Z174">
            <v>0</v>
          </cell>
          <cell r="AA174">
            <v>506.45180000000005</v>
          </cell>
          <cell r="AB174">
            <v>0</v>
          </cell>
          <cell r="AC174">
            <v>36.459099999999999</v>
          </cell>
          <cell r="AD174">
            <v>0</v>
          </cell>
          <cell r="AE174">
            <v>542.91090000000008</v>
          </cell>
        </row>
        <row r="175">
          <cell r="A175" t="str">
            <v xml:space="preserve">  11.  Other - Not Placed</v>
          </cell>
          <cell r="B175">
            <v>-1251.3499999999979</v>
          </cell>
          <cell r="C175">
            <v>-1251.3499999999979</v>
          </cell>
          <cell r="D175">
            <v>-184.51999999999998</v>
          </cell>
          <cell r="E175">
            <v>-184.51999999999998</v>
          </cell>
          <cell r="F175">
            <v>-1435.8699999999981</v>
          </cell>
          <cell r="G175">
            <v>-1435.8699999999981</v>
          </cell>
          <cell r="I175" t="str">
            <v xml:space="preserve">  11.  Other - Not Placed</v>
          </cell>
          <cell r="J175">
            <v>0</v>
          </cell>
          <cell r="K175">
            <v>-1251.3499999999979</v>
          </cell>
          <cell r="L175">
            <v>0</v>
          </cell>
          <cell r="M175">
            <v>-184.51999999999998</v>
          </cell>
          <cell r="N175">
            <v>0</v>
          </cell>
          <cell r="O175">
            <v>-1435.8699999999981</v>
          </cell>
          <cell r="Q175" t="str">
            <v xml:space="preserve">  11.  Other - Not Placed</v>
          </cell>
          <cell r="R175">
            <v>0</v>
          </cell>
          <cell r="S175">
            <v>-1251.3499999999979</v>
          </cell>
          <cell r="T175">
            <v>0</v>
          </cell>
          <cell r="U175">
            <v>-184.51999999999998</v>
          </cell>
          <cell r="V175">
            <v>0</v>
          </cell>
          <cell r="W175">
            <v>-1435.8699999999981</v>
          </cell>
          <cell r="Y175" t="str">
            <v xml:space="preserve">  11.  Other - Not Placed</v>
          </cell>
          <cell r="Z175">
            <v>0</v>
          </cell>
          <cell r="AA175">
            <v>-1251.3499999999979</v>
          </cell>
          <cell r="AB175">
            <v>0</v>
          </cell>
          <cell r="AC175">
            <v>-184.51999999999998</v>
          </cell>
          <cell r="AD175">
            <v>0</v>
          </cell>
          <cell r="AE175">
            <v>-1435.8699999999981</v>
          </cell>
        </row>
        <row r="177">
          <cell r="A177" t="str">
            <v>C.   Acute Patient Day Information</v>
          </cell>
          <cell r="I177" t="str">
            <v>C.   Acute Patient Day Information</v>
          </cell>
          <cell r="Q177" t="str">
            <v>C.   Acute Patient Day Information</v>
          </cell>
          <cell r="Y177" t="str">
            <v>C.   Acute Patient Day Information</v>
          </cell>
        </row>
        <row r="178">
          <cell r="A178" t="str">
            <v xml:space="preserve">       a.  Admissions</v>
          </cell>
          <cell r="B178">
            <v>789</v>
          </cell>
          <cell r="C178">
            <v>789</v>
          </cell>
          <cell r="D178">
            <v>142</v>
          </cell>
          <cell r="E178">
            <v>142</v>
          </cell>
          <cell r="F178">
            <v>931</v>
          </cell>
          <cell r="G178">
            <v>931</v>
          </cell>
          <cell r="I178" t="str">
            <v xml:space="preserve">       a.  Admissions</v>
          </cell>
          <cell r="J178">
            <v>0</v>
          </cell>
          <cell r="K178">
            <v>789</v>
          </cell>
          <cell r="L178">
            <v>0</v>
          </cell>
          <cell r="M178">
            <v>142</v>
          </cell>
          <cell r="N178">
            <v>0</v>
          </cell>
          <cell r="O178">
            <v>931</v>
          </cell>
          <cell r="Q178" t="str">
            <v xml:space="preserve">       a.  Admissions</v>
          </cell>
          <cell r="R178">
            <v>0</v>
          </cell>
          <cell r="S178">
            <v>789</v>
          </cell>
          <cell r="T178">
            <v>0</v>
          </cell>
          <cell r="U178">
            <v>142</v>
          </cell>
          <cell r="V178">
            <v>0</v>
          </cell>
          <cell r="W178">
            <v>931</v>
          </cell>
          <cell r="Y178" t="str">
            <v xml:space="preserve">       a.  Admissions</v>
          </cell>
          <cell r="Z178">
            <v>0</v>
          </cell>
          <cell r="AA178">
            <v>789</v>
          </cell>
          <cell r="AB178">
            <v>0</v>
          </cell>
          <cell r="AC178">
            <v>142</v>
          </cell>
          <cell r="AD178">
            <v>0</v>
          </cell>
          <cell r="AE178">
            <v>931</v>
          </cell>
        </row>
        <row r="179">
          <cell r="A179" t="str">
            <v xml:space="preserve">       b.  Patient Days</v>
          </cell>
          <cell r="B179">
            <v>4179</v>
          </cell>
          <cell r="C179">
            <v>4179</v>
          </cell>
          <cell r="D179">
            <v>826</v>
          </cell>
          <cell r="E179">
            <v>826</v>
          </cell>
          <cell r="F179">
            <v>5005</v>
          </cell>
          <cell r="G179">
            <v>5005</v>
          </cell>
          <cell r="I179" t="str">
            <v xml:space="preserve">       b.  Patient Days</v>
          </cell>
          <cell r="J179">
            <v>0</v>
          </cell>
          <cell r="K179">
            <v>4179</v>
          </cell>
          <cell r="L179">
            <v>0</v>
          </cell>
          <cell r="M179">
            <v>826</v>
          </cell>
          <cell r="N179">
            <v>0</v>
          </cell>
          <cell r="O179">
            <v>5005</v>
          </cell>
          <cell r="Q179" t="str">
            <v xml:space="preserve">       b.  Patient Days</v>
          </cell>
          <cell r="R179">
            <v>0</v>
          </cell>
          <cell r="S179">
            <v>4179</v>
          </cell>
          <cell r="T179">
            <v>0</v>
          </cell>
          <cell r="U179">
            <v>826</v>
          </cell>
          <cell r="V179">
            <v>0</v>
          </cell>
          <cell r="W179">
            <v>5005</v>
          </cell>
          <cell r="Y179" t="str">
            <v xml:space="preserve">       b.  Patient Days</v>
          </cell>
          <cell r="Z179">
            <v>0</v>
          </cell>
          <cell r="AA179">
            <v>4179</v>
          </cell>
          <cell r="AB179">
            <v>0</v>
          </cell>
          <cell r="AC179">
            <v>826</v>
          </cell>
          <cell r="AD179">
            <v>0</v>
          </cell>
          <cell r="AE179">
            <v>5005</v>
          </cell>
        </row>
        <row r="180">
          <cell r="A180" t="str">
            <v xml:space="preserve">       c.  Discharges</v>
          </cell>
          <cell r="B180">
            <v>749</v>
          </cell>
          <cell r="C180">
            <v>749</v>
          </cell>
          <cell r="D180">
            <v>136</v>
          </cell>
          <cell r="E180">
            <v>136</v>
          </cell>
          <cell r="F180">
            <v>885</v>
          </cell>
          <cell r="G180">
            <v>885</v>
          </cell>
          <cell r="I180" t="str">
            <v xml:space="preserve">       c.  Discharges</v>
          </cell>
          <cell r="J180">
            <v>0</v>
          </cell>
          <cell r="K180">
            <v>749</v>
          </cell>
          <cell r="L180">
            <v>0</v>
          </cell>
          <cell r="M180">
            <v>136</v>
          </cell>
          <cell r="N180">
            <v>0</v>
          </cell>
          <cell r="O180">
            <v>885</v>
          </cell>
          <cell r="Q180" t="str">
            <v xml:space="preserve">       c.  Discharges</v>
          </cell>
          <cell r="R180">
            <v>0</v>
          </cell>
          <cell r="S180">
            <v>749</v>
          </cell>
          <cell r="T180">
            <v>0</v>
          </cell>
          <cell r="U180">
            <v>136</v>
          </cell>
          <cell r="V180">
            <v>0</v>
          </cell>
          <cell r="W180">
            <v>885</v>
          </cell>
          <cell r="Y180" t="str">
            <v xml:space="preserve">       c.  Discharges</v>
          </cell>
          <cell r="Z180">
            <v>0</v>
          </cell>
          <cell r="AA180">
            <v>749</v>
          </cell>
          <cell r="AB180">
            <v>0</v>
          </cell>
          <cell r="AC180">
            <v>136</v>
          </cell>
          <cell r="AD180">
            <v>0</v>
          </cell>
          <cell r="AE180">
            <v>885</v>
          </cell>
        </row>
        <row r="181">
          <cell r="A181" t="str">
            <v xml:space="preserve">       d.  Discharge Days</v>
          </cell>
          <cell r="B181">
            <v>3294</v>
          </cell>
          <cell r="C181">
            <v>3294</v>
          </cell>
          <cell r="D181">
            <v>668</v>
          </cell>
          <cell r="E181">
            <v>668</v>
          </cell>
          <cell r="F181">
            <v>3962</v>
          </cell>
          <cell r="G181">
            <v>3962</v>
          </cell>
          <cell r="I181" t="str">
            <v xml:space="preserve">       d.  Discharge Days</v>
          </cell>
          <cell r="J181">
            <v>0</v>
          </cell>
          <cell r="K181">
            <v>3294</v>
          </cell>
          <cell r="L181">
            <v>0</v>
          </cell>
          <cell r="M181">
            <v>668</v>
          </cell>
          <cell r="N181">
            <v>0</v>
          </cell>
          <cell r="O181">
            <v>3962</v>
          </cell>
          <cell r="Q181" t="str">
            <v xml:space="preserve">       d.  Discharge Days</v>
          </cell>
          <cell r="R181">
            <v>0</v>
          </cell>
          <cell r="S181">
            <v>3294</v>
          </cell>
          <cell r="T181">
            <v>0</v>
          </cell>
          <cell r="U181">
            <v>668</v>
          </cell>
          <cell r="V181">
            <v>0</v>
          </cell>
          <cell r="W181">
            <v>3962</v>
          </cell>
          <cell r="Y181" t="str">
            <v xml:space="preserve">       d.  Discharge Days</v>
          </cell>
          <cell r="Z181">
            <v>0</v>
          </cell>
          <cell r="AA181">
            <v>3294</v>
          </cell>
          <cell r="AB181">
            <v>0</v>
          </cell>
          <cell r="AC181">
            <v>668</v>
          </cell>
          <cell r="AD181">
            <v>0</v>
          </cell>
          <cell r="AE181">
            <v>3962</v>
          </cell>
        </row>
        <row r="182">
          <cell r="A182" t="str">
            <v xml:space="preserve">       e.  Average Length of Stay</v>
          </cell>
          <cell r="B182">
            <v>4.3978638184245664</v>
          </cell>
          <cell r="C182">
            <v>4.3978638184245664</v>
          </cell>
          <cell r="D182">
            <v>4.9117647058823533</v>
          </cell>
          <cell r="E182">
            <v>4.9117647058823533</v>
          </cell>
          <cell r="F182">
            <v>4.4768361581920901</v>
          </cell>
          <cell r="G182">
            <v>4.4768361581920901</v>
          </cell>
          <cell r="I182" t="str">
            <v xml:space="preserve">       e.  Average Length of Stay</v>
          </cell>
          <cell r="J182">
            <v>0</v>
          </cell>
          <cell r="K182">
            <v>4.3978638184245664</v>
          </cell>
          <cell r="L182">
            <v>0</v>
          </cell>
          <cell r="M182">
            <v>4.9117647058823533</v>
          </cell>
          <cell r="N182">
            <v>0</v>
          </cell>
          <cell r="O182">
            <v>4.4768361581920901</v>
          </cell>
          <cell r="Q182" t="str">
            <v xml:space="preserve">       e.  Average Length of Stay</v>
          </cell>
          <cell r="R182">
            <v>0</v>
          </cell>
          <cell r="S182">
            <v>4.3978638184245664</v>
          </cell>
          <cell r="T182">
            <v>0</v>
          </cell>
          <cell r="U182">
            <v>4.9117647058823533</v>
          </cell>
          <cell r="V182">
            <v>0</v>
          </cell>
          <cell r="W182">
            <v>4.4768361581920901</v>
          </cell>
          <cell r="Y182" t="str">
            <v xml:space="preserve">       e.  Average Length of Stay</v>
          </cell>
          <cell r="Z182">
            <v>0</v>
          </cell>
          <cell r="AA182">
            <v>4.3978638184245664</v>
          </cell>
          <cell r="AB182">
            <v>0</v>
          </cell>
          <cell r="AC182">
            <v>4.9117647058823533</v>
          </cell>
          <cell r="AD182">
            <v>0</v>
          </cell>
          <cell r="AE182">
            <v>4.4768361581920901</v>
          </cell>
        </row>
        <row r="184">
          <cell r="A184" t="str">
            <v>D.   Emergency Room Visits</v>
          </cell>
          <cell r="B184">
            <v>247</v>
          </cell>
          <cell r="C184">
            <v>247</v>
          </cell>
          <cell r="D184">
            <v>131</v>
          </cell>
          <cell r="E184">
            <v>131</v>
          </cell>
          <cell r="F184">
            <v>378</v>
          </cell>
          <cell r="G184">
            <v>378</v>
          </cell>
          <cell r="I184" t="str">
            <v>D.   Emergency Room Visits</v>
          </cell>
          <cell r="J184">
            <v>0</v>
          </cell>
          <cell r="K184">
            <v>247</v>
          </cell>
          <cell r="L184">
            <v>0</v>
          </cell>
          <cell r="M184">
            <v>131</v>
          </cell>
          <cell r="N184">
            <v>0</v>
          </cell>
          <cell r="O184">
            <v>378</v>
          </cell>
          <cell r="Q184" t="str">
            <v>D.   Emergency Room Visits</v>
          </cell>
          <cell r="R184">
            <v>0</v>
          </cell>
          <cell r="S184">
            <v>247</v>
          </cell>
          <cell r="T184">
            <v>0</v>
          </cell>
          <cell r="U184">
            <v>131</v>
          </cell>
          <cell r="V184">
            <v>0</v>
          </cell>
          <cell r="W184">
            <v>378</v>
          </cell>
          <cell r="Y184" t="str">
            <v>D.   Emergency Room Visits</v>
          </cell>
          <cell r="Z184">
            <v>0</v>
          </cell>
          <cell r="AA184">
            <v>247</v>
          </cell>
          <cell r="AB184">
            <v>0</v>
          </cell>
          <cell r="AC184">
            <v>131</v>
          </cell>
          <cell r="AD184">
            <v>0</v>
          </cell>
          <cell r="AE184">
            <v>378</v>
          </cell>
        </row>
        <row r="188">
          <cell r="A188" t="str">
            <v>Program Contractor Financial Reporting Systems - Report #11C Utilization Data Report Consolidated by County</v>
          </cell>
          <cell r="I188" t="str">
            <v>Program Contractor Financial Reporting Systems - Report #11C Utilization Data Report Consolidated by County</v>
          </cell>
          <cell r="Q188" t="str">
            <v>Program Contractor Financial Reporting Systems - Report #11C Utilization Data Report Consolidated by County</v>
          </cell>
          <cell r="Y188" t="str">
            <v>Program Contractor Financial Reporting Systems - Report #11C Utilization Data Report Consolidated by County</v>
          </cell>
        </row>
        <row r="190">
          <cell r="A190" t="str">
            <v>Statement for Program Contractor 110049 - Evercare of Arizona, Inc.</v>
          </cell>
          <cell r="F190" t="str">
            <v>County:</v>
          </cell>
          <cell r="G190" t="str">
            <v>Mohave</v>
          </cell>
          <cell r="I190" t="str">
            <v>Statement for Program Contractor 110049 - Evercare of Arizona, Inc.</v>
          </cell>
          <cell r="N190" t="str">
            <v>County:</v>
          </cell>
          <cell r="O190" t="str">
            <v>Mohave</v>
          </cell>
          <cell r="Q190" t="str">
            <v>Statement for Program Contractor 110049 - Evercare of Arizona, Inc.</v>
          </cell>
          <cell r="V190" t="str">
            <v>County:</v>
          </cell>
          <cell r="W190" t="str">
            <v>Mohave</v>
          </cell>
          <cell r="Y190" t="str">
            <v>Statement for Program Contractor 110049 - Evercare of Arizona, Inc.</v>
          </cell>
          <cell r="AD190" t="str">
            <v>County:</v>
          </cell>
          <cell r="AE190" t="str">
            <v>Mohave</v>
          </cell>
        </row>
        <row r="192">
          <cell r="A192" t="str">
            <v>For the Quarter ending 12/31/2005 in the Fiscal Year ending 9/30/2006</v>
          </cell>
          <cell r="F192" t="str">
            <v>Page 5 of 8</v>
          </cell>
          <cell r="I192" t="str">
            <v>For the Quarter ending 3/31/2006 in the Fiscal Year ending 9/30/2006</v>
          </cell>
          <cell r="N192" t="str">
            <v>Page 5 of 8</v>
          </cell>
          <cell r="Q192" t="str">
            <v>For the Quarter ending 6/30/2006 in the Fiscal Year ending 9/30/2006</v>
          </cell>
          <cell r="V192" t="str">
            <v>Page 5 of 8</v>
          </cell>
          <cell r="Y192" t="str">
            <v>For the Quarter ending 9/30/2006 in the Fiscal Year ending 9/30/2006</v>
          </cell>
          <cell r="AD192" t="str">
            <v>Page 5 of 8</v>
          </cell>
        </row>
        <row r="195">
          <cell r="A195" t="str">
            <v>Utilization Data Report by County</v>
          </cell>
          <cell r="I195" t="str">
            <v>Utilization Data Report by County</v>
          </cell>
          <cell r="Q195" t="str">
            <v>Utilization Data Report by County</v>
          </cell>
          <cell r="Y195" t="str">
            <v>Utilization Data Report by County</v>
          </cell>
        </row>
        <row r="197">
          <cell r="B197" t="str">
            <v>MEDICARE</v>
          </cell>
          <cell r="D197" t="str">
            <v>NON-MEDICARE</v>
          </cell>
          <cell r="F197" t="str">
            <v>TOTAL</v>
          </cell>
          <cell r="J197" t="str">
            <v>MEDICARE</v>
          </cell>
          <cell r="L197" t="str">
            <v>NON-MEDICARE</v>
          </cell>
          <cell r="N197" t="str">
            <v>TOTAL</v>
          </cell>
          <cell r="R197" t="str">
            <v>MEDICARE</v>
          </cell>
          <cell r="T197" t="str">
            <v>NON-MEDICARE</v>
          </cell>
          <cell r="V197" t="str">
            <v>TOTAL</v>
          </cell>
          <cell r="Z197" t="str">
            <v>MEDICARE</v>
          </cell>
          <cell r="AB197" t="str">
            <v>NON-MEDICARE</v>
          </cell>
          <cell r="AD197" t="str">
            <v>TOTAL</v>
          </cell>
        </row>
        <row r="198">
          <cell r="A198" t="str">
            <v>ITEM DESCRIPTION</v>
          </cell>
          <cell r="B198" t="str">
            <v>Current</v>
          </cell>
          <cell r="D198" t="str">
            <v>Current</v>
          </cell>
          <cell r="F198" t="str">
            <v>Current</v>
          </cell>
          <cell r="I198" t="str">
            <v>ITEM DESCRIPTION</v>
          </cell>
          <cell r="J198" t="str">
            <v>Current</v>
          </cell>
          <cell r="L198" t="str">
            <v>Current</v>
          </cell>
          <cell r="N198" t="str">
            <v>Current</v>
          </cell>
          <cell r="Q198" t="str">
            <v>ITEM DESCRIPTION</v>
          </cell>
          <cell r="R198" t="str">
            <v>Current</v>
          </cell>
          <cell r="T198" t="str">
            <v>Current</v>
          </cell>
          <cell r="V198" t="str">
            <v>Current</v>
          </cell>
          <cell r="Y198" t="str">
            <v>ITEM DESCRIPTION</v>
          </cell>
          <cell r="Z198" t="str">
            <v>Current</v>
          </cell>
          <cell r="AB198" t="str">
            <v>Current</v>
          </cell>
          <cell r="AD198" t="str">
            <v>Current</v>
          </cell>
        </row>
        <row r="199">
          <cell r="B199" t="str">
            <v>Period</v>
          </cell>
          <cell r="C199" t="str">
            <v>YTD</v>
          </cell>
          <cell r="D199" t="str">
            <v>Period</v>
          </cell>
          <cell r="E199" t="str">
            <v>YTD</v>
          </cell>
          <cell r="F199" t="str">
            <v>Period</v>
          </cell>
          <cell r="G199" t="str">
            <v>YTD</v>
          </cell>
          <cell r="J199" t="str">
            <v>Period</v>
          </cell>
          <cell r="K199" t="str">
            <v>YTD</v>
          </cell>
          <cell r="L199" t="str">
            <v>Period</v>
          </cell>
          <cell r="M199" t="str">
            <v>YTD</v>
          </cell>
          <cell r="N199" t="str">
            <v>Period</v>
          </cell>
          <cell r="O199" t="str">
            <v>YTD</v>
          </cell>
          <cell r="R199" t="str">
            <v>Period</v>
          </cell>
          <cell r="S199" t="str">
            <v>YTD</v>
          </cell>
          <cell r="T199" t="str">
            <v>Period</v>
          </cell>
          <cell r="U199" t="str">
            <v>YTD</v>
          </cell>
          <cell r="V199" t="str">
            <v>Period</v>
          </cell>
          <cell r="W199" t="str">
            <v>YTD</v>
          </cell>
          <cell r="Z199" t="str">
            <v>Period</v>
          </cell>
          <cell r="AA199" t="str">
            <v>YTD</v>
          </cell>
          <cell r="AB199" t="str">
            <v>Period</v>
          </cell>
          <cell r="AC199" t="str">
            <v>YTD</v>
          </cell>
          <cell r="AD199" t="str">
            <v>Period</v>
          </cell>
          <cell r="AE199" t="str">
            <v>YTD</v>
          </cell>
        </row>
        <row r="200">
          <cell r="A200" t="str">
            <v>A.   Enrollees (At End of Period)</v>
          </cell>
          <cell r="B200">
            <v>712</v>
          </cell>
          <cell r="D200">
            <v>101</v>
          </cell>
          <cell r="F200">
            <v>813</v>
          </cell>
          <cell r="I200" t="str">
            <v>A.   Enrollees (At End of Period)</v>
          </cell>
          <cell r="J200">
            <v>0</v>
          </cell>
          <cell r="L200">
            <v>0</v>
          </cell>
          <cell r="N200">
            <v>0</v>
          </cell>
          <cell r="Q200" t="str">
            <v>A.   Enrollees (At End of Period)</v>
          </cell>
          <cell r="R200">
            <v>0</v>
          </cell>
          <cell r="T200">
            <v>0</v>
          </cell>
          <cell r="V200">
            <v>0</v>
          </cell>
          <cell r="Y200" t="str">
            <v>A.   Enrollees (At End of Period)</v>
          </cell>
          <cell r="Z200">
            <v>0</v>
          </cell>
          <cell r="AB200">
            <v>0</v>
          </cell>
          <cell r="AD200">
            <v>0</v>
          </cell>
        </row>
        <row r="202">
          <cell r="A202" t="str">
            <v>B.   Member Months (Unduplicated)</v>
          </cell>
          <cell r="B202">
            <v>2465.0030999999999</v>
          </cell>
          <cell r="C202">
            <v>2465.0030999999999</v>
          </cell>
          <cell r="D202">
            <v>338.37329999999997</v>
          </cell>
          <cell r="E202">
            <v>338.37329999999997</v>
          </cell>
          <cell r="F202">
            <v>2803.3764000000001</v>
          </cell>
          <cell r="G202">
            <v>2803.3764000000001</v>
          </cell>
          <cell r="I202" t="str">
            <v>B.   Member Months (Unduplicated)</v>
          </cell>
          <cell r="J202">
            <v>0</v>
          </cell>
          <cell r="K202">
            <v>2465.0030999999999</v>
          </cell>
          <cell r="L202">
            <v>0</v>
          </cell>
          <cell r="M202">
            <v>338.37329999999997</v>
          </cell>
          <cell r="N202">
            <v>0</v>
          </cell>
          <cell r="O202">
            <v>2803.3764000000001</v>
          </cell>
          <cell r="Q202" t="str">
            <v>B.   Member Months (Unduplicated)</v>
          </cell>
          <cell r="R202">
            <v>0</v>
          </cell>
          <cell r="S202">
            <v>2465.0030999999999</v>
          </cell>
          <cell r="T202">
            <v>0</v>
          </cell>
          <cell r="U202">
            <v>338.37329999999997</v>
          </cell>
          <cell r="V202">
            <v>0</v>
          </cell>
          <cell r="W202">
            <v>2803.3764000000001</v>
          </cell>
          <cell r="Y202" t="str">
            <v>B.   Member Months (Unduplicated)</v>
          </cell>
          <cell r="Z202">
            <v>0</v>
          </cell>
          <cell r="AA202">
            <v>2465.0030999999999</v>
          </cell>
          <cell r="AB202">
            <v>0</v>
          </cell>
          <cell r="AC202">
            <v>338.37329999999997</v>
          </cell>
          <cell r="AD202">
            <v>0</v>
          </cell>
          <cell r="AE202">
            <v>2803.3764000000001</v>
          </cell>
        </row>
        <row r="203">
          <cell r="A203" t="str">
            <v xml:space="preserve">   Institutional Member Months Total</v>
          </cell>
          <cell r="B203">
            <v>1342.8</v>
          </cell>
          <cell r="C203">
            <v>1342.8</v>
          </cell>
          <cell r="D203">
            <v>92.29</v>
          </cell>
          <cell r="E203">
            <v>92.29</v>
          </cell>
          <cell r="F203">
            <v>1435.0900000000001</v>
          </cell>
          <cell r="G203">
            <v>1435.0900000000001</v>
          </cell>
          <cell r="I203" t="str">
            <v xml:space="preserve">   Institutional Member Months Total</v>
          </cell>
          <cell r="J203">
            <v>0</v>
          </cell>
          <cell r="K203">
            <v>1342.8</v>
          </cell>
          <cell r="L203">
            <v>0</v>
          </cell>
          <cell r="M203">
            <v>92.29</v>
          </cell>
          <cell r="N203">
            <v>0</v>
          </cell>
          <cell r="O203">
            <v>1435.0900000000001</v>
          </cell>
          <cell r="Q203" t="str">
            <v xml:space="preserve">   Institutional Member Months Total</v>
          </cell>
          <cell r="R203">
            <v>0</v>
          </cell>
          <cell r="S203">
            <v>1342.8</v>
          </cell>
          <cell r="T203">
            <v>0</v>
          </cell>
          <cell r="U203">
            <v>92.29</v>
          </cell>
          <cell r="V203">
            <v>0</v>
          </cell>
          <cell r="W203">
            <v>1435.0900000000001</v>
          </cell>
          <cell r="Y203" t="str">
            <v xml:space="preserve">   Institutional Member Months Total</v>
          </cell>
          <cell r="Z203">
            <v>0</v>
          </cell>
          <cell r="AA203">
            <v>1342.8</v>
          </cell>
          <cell r="AB203">
            <v>0</v>
          </cell>
          <cell r="AC203">
            <v>92.29</v>
          </cell>
          <cell r="AD203">
            <v>0</v>
          </cell>
          <cell r="AE203">
            <v>1435.0900000000001</v>
          </cell>
        </row>
        <row r="204">
          <cell r="A204" t="str">
            <v xml:space="preserve">   1.  Level I</v>
          </cell>
          <cell r="B204">
            <v>607.04999999999995</v>
          </cell>
          <cell r="C204">
            <v>607.04999999999995</v>
          </cell>
          <cell r="D204">
            <v>46.1</v>
          </cell>
          <cell r="E204">
            <v>46.1</v>
          </cell>
          <cell r="F204">
            <v>653.15</v>
          </cell>
          <cell r="G204">
            <v>653.15</v>
          </cell>
          <cell r="I204" t="str">
            <v xml:space="preserve">   1.  Level I</v>
          </cell>
          <cell r="J204">
            <v>0</v>
          </cell>
          <cell r="K204">
            <v>607.04999999999995</v>
          </cell>
          <cell r="L204">
            <v>0</v>
          </cell>
          <cell r="M204">
            <v>46.1</v>
          </cell>
          <cell r="N204">
            <v>0</v>
          </cell>
          <cell r="O204">
            <v>653.15</v>
          </cell>
          <cell r="Q204" t="str">
            <v xml:space="preserve">   1.  Level I</v>
          </cell>
          <cell r="R204">
            <v>0</v>
          </cell>
          <cell r="S204">
            <v>607.04999999999995</v>
          </cell>
          <cell r="T204">
            <v>0</v>
          </cell>
          <cell r="U204">
            <v>46.1</v>
          </cell>
          <cell r="V204">
            <v>0</v>
          </cell>
          <cell r="W204">
            <v>653.15</v>
          </cell>
          <cell r="Y204" t="str">
            <v xml:space="preserve">   1.  Level I</v>
          </cell>
          <cell r="Z204">
            <v>0</v>
          </cell>
          <cell r="AA204">
            <v>607.04999999999995</v>
          </cell>
          <cell r="AB204">
            <v>0</v>
          </cell>
          <cell r="AC204">
            <v>46.1</v>
          </cell>
          <cell r="AD204">
            <v>0</v>
          </cell>
          <cell r="AE204">
            <v>653.15</v>
          </cell>
        </row>
        <row r="205">
          <cell r="A205" t="str">
            <v xml:space="preserve">   2.  Level II</v>
          </cell>
          <cell r="B205">
            <v>602.55999999999995</v>
          </cell>
          <cell r="C205">
            <v>602.55999999999995</v>
          </cell>
          <cell r="D205">
            <v>28.279999999999998</v>
          </cell>
          <cell r="E205">
            <v>28.279999999999998</v>
          </cell>
          <cell r="F205">
            <v>630.83999999999992</v>
          </cell>
          <cell r="G205">
            <v>630.83999999999992</v>
          </cell>
          <cell r="I205" t="str">
            <v xml:space="preserve">   2.  Level II</v>
          </cell>
          <cell r="J205">
            <v>0</v>
          </cell>
          <cell r="K205">
            <v>602.55999999999995</v>
          </cell>
          <cell r="L205">
            <v>0</v>
          </cell>
          <cell r="M205">
            <v>28.279999999999998</v>
          </cell>
          <cell r="N205">
            <v>0</v>
          </cell>
          <cell r="O205">
            <v>630.83999999999992</v>
          </cell>
          <cell r="Q205" t="str">
            <v xml:space="preserve">   2.  Level II</v>
          </cell>
          <cell r="R205">
            <v>0</v>
          </cell>
          <cell r="S205">
            <v>602.55999999999995</v>
          </cell>
          <cell r="T205">
            <v>0</v>
          </cell>
          <cell r="U205">
            <v>28.279999999999998</v>
          </cell>
          <cell r="V205">
            <v>0</v>
          </cell>
          <cell r="W205">
            <v>630.83999999999992</v>
          </cell>
          <cell r="Y205" t="str">
            <v xml:space="preserve">   2.  Level II</v>
          </cell>
          <cell r="Z205">
            <v>0</v>
          </cell>
          <cell r="AA205">
            <v>602.55999999999995</v>
          </cell>
          <cell r="AB205">
            <v>0</v>
          </cell>
          <cell r="AC205">
            <v>28.279999999999998</v>
          </cell>
          <cell r="AD205">
            <v>0</v>
          </cell>
          <cell r="AE205">
            <v>630.83999999999992</v>
          </cell>
        </row>
        <row r="206">
          <cell r="A206" t="str">
            <v xml:space="preserve">   3.  Level III</v>
          </cell>
          <cell r="B206">
            <v>133.19</v>
          </cell>
          <cell r="C206">
            <v>133.19</v>
          </cell>
          <cell r="D206">
            <v>17.91</v>
          </cell>
          <cell r="E206">
            <v>17.91</v>
          </cell>
          <cell r="F206">
            <v>151.10000000000002</v>
          </cell>
          <cell r="G206">
            <v>151.10000000000002</v>
          </cell>
          <cell r="I206" t="str">
            <v xml:space="preserve">   3.  Level III</v>
          </cell>
          <cell r="J206">
            <v>0</v>
          </cell>
          <cell r="K206">
            <v>133.19</v>
          </cell>
          <cell r="L206">
            <v>0</v>
          </cell>
          <cell r="M206">
            <v>17.91</v>
          </cell>
          <cell r="N206">
            <v>0</v>
          </cell>
          <cell r="O206">
            <v>151.10000000000002</v>
          </cell>
          <cell r="Q206" t="str">
            <v xml:space="preserve">   3.  Level III</v>
          </cell>
          <cell r="R206">
            <v>0</v>
          </cell>
          <cell r="S206">
            <v>133.19</v>
          </cell>
          <cell r="T206">
            <v>0</v>
          </cell>
          <cell r="U206">
            <v>17.91</v>
          </cell>
          <cell r="V206">
            <v>0</v>
          </cell>
          <cell r="W206">
            <v>151.10000000000002</v>
          </cell>
          <cell r="Y206" t="str">
            <v xml:space="preserve">   3.  Level III</v>
          </cell>
          <cell r="Z206">
            <v>0</v>
          </cell>
          <cell r="AA206">
            <v>133.19</v>
          </cell>
          <cell r="AB206">
            <v>0</v>
          </cell>
          <cell r="AC206">
            <v>17.91</v>
          </cell>
          <cell r="AD206">
            <v>0</v>
          </cell>
          <cell r="AE206">
            <v>151.10000000000002</v>
          </cell>
        </row>
        <row r="207">
          <cell r="A207" t="str">
            <v xml:space="preserve">   4.  Level IV</v>
          </cell>
          <cell r="B207">
            <v>0</v>
          </cell>
          <cell r="C207">
            <v>0</v>
          </cell>
          <cell r="D207">
            <v>0</v>
          </cell>
          <cell r="E207">
            <v>0</v>
          </cell>
          <cell r="F207">
            <v>0</v>
          </cell>
          <cell r="G207">
            <v>0</v>
          </cell>
          <cell r="I207" t="str">
            <v xml:space="preserve">   4.  Level IV</v>
          </cell>
          <cell r="J207">
            <v>0</v>
          </cell>
          <cell r="K207">
            <v>0</v>
          </cell>
          <cell r="L207">
            <v>0</v>
          </cell>
          <cell r="M207">
            <v>0</v>
          </cell>
          <cell r="N207">
            <v>0</v>
          </cell>
          <cell r="O207">
            <v>0</v>
          </cell>
          <cell r="Q207" t="str">
            <v xml:space="preserve">   4.  Level IV</v>
          </cell>
          <cell r="R207">
            <v>0</v>
          </cell>
          <cell r="S207">
            <v>0</v>
          </cell>
          <cell r="T207">
            <v>0</v>
          </cell>
          <cell r="U207">
            <v>0</v>
          </cell>
          <cell r="V207">
            <v>0</v>
          </cell>
          <cell r="W207">
            <v>0</v>
          </cell>
          <cell r="Y207" t="str">
            <v xml:space="preserve">   4.  Level IV</v>
          </cell>
          <cell r="Z207">
            <v>0</v>
          </cell>
          <cell r="AA207">
            <v>0</v>
          </cell>
          <cell r="AB207">
            <v>0</v>
          </cell>
          <cell r="AC207">
            <v>0</v>
          </cell>
          <cell r="AD207">
            <v>0</v>
          </cell>
          <cell r="AE207">
            <v>0</v>
          </cell>
        </row>
        <row r="208">
          <cell r="A208" t="str">
            <v xml:space="preserve">   5.</v>
          </cell>
          <cell r="I208" t="str">
            <v xml:space="preserve">   5.</v>
          </cell>
          <cell r="Q208" t="str">
            <v xml:space="preserve">   5.</v>
          </cell>
          <cell r="Y208" t="str">
            <v xml:space="preserve">   5.</v>
          </cell>
        </row>
        <row r="209">
          <cell r="A209" t="str">
            <v xml:space="preserve">   6.</v>
          </cell>
          <cell r="I209" t="str">
            <v xml:space="preserve">   6.</v>
          </cell>
          <cell r="Q209" t="str">
            <v xml:space="preserve">   6.</v>
          </cell>
          <cell r="Y209" t="str">
            <v xml:space="preserve">   6.</v>
          </cell>
        </row>
        <row r="210">
          <cell r="A210" t="str">
            <v xml:space="preserve">   7.  Home and Community Based Services (HCBS) Total</v>
          </cell>
          <cell r="B210">
            <v>1325.78</v>
          </cell>
          <cell r="C210">
            <v>1325.78</v>
          </cell>
          <cell r="D210">
            <v>251.34</v>
          </cell>
          <cell r="E210">
            <v>251.34</v>
          </cell>
          <cell r="F210">
            <v>1577.1200000000003</v>
          </cell>
          <cell r="G210">
            <v>1577.1200000000003</v>
          </cell>
          <cell r="I210" t="str">
            <v xml:space="preserve">   7.  Home and Community Based Services (HCBS) Total</v>
          </cell>
          <cell r="J210">
            <v>0</v>
          </cell>
          <cell r="K210">
            <v>1325.78</v>
          </cell>
          <cell r="L210">
            <v>0</v>
          </cell>
          <cell r="M210">
            <v>251.34</v>
          </cell>
          <cell r="N210">
            <v>0</v>
          </cell>
          <cell r="O210">
            <v>1577.1200000000003</v>
          </cell>
          <cell r="Q210" t="str">
            <v xml:space="preserve">   7.  Home and Community Based Services (HCBS) Total</v>
          </cell>
          <cell r="R210">
            <v>0</v>
          </cell>
          <cell r="S210">
            <v>1325.78</v>
          </cell>
          <cell r="T210">
            <v>0</v>
          </cell>
          <cell r="U210">
            <v>251.34</v>
          </cell>
          <cell r="V210">
            <v>0</v>
          </cell>
          <cell r="W210">
            <v>1577.1200000000003</v>
          </cell>
          <cell r="Y210" t="str">
            <v xml:space="preserve">   7.  Home and Community Based Services (HCBS) Total</v>
          </cell>
          <cell r="Z210">
            <v>0</v>
          </cell>
          <cell r="AA210">
            <v>1325.78</v>
          </cell>
          <cell r="AB210">
            <v>0</v>
          </cell>
          <cell r="AC210">
            <v>251.34</v>
          </cell>
          <cell r="AD210">
            <v>0</v>
          </cell>
          <cell r="AE210">
            <v>1577.1200000000003</v>
          </cell>
        </row>
        <row r="211">
          <cell r="A211" t="str">
            <v xml:space="preserve">       a.  Adult Foster Care</v>
          </cell>
          <cell r="B211">
            <v>12.9</v>
          </cell>
          <cell r="C211">
            <v>12.9</v>
          </cell>
          <cell r="D211">
            <v>5.73</v>
          </cell>
          <cell r="E211">
            <v>5.73</v>
          </cell>
          <cell r="F211">
            <v>18.630000000000003</v>
          </cell>
          <cell r="G211">
            <v>18.630000000000003</v>
          </cell>
          <cell r="I211" t="str">
            <v xml:space="preserve">       a.  Adult Foster Care</v>
          </cell>
          <cell r="J211">
            <v>0</v>
          </cell>
          <cell r="K211">
            <v>12.9</v>
          </cell>
          <cell r="L211">
            <v>0</v>
          </cell>
          <cell r="M211">
            <v>5.73</v>
          </cell>
          <cell r="N211">
            <v>0</v>
          </cell>
          <cell r="O211">
            <v>18.630000000000003</v>
          </cell>
          <cell r="Q211" t="str">
            <v xml:space="preserve">       a.  Adult Foster Care</v>
          </cell>
          <cell r="R211">
            <v>0</v>
          </cell>
          <cell r="S211">
            <v>12.9</v>
          </cell>
          <cell r="T211">
            <v>0</v>
          </cell>
          <cell r="U211">
            <v>5.73</v>
          </cell>
          <cell r="V211">
            <v>0</v>
          </cell>
          <cell r="W211">
            <v>18.630000000000003</v>
          </cell>
          <cell r="Y211" t="str">
            <v xml:space="preserve">       a.  Adult Foster Care</v>
          </cell>
          <cell r="Z211">
            <v>0</v>
          </cell>
          <cell r="AA211">
            <v>12.9</v>
          </cell>
          <cell r="AB211">
            <v>0</v>
          </cell>
          <cell r="AC211">
            <v>5.73</v>
          </cell>
          <cell r="AD211">
            <v>0</v>
          </cell>
          <cell r="AE211">
            <v>18.630000000000003</v>
          </cell>
        </row>
        <row r="212">
          <cell r="A212" t="str">
            <v xml:space="preserve">       b.  Assisted Living Home (Adult Care Home)</v>
          </cell>
          <cell r="B212">
            <v>30.16</v>
          </cell>
          <cell r="C212">
            <v>30.16</v>
          </cell>
          <cell r="D212">
            <v>10.3</v>
          </cell>
          <cell r="E212">
            <v>10.3</v>
          </cell>
          <cell r="F212">
            <v>40.46</v>
          </cell>
          <cell r="G212">
            <v>40.46</v>
          </cell>
          <cell r="I212" t="str">
            <v xml:space="preserve">       b.  Assisted Living Home (Adult Care Home)</v>
          </cell>
          <cell r="J212">
            <v>0</v>
          </cell>
          <cell r="K212">
            <v>30.16</v>
          </cell>
          <cell r="L212">
            <v>0</v>
          </cell>
          <cell r="M212">
            <v>10.3</v>
          </cell>
          <cell r="N212">
            <v>0</v>
          </cell>
          <cell r="O212">
            <v>40.46</v>
          </cell>
          <cell r="Q212" t="str">
            <v xml:space="preserve">       b.  Assisted Living Home (Adult Care Home)</v>
          </cell>
          <cell r="R212">
            <v>0</v>
          </cell>
          <cell r="S212">
            <v>30.16</v>
          </cell>
          <cell r="T212">
            <v>0</v>
          </cell>
          <cell r="U212">
            <v>10.3</v>
          </cell>
          <cell r="V212">
            <v>0</v>
          </cell>
          <cell r="W212">
            <v>40.46</v>
          </cell>
          <cell r="Y212" t="str">
            <v xml:space="preserve">       b.  Assisted Living Home (Adult Care Home)</v>
          </cell>
          <cell r="Z212">
            <v>0</v>
          </cell>
          <cell r="AA212">
            <v>30.16</v>
          </cell>
          <cell r="AB212">
            <v>0</v>
          </cell>
          <cell r="AC212">
            <v>10.3</v>
          </cell>
          <cell r="AD212">
            <v>0</v>
          </cell>
          <cell r="AE212">
            <v>40.46</v>
          </cell>
        </row>
        <row r="213">
          <cell r="A213" t="str">
            <v xml:space="preserve">       c.  Group Home (DD)</v>
          </cell>
          <cell r="B213">
            <v>0</v>
          </cell>
          <cell r="C213">
            <v>0</v>
          </cell>
          <cell r="D213">
            <v>0</v>
          </cell>
          <cell r="E213">
            <v>0</v>
          </cell>
          <cell r="F213">
            <v>0</v>
          </cell>
          <cell r="G213">
            <v>0</v>
          </cell>
          <cell r="I213" t="str">
            <v xml:space="preserve">       c.  Group Home (DD)</v>
          </cell>
          <cell r="J213">
            <v>0</v>
          </cell>
          <cell r="K213">
            <v>0</v>
          </cell>
          <cell r="L213">
            <v>0</v>
          </cell>
          <cell r="M213">
            <v>0</v>
          </cell>
          <cell r="N213">
            <v>0</v>
          </cell>
          <cell r="O213">
            <v>0</v>
          </cell>
          <cell r="Q213" t="str">
            <v xml:space="preserve">       c.  Group Home (DD)</v>
          </cell>
          <cell r="R213">
            <v>0</v>
          </cell>
          <cell r="S213">
            <v>0</v>
          </cell>
          <cell r="T213">
            <v>0</v>
          </cell>
          <cell r="U213">
            <v>0</v>
          </cell>
          <cell r="V213">
            <v>0</v>
          </cell>
          <cell r="W213">
            <v>0</v>
          </cell>
          <cell r="Y213" t="str">
            <v xml:space="preserve">       c.  Group Home (DD)</v>
          </cell>
          <cell r="Z213">
            <v>0</v>
          </cell>
          <cell r="AA213">
            <v>0</v>
          </cell>
          <cell r="AB213">
            <v>0</v>
          </cell>
          <cell r="AC213">
            <v>0</v>
          </cell>
          <cell r="AD213">
            <v>0</v>
          </cell>
          <cell r="AE213">
            <v>0</v>
          </cell>
        </row>
        <row r="214">
          <cell r="A214" t="str">
            <v xml:space="preserve">       d.  Individual Home</v>
          </cell>
          <cell r="B214">
            <v>534.37</v>
          </cell>
          <cell r="C214">
            <v>534.37</v>
          </cell>
          <cell r="D214">
            <v>126.09</v>
          </cell>
          <cell r="E214">
            <v>126.09</v>
          </cell>
          <cell r="F214">
            <v>660.46</v>
          </cell>
          <cell r="G214">
            <v>660.46</v>
          </cell>
          <cell r="I214" t="str">
            <v xml:space="preserve">       d.  Individual Home</v>
          </cell>
          <cell r="J214">
            <v>0</v>
          </cell>
          <cell r="K214">
            <v>534.37</v>
          </cell>
          <cell r="L214">
            <v>0</v>
          </cell>
          <cell r="M214">
            <v>126.09</v>
          </cell>
          <cell r="N214">
            <v>0</v>
          </cell>
          <cell r="O214">
            <v>660.46</v>
          </cell>
          <cell r="Q214" t="str">
            <v xml:space="preserve">       d.  Individual Home</v>
          </cell>
          <cell r="R214">
            <v>0</v>
          </cell>
          <cell r="S214">
            <v>534.37</v>
          </cell>
          <cell r="T214">
            <v>0</v>
          </cell>
          <cell r="U214">
            <v>126.09</v>
          </cell>
          <cell r="V214">
            <v>0</v>
          </cell>
          <cell r="W214">
            <v>660.46</v>
          </cell>
          <cell r="Y214" t="str">
            <v xml:space="preserve">       d.  Individual Home</v>
          </cell>
          <cell r="Z214">
            <v>0</v>
          </cell>
          <cell r="AA214">
            <v>534.37</v>
          </cell>
          <cell r="AB214">
            <v>0</v>
          </cell>
          <cell r="AC214">
            <v>126.09</v>
          </cell>
          <cell r="AD214">
            <v>0</v>
          </cell>
          <cell r="AE214">
            <v>660.46</v>
          </cell>
        </row>
        <row r="215">
          <cell r="A215" t="str">
            <v xml:space="preserve">       e.  Assisted Living Centers (SRL)</v>
          </cell>
          <cell r="B215">
            <v>365.73</v>
          </cell>
          <cell r="C215">
            <v>365.73</v>
          </cell>
          <cell r="D215">
            <v>51.73</v>
          </cell>
          <cell r="E215">
            <v>51.73</v>
          </cell>
          <cell r="F215">
            <v>417.46000000000004</v>
          </cell>
          <cell r="G215">
            <v>417.46000000000004</v>
          </cell>
          <cell r="I215" t="str">
            <v xml:space="preserve">       e.  Assisted Living Centers (SRL)</v>
          </cell>
          <cell r="J215">
            <v>0</v>
          </cell>
          <cell r="K215">
            <v>365.73</v>
          </cell>
          <cell r="L215">
            <v>0</v>
          </cell>
          <cell r="M215">
            <v>51.73</v>
          </cell>
          <cell r="N215">
            <v>0</v>
          </cell>
          <cell r="O215">
            <v>417.46000000000004</v>
          </cell>
          <cell r="Q215" t="str">
            <v xml:space="preserve">       e.  Assisted Living Centers (SRL)</v>
          </cell>
          <cell r="R215">
            <v>0</v>
          </cell>
          <cell r="S215">
            <v>365.73</v>
          </cell>
          <cell r="T215">
            <v>0</v>
          </cell>
          <cell r="U215">
            <v>51.73</v>
          </cell>
          <cell r="V215">
            <v>0</v>
          </cell>
          <cell r="W215">
            <v>417.46000000000004</v>
          </cell>
          <cell r="Y215" t="str">
            <v xml:space="preserve">       e.  Assisted Living Centers (SRL)</v>
          </cell>
          <cell r="Z215">
            <v>0</v>
          </cell>
          <cell r="AA215">
            <v>365.73</v>
          </cell>
          <cell r="AB215">
            <v>0</v>
          </cell>
          <cell r="AC215">
            <v>51.73</v>
          </cell>
          <cell r="AD215">
            <v>0</v>
          </cell>
          <cell r="AE215">
            <v>417.46000000000004</v>
          </cell>
        </row>
        <row r="216">
          <cell r="A216" t="str">
            <v xml:space="preserve">       f.  Other (Hospice)</v>
          </cell>
          <cell r="B216">
            <v>4.0600000000000005</v>
          </cell>
          <cell r="C216">
            <v>4.0600000000000005</v>
          </cell>
          <cell r="D216">
            <v>0</v>
          </cell>
          <cell r="E216">
            <v>0</v>
          </cell>
          <cell r="F216">
            <v>4.0600000000000005</v>
          </cell>
          <cell r="G216">
            <v>4.0600000000000005</v>
          </cell>
          <cell r="I216" t="str">
            <v xml:space="preserve">       f.  Other (Hospice)</v>
          </cell>
          <cell r="J216">
            <v>0</v>
          </cell>
          <cell r="K216">
            <v>4.0600000000000005</v>
          </cell>
          <cell r="L216">
            <v>0</v>
          </cell>
          <cell r="M216">
            <v>0</v>
          </cell>
          <cell r="N216">
            <v>0</v>
          </cell>
          <cell r="O216">
            <v>4.0600000000000005</v>
          </cell>
          <cell r="Q216" t="str">
            <v xml:space="preserve">       f.  Other (Hospice)</v>
          </cell>
          <cell r="R216">
            <v>0</v>
          </cell>
          <cell r="S216">
            <v>4.0600000000000005</v>
          </cell>
          <cell r="T216">
            <v>0</v>
          </cell>
          <cell r="U216">
            <v>0</v>
          </cell>
          <cell r="V216">
            <v>0</v>
          </cell>
          <cell r="W216">
            <v>4.0600000000000005</v>
          </cell>
          <cell r="Y216" t="str">
            <v xml:space="preserve">       f.  Other (Hospice)</v>
          </cell>
          <cell r="Z216">
            <v>0</v>
          </cell>
          <cell r="AA216">
            <v>4.0600000000000005</v>
          </cell>
          <cell r="AB216">
            <v>0</v>
          </cell>
          <cell r="AC216">
            <v>0</v>
          </cell>
          <cell r="AD216">
            <v>0</v>
          </cell>
          <cell r="AE216">
            <v>4.0600000000000005</v>
          </cell>
        </row>
        <row r="217">
          <cell r="A217" t="str">
            <v xml:space="preserve">       g.  Attendant Care</v>
          </cell>
          <cell r="B217">
            <v>378.56</v>
          </cell>
          <cell r="C217">
            <v>378.56</v>
          </cell>
          <cell r="D217">
            <v>57.490000000000009</v>
          </cell>
          <cell r="E217">
            <v>57.490000000000009</v>
          </cell>
          <cell r="F217">
            <v>436.04999999999995</v>
          </cell>
          <cell r="G217">
            <v>436.04999999999995</v>
          </cell>
          <cell r="I217" t="str">
            <v xml:space="preserve">       g.  Attendant Care</v>
          </cell>
          <cell r="J217">
            <v>0</v>
          </cell>
          <cell r="K217">
            <v>378.56</v>
          </cell>
          <cell r="L217">
            <v>0</v>
          </cell>
          <cell r="M217">
            <v>57.490000000000009</v>
          </cell>
          <cell r="N217">
            <v>0</v>
          </cell>
          <cell r="O217">
            <v>436.04999999999995</v>
          </cell>
          <cell r="Q217" t="str">
            <v xml:space="preserve">       g.  Attendant Care</v>
          </cell>
          <cell r="R217">
            <v>0</v>
          </cell>
          <cell r="S217">
            <v>378.56</v>
          </cell>
          <cell r="T217">
            <v>0</v>
          </cell>
          <cell r="U217">
            <v>57.490000000000009</v>
          </cell>
          <cell r="V217">
            <v>0</v>
          </cell>
          <cell r="W217">
            <v>436.04999999999995</v>
          </cell>
          <cell r="Y217" t="str">
            <v xml:space="preserve">       g.  Attendant Care</v>
          </cell>
          <cell r="Z217">
            <v>0</v>
          </cell>
          <cell r="AA217">
            <v>378.56</v>
          </cell>
          <cell r="AB217">
            <v>0</v>
          </cell>
          <cell r="AC217">
            <v>57.490000000000009</v>
          </cell>
          <cell r="AD217">
            <v>0</v>
          </cell>
          <cell r="AE217">
            <v>436.04999999999995</v>
          </cell>
        </row>
        <row r="218">
          <cell r="A218" t="str">
            <v xml:space="preserve">   8.  Acute Care</v>
          </cell>
          <cell r="B218">
            <v>6.9</v>
          </cell>
          <cell r="C218">
            <v>6.9</v>
          </cell>
          <cell r="D218">
            <v>0</v>
          </cell>
          <cell r="E218">
            <v>0</v>
          </cell>
          <cell r="F218">
            <v>6.9</v>
          </cell>
          <cell r="G218">
            <v>6.9</v>
          </cell>
          <cell r="I218" t="str">
            <v xml:space="preserve">   8.  Acute Care</v>
          </cell>
          <cell r="J218">
            <v>0</v>
          </cell>
          <cell r="K218">
            <v>6.9</v>
          </cell>
          <cell r="L218">
            <v>0</v>
          </cell>
          <cell r="M218">
            <v>0</v>
          </cell>
          <cell r="N218">
            <v>0</v>
          </cell>
          <cell r="O218">
            <v>6.9</v>
          </cell>
          <cell r="Q218" t="str">
            <v xml:space="preserve">   8.  Acute Care</v>
          </cell>
          <cell r="R218">
            <v>0</v>
          </cell>
          <cell r="S218">
            <v>6.9</v>
          </cell>
          <cell r="T218">
            <v>0</v>
          </cell>
          <cell r="U218">
            <v>0</v>
          </cell>
          <cell r="V218">
            <v>0</v>
          </cell>
          <cell r="W218">
            <v>6.9</v>
          </cell>
          <cell r="Y218" t="str">
            <v xml:space="preserve">   8.  Acute Care</v>
          </cell>
          <cell r="Z218">
            <v>0</v>
          </cell>
          <cell r="AA218">
            <v>6.9</v>
          </cell>
          <cell r="AB218">
            <v>0</v>
          </cell>
          <cell r="AC218">
            <v>0</v>
          </cell>
          <cell r="AD218">
            <v>0</v>
          </cell>
          <cell r="AE218">
            <v>6.9</v>
          </cell>
        </row>
        <row r="219">
          <cell r="A219" t="str">
            <v xml:space="preserve">   9.  Ventilator</v>
          </cell>
          <cell r="B219">
            <v>4</v>
          </cell>
          <cell r="C219">
            <v>4</v>
          </cell>
          <cell r="D219">
            <v>0</v>
          </cell>
          <cell r="E219">
            <v>0</v>
          </cell>
          <cell r="F219">
            <v>4</v>
          </cell>
          <cell r="G219">
            <v>4</v>
          </cell>
          <cell r="I219" t="str">
            <v xml:space="preserve">   9.  Ventilator</v>
          </cell>
          <cell r="J219">
            <v>0</v>
          </cell>
          <cell r="K219">
            <v>4</v>
          </cell>
          <cell r="L219">
            <v>0</v>
          </cell>
          <cell r="M219">
            <v>0</v>
          </cell>
          <cell r="N219">
            <v>0</v>
          </cell>
          <cell r="O219">
            <v>4</v>
          </cell>
          <cell r="Q219" t="str">
            <v xml:space="preserve">   9.  Ventilator</v>
          </cell>
          <cell r="R219">
            <v>0</v>
          </cell>
          <cell r="S219">
            <v>4</v>
          </cell>
          <cell r="T219">
            <v>0</v>
          </cell>
          <cell r="U219">
            <v>0</v>
          </cell>
          <cell r="V219">
            <v>0</v>
          </cell>
          <cell r="W219">
            <v>4</v>
          </cell>
          <cell r="Y219" t="str">
            <v xml:space="preserve">   9.  Ventilator</v>
          </cell>
          <cell r="Z219">
            <v>0</v>
          </cell>
          <cell r="AA219">
            <v>4</v>
          </cell>
          <cell r="AB219">
            <v>0</v>
          </cell>
          <cell r="AC219">
            <v>0</v>
          </cell>
          <cell r="AD219">
            <v>0</v>
          </cell>
          <cell r="AE219">
            <v>4</v>
          </cell>
        </row>
        <row r="220">
          <cell r="A220" t="str">
            <v xml:space="preserve">  10.  Prior Period</v>
          </cell>
          <cell r="B220">
            <v>80.073099999999997</v>
          </cell>
          <cell r="C220">
            <v>80.073099999999997</v>
          </cell>
          <cell r="D220">
            <v>9.0333000000000006</v>
          </cell>
          <cell r="E220">
            <v>9.0333000000000006</v>
          </cell>
          <cell r="F220">
            <v>89.106400000000008</v>
          </cell>
          <cell r="G220">
            <v>89.106400000000008</v>
          </cell>
          <cell r="I220" t="str">
            <v xml:space="preserve">  10.  Prior Period</v>
          </cell>
          <cell r="J220">
            <v>0</v>
          </cell>
          <cell r="K220">
            <v>80.073099999999997</v>
          </cell>
          <cell r="L220">
            <v>0</v>
          </cell>
          <cell r="M220">
            <v>9.0333000000000006</v>
          </cell>
          <cell r="N220">
            <v>0</v>
          </cell>
          <cell r="O220">
            <v>89.106400000000008</v>
          </cell>
          <cell r="Q220" t="str">
            <v xml:space="preserve">  10.  Prior Period</v>
          </cell>
          <cell r="R220">
            <v>0</v>
          </cell>
          <cell r="S220">
            <v>80.073099999999997</v>
          </cell>
          <cell r="T220">
            <v>0</v>
          </cell>
          <cell r="U220">
            <v>9.0333000000000006</v>
          </cell>
          <cell r="V220">
            <v>0</v>
          </cell>
          <cell r="W220">
            <v>89.106400000000008</v>
          </cell>
          <cell r="Y220" t="str">
            <v xml:space="preserve">  10.  Prior Period</v>
          </cell>
          <cell r="Z220">
            <v>0</v>
          </cell>
          <cell r="AA220">
            <v>80.073099999999997</v>
          </cell>
          <cell r="AB220">
            <v>0</v>
          </cell>
          <cell r="AC220">
            <v>9.0333000000000006</v>
          </cell>
          <cell r="AD220">
            <v>0</v>
          </cell>
          <cell r="AE220">
            <v>89.106400000000008</v>
          </cell>
        </row>
        <row r="221">
          <cell r="A221" t="str">
            <v xml:space="preserve">  11.  Other - Not Placed</v>
          </cell>
          <cell r="B221">
            <v>-294.55</v>
          </cell>
          <cell r="C221">
            <v>-294.55</v>
          </cell>
          <cell r="D221">
            <v>-14.290000000000001</v>
          </cell>
          <cell r="E221">
            <v>-14.290000000000001</v>
          </cell>
          <cell r="F221">
            <v>-308.84000000000003</v>
          </cell>
          <cell r="G221">
            <v>-308.84000000000003</v>
          </cell>
          <cell r="I221" t="str">
            <v xml:space="preserve">  11.  Other - Not Placed</v>
          </cell>
          <cell r="J221">
            <v>0</v>
          </cell>
          <cell r="K221">
            <v>-294.55</v>
          </cell>
          <cell r="L221">
            <v>0</v>
          </cell>
          <cell r="M221">
            <v>-14.290000000000001</v>
          </cell>
          <cell r="N221">
            <v>0</v>
          </cell>
          <cell r="O221">
            <v>-308.84000000000003</v>
          </cell>
          <cell r="Q221" t="str">
            <v xml:space="preserve">  11.  Other - Not Placed</v>
          </cell>
          <cell r="R221">
            <v>0</v>
          </cell>
          <cell r="S221">
            <v>-294.55</v>
          </cell>
          <cell r="T221">
            <v>0</v>
          </cell>
          <cell r="U221">
            <v>-14.290000000000001</v>
          </cell>
          <cell r="V221">
            <v>0</v>
          </cell>
          <cell r="W221">
            <v>-308.84000000000003</v>
          </cell>
          <cell r="Y221" t="str">
            <v xml:space="preserve">  11.  Other - Not Placed</v>
          </cell>
          <cell r="Z221">
            <v>0</v>
          </cell>
          <cell r="AA221">
            <v>-294.55</v>
          </cell>
          <cell r="AB221">
            <v>0</v>
          </cell>
          <cell r="AC221">
            <v>-14.290000000000001</v>
          </cell>
          <cell r="AD221">
            <v>0</v>
          </cell>
          <cell r="AE221">
            <v>-308.84000000000003</v>
          </cell>
        </row>
        <row r="223">
          <cell r="A223" t="str">
            <v>C.   Acute Patient Day Information</v>
          </cell>
          <cell r="I223" t="str">
            <v>C.   Acute Patient Day Information</v>
          </cell>
          <cell r="Q223" t="str">
            <v>C.   Acute Patient Day Information</v>
          </cell>
          <cell r="Y223" t="str">
            <v>C.   Acute Patient Day Information</v>
          </cell>
        </row>
        <row r="224">
          <cell r="A224" t="str">
            <v xml:space="preserve">       a.  Admissions</v>
          </cell>
          <cell r="B224">
            <v>125</v>
          </cell>
          <cell r="C224">
            <v>125</v>
          </cell>
          <cell r="D224">
            <v>34</v>
          </cell>
          <cell r="E224">
            <v>34</v>
          </cell>
          <cell r="F224">
            <v>159</v>
          </cell>
          <cell r="G224">
            <v>159</v>
          </cell>
          <cell r="I224" t="str">
            <v xml:space="preserve">       a.  Admissions</v>
          </cell>
          <cell r="J224">
            <v>0</v>
          </cell>
          <cell r="K224">
            <v>125</v>
          </cell>
          <cell r="L224">
            <v>0</v>
          </cell>
          <cell r="M224">
            <v>34</v>
          </cell>
          <cell r="N224">
            <v>0</v>
          </cell>
          <cell r="O224">
            <v>159</v>
          </cell>
          <cell r="Q224" t="str">
            <v xml:space="preserve">       a.  Admissions</v>
          </cell>
          <cell r="R224">
            <v>0</v>
          </cell>
          <cell r="S224">
            <v>125</v>
          </cell>
          <cell r="T224">
            <v>0</v>
          </cell>
          <cell r="U224">
            <v>34</v>
          </cell>
          <cell r="V224">
            <v>0</v>
          </cell>
          <cell r="W224">
            <v>159</v>
          </cell>
          <cell r="Y224" t="str">
            <v xml:space="preserve">       a.  Admissions</v>
          </cell>
          <cell r="Z224">
            <v>0</v>
          </cell>
          <cell r="AA224">
            <v>125</v>
          </cell>
          <cell r="AB224">
            <v>0</v>
          </cell>
          <cell r="AC224">
            <v>34</v>
          </cell>
          <cell r="AD224">
            <v>0</v>
          </cell>
          <cell r="AE224">
            <v>159</v>
          </cell>
        </row>
        <row r="225">
          <cell r="A225" t="str">
            <v xml:space="preserve">       b.  Patient Days</v>
          </cell>
          <cell r="B225">
            <v>727</v>
          </cell>
          <cell r="C225">
            <v>727</v>
          </cell>
          <cell r="D225">
            <v>221</v>
          </cell>
          <cell r="E225">
            <v>221</v>
          </cell>
          <cell r="F225">
            <v>948</v>
          </cell>
          <cell r="G225">
            <v>948</v>
          </cell>
          <cell r="I225" t="str">
            <v xml:space="preserve">       b.  Patient Days</v>
          </cell>
          <cell r="J225">
            <v>0</v>
          </cell>
          <cell r="K225">
            <v>727</v>
          </cell>
          <cell r="L225">
            <v>0</v>
          </cell>
          <cell r="M225">
            <v>221</v>
          </cell>
          <cell r="N225">
            <v>0</v>
          </cell>
          <cell r="O225">
            <v>948</v>
          </cell>
          <cell r="Q225" t="str">
            <v xml:space="preserve">       b.  Patient Days</v>
          </cell>
          <cell r="R225">
            <v>0</v>
          </cell>
          <cell r="S225">
            <v>727</v>
          </cell>
          <cell r="T225">
            <v>0</v>
          </cell>
          <cell r="U225">
            <v>221</v>
          </cell>
          <cell r="V225">
            <v>0</v>
          </cell>
          <cell r="W225">
            <v>948</v>
          </cell>
          <cell r="Y225" t="str">
            <v xml:space="preserve">       b.  Patient Days</v>
          </cell>
          <cell r="Z225">
            <v>0</v>
          </cell>
          <cell r="AA225">
            <v>727</v>
          </cell>
          <cell r="AB225">
            <v>0</v>
          </cell>
          <cell r="AC225">
            <v>221</v>
          </cell>
          <cell r="AD225">
            <v>0</v>
          </cell>
          <cell r="AE225">
            <v>948</v>
          </cell>
        </row>
        <row r="226">
          <cell r="A226" t="str">
            <v xml:space="preserve">       c.  Discharges</v>
          </cell>
          <cell r="B226">
            <v>119</v>
          </cell>
          <cell r="C226">
            <v>119</v>
          </cell>
          <cell r="D226">
            <v>28</v>
          </cell>
          <cell r="E226">
            <v>28</v>
          </cell>
          <cell r="F226">
            <v>147</v>
          </cell>
          <cell r="G226">
            <v>147</v>
          </cell>
          <cell r="I226" t="str">
            <v xml:space="preserve">       c.  Discharges</v>
          </cell>
          <cell r="J226">
            <v>0</v>
          </cell>
          <cell r="K226">
            <v>119</v>
          </cell>
          <cell r="L226">
            <v>0</v>
          </cell>
          <cell r="M226">
            <v>28</v>
          </cell>
          <cell r="N226">
            <v>0</v>
          </cell>
          <cell r="O226">
            <v>147</v>
          </cell>
          <cell r="Q226" t="str">
            <v xml:space="preserve">       c.  Discharges</v>
          </cell>
          <cell r="R226">
            <v>0</v>
          </cell>
          <cell r="S226">
            <v>119</v>
          </cell>
          <cell r="T226">
            <v>0</v>
          </cell>
          <cell r="U226">
            <v>28</v>
          </cell>
          <cell r="V226">
            <v>0</v>
          </cell>
          <cell r="W226">
            <v>147</v>
          </cell>
          <cell r="Y226" t="str">
            <v xml:space="preserve">       c.  Discharges</v>
          </cell>
          <cell r="Z226">
            <v>0</v>
          </cell>
          <cell r="AA226">
            <v>119</v>
          </cell>
          <cell r="AB226">
            <v>0</v>
          </cell>
          <cell r="AC226">
            <v>28</v>
          </cell>
          <cell r="AD226">
            <v>0</v>
          </cell>
          <cell r="AE226">
            <v>147</v>
          </cell>
        </row>
        <row r="227">
          <cell r="A227" t="str">
            <v xml:space="preserve">       d.  Discharge Days</v>
          </cell>
          <cell r="B227">
            <v>586</v>
          </cell>
          <cell r="C227">
            <v>586</v>
          </cell>
          <cell r="D227">
            <v>142</v>
          </cell>
          <cell r="E227">
            <v>142</v>
          </cell>
          <cell r="F227">
            <v>728</v>
          </cell>
          <cell r="G227">
            <v>728</v>
          </cell>
          <cell r="I227" t="str">
            <v xml:space="preserve">       d.  Discharge Days</v>
          </cell>
          <cell r="J227">
            <v>0</v>
          </cell>
          <cell r="K227">
            <v>586</v>
          </cell>
          <cell r="L227">
            <v>0</v>
          </cell>
          <cell r="M227">
            <v>142</v>
          </cell>
          <cell r="N227">
            <v>0</v>
          </cell>
          <cell r="O227">
            <v>728</v>
          </cell>
          <cell r="Q227" t="str">
            <v xml:space="preserve">       d.  Discharge Days</v>
          </cell>
          <cell r="R227">
            <v>0</v>
          </cell>
          <cell r="S227">
            <v>586</v>
          </cell>
          <cell r="T227">
            <v>0</v>
          </cell>
          <cell r="U227">
            <v>142</v>
          </cell>
          <cell r="V227">
            <v>0</v>
          </cell>
          <cell r="W227">
            <v>728</v>
          </cell>
          <cell r="Y227" t="str">
            <v xml:space="preserve">       d.  Discharge Days</v>
          </cell>
          <cell r="Z227">
            <v>0</v>
          </cell>
          <cell r="AA227">
            <v>586</v>
          </cell>
          <cell r="AB227">
            <v>0</v>
          </cell>
          <cell r="AC227">
            <v>142</v>
          </cell>
          <cell r="AD227">
            <v>0</v>
          </cell>
          <cell r="AE227">
            <v>728</v>
          </cell>
        </row>
        <row r="228">
          <cell r="A228" t="str">
            <v xml:space="preserve">       e.  Average Length of Stay</v>
          </cell>
          <cell r="B228">
            <v>4.9243697478991599</v>
          </cell>
          <cell r="C228">
            <v>4.9243697478991599</v>
          </cell>
          <cell r="D228">
            <v>5.0714285714285712</v>
          </cell>
          <cell r="E228">
            <v>5.0714285714285712</v>
          </cell>
          <cell r="F228">
            <v>4.9523809523809526</v>
          </cell>
          <cell r="G228">
            <v>4.9523809523809526</v>
          </cell>
          <cell r="I228" t="str">
            <v xml:space="preserve">       e.  Average Length of Stay</v>
          </cell>
          <cell r="J228">
            <v>0</v>
          </cell>
          <cell r="K228">
            <v>4.9243697478991599</v>
          </cell>
          <cell r="L228">
            <v>0</v>
          </cell>
          <cell r="M228">
            <v>5.0714285714285712</v>
          </cell>
          <cell r="N228">
            <v>0</v>
          </cell>
          <cell r="O228">
            <v>4.9523809523809526</v>
          </cell>
          <cell r="Q228" t="str">
            <v xml:space="preserve">       e.  Average Length of Stay</v>
          </cell>
          <cell r="R228">
            <v>0</v>
          </cell>
          <cell r="S228">
            <v>4.9243697478991599</v>
          </cell>
          <cell r="T228">
            <v>0</v>
          </cell>
          <cell r="U228">
            <v>5.0714285714285712</v>
          </cell>
          <cell r="V228">
            <v>0</v>
          </cell>
          <cell r="W228">
            <v>4.9523809523809526</v>
          </cell>
          <cell r="Y228" t="str">
            <v xml:space="preserve">       e.  Average Length of Stay</v>
          </cell>
          <cell r="Z228">
            <v>0</v>
          </cell>
          <cell r="AA228">
            <v>4.9243697478991599</v>
          </cell>
          <cell r="AB228">
            <v>0</v>
          </cell>
          <cell r="AC228">
            <v>5.0714285714285712</v>
          </cell>
          <cell r="AD228">
            <v>0</v>
          </cell>
          <cell r="AE228">
            <v>4.9523809523809526</v>
          </cell>
        </row>
        <row r="230">
          <cell r="A230" t="str">
            <v>D.   Emergency Room Visits</v>
          </cell>
          <cell r="B230">
            <v>102</v>
          </cell>
          <cell r="C230">
            <v>102</v>
          </cell>
          <cell r="D230">
            <v>32</v>
          </cell>
          <cell r="E230">
            <v>32</v>
          </cell>
          <cell r="F230">
            <v>134</v>
          </cell>
          <cell r="G230">
            <v>134</v>
          </cell>
          <cell r="I230" t="str">
            <v>D.   Emergency Room Visits</v>
          </cell>
          <cell r="J230">
            <v>0</v>
          </cell>
          <cell r="K230">
            <v>102</v>
          </cell>
          <cell r="L230">
            <v>0</v>
          </cell>
          <cell r="M230">
            <v>32</v>
          </cell>
          <cell r="N230">
            <v>0</v>
          </cell>
          <cell r="O230">
            <v>134</v>
          </cell>
          <cell r="Q230" t="str">
            <v>D.   Emergency Room Visits</v>
          </cell>
          <cell r="R230">
            <v>0</v>
          </cell>
          <cell r="S230">
            <v>102</v>
          </cell>
          <cell r="T230">
            <v>0</v>
          </cell>
          <cell r="U230">
            <v>32</v>
          </cell>
          <cell r="V230">
            <v>0</v>
          </cell>
          <cell r="W230">
            <v>134</v>
          </cell>
          <cell r="Y230" t="str">
            <v>D.   Emergency Room Visits</v>
          </cell>
          <cell r="Z230">
            <v>0</v>
          </cell>
          <cell r="AA230">
            <v>102</v>
          </cell>
          <cell r="AB230">
            <v>0</v>
          </cell>
          <cell r="AC230">
            <v>32</v>
          </cell>
          <cell r="AD230">
            <v>0</v>
          </cell>
          <cell r="AE230">
            <v>134</v>
          </cell>
        </row>
        <row r="234">
          <cell r="A234" t="str">
            <v>Program Contractor Financial Reporting Systems - Report #11C Utilization Data Report Consolidated by County</v>
          </cell>
          <cell r="I234" t="str">
            <v>Program Contractor Financial Reporting Systems - Report #11C Utilization Data Report Consolidated by County</v>
          </cell>
          <cell r="Q234" t="str">
            <v>Program Contractor Financial Reporting Systems - Report #11C Utilization Data Report Consolidated by County</v>
          </cell>
          <cell r="Y234" t="str">
            <v>Program Contractor Financial Reporting Systems - Report #11C Utilization Data Report Consolidated by County</v>
          </cell>
        </row>
        <row r="236">
          <cell r="A236" t="str">
            <v>Statement for Program Contractor 110049 - Evercare of Arizona, Inc.</v>
          </cell>
          <cell r="F236" t="str">
            <v>County:</v>
          </cell>
          <cell r="G236" t="str">
            <v>Navajo</v>
          </cell>
          <cell r="I236" t="str">
            <v>Statement for Program Contractor 110049 - Evercare of Arizona, Inc.</v>
          </cell>
          <cell r="N236" t="str">
            <v>County:</v>
          </cell>
          <cell r="O236" t="str">
            <v>Navajo</v>
          </cell>
          <cell r="Q236" t="str">
            <v>Statement for Program Contractor 110049 - Evercare of Arizona, Inc.</v>
          </cell>
          <cell r="V236" t="str">
            <v>County:</v>
          </cell>
          <cell r="W236" t="str">
            <v>Navajo</v>
          </cell>
          <cell r="Y236" t="str">
            <v>Statement for Program Contractor 110049 - Evercare of Arizona, Inc.</v>
          </cell>
          <cell r="AD236" t="str">
            <v>County:</v>
          </cell>
          <cell r="AE236" t="str">
            <v>Navajo</v>
          </cell>
        </row>
        <row r="238">
          <cell r="A238" t="str">
            <v>For the Quarter ending 12/31/2005 in the Fiscal Year ending 9/30/2006</v>
          </cell>
          <cell r="F238" t="str">
            <v>Page 6 of 8</v>
          </cell>
          <cell r="I238" t="str">
            <v>For the Quarter ending 3/31/2006 in the Fiscal Year ending 9/30/2006</v>
          </cell>
          <cell r="N238" t="str">
            <v>Page 6 of 8</v>
          </cell>
          <cell r="Q238" t="str">
            <v>For the Quarter ending 6/30/2006 in the Fiscal Year ending 9/30/2006</v>
          </cell>
          <cell r="V238" t="str">
            <v>Page 6 of 8</v>
          </cell>
          <cell r="Y238" t="str">
            <v>For the Quarter ending 9/30/2006 in the Fiscal Year ending 9/30/2006</v>
          </cell>
          <cell r="AD238" t="str">
            <v>Page 6 of 8</v>
          </cell>
        </row>
        <row r="241">
          <cell r="A241" t="str">
            <v>Utilization Data Report by County</v>
          </cell>
          <cell r="I241" t="str">
            <v>Utilization Data Report by County</v>
          </cell>
          <cell r="Q241" t="str">
            <v>Utilization Data Report by County</v>
          </cell>
          <cell r="Y241" t="str">
            <v>Utilization Data Report by County</v>
          </cell>
        </row>
        <row r="243">
          <cell r="B243" t="str">
            <v>MEDICARE</v>
          </cell>
          <cell r="D243" t="str">
            <v>NON-MEDICARE</v>
          </cell>
          <cell r="F243" t="str">
            <v>TOTAL</v>
          </cell>
          <cell r="J243" t="str">
            <v>MEDICARE</v>
          </cell>
          <cell r="L243" t="str">
            <v>NON-MEDICARE</v>
          </cell>
          <cell r="N243" t="str">
            <v>TOTAL</v>
          </cell>
          <cell r="R243" t="str">
            <v>MEDICARE</v>
          </cell>
          <cell r="T243" t="str">
            <v>NON-MEDICARE</v>
          </cell>
          <cell r="V243" t="str">
            <v>TOTAL</v>
          </cell>
          <cell r="Z243" t="str">
            <v>MEDICARE</v>
          </cell>
          <cell r="AB243" t="str">
            <v>NON-MEDICARE</v>
          </cell>
          <cell r="AD243" t="str">
            <v>TOTAL</v>
          </cell>
        </row>
        <row r="244">
          <cell r="A244" t="str">
            <v>ITEM DESCRIPTION</v>
          </cell>
          <cell r="B244" t="str">
            <v>Current</v>
          </cell>
          <cell r="D244" t="str">
            <v>Current</v>
          </cell>
          <cell r="F244" t="str">
            <v>Current</v>
          </cell>
          <cell r="I244" t="str">
            <v>ITEM DESCRIPTION</v>
          </cell>
          <cell r="J244" t="str">
            <v>Current</v>
          </cell>
          <cell r="L244" t="str">
            <v>Current</v>
          </cell>
          <cell r="N244" t="str">
            <v>Current</v>
          </cell>
          <cell r="Q244" t="str">
            <v>ITEM DESCRIPTION</v>
          </cell>
          <cell r="R244" t="str">
            <v>Current</v>
          </cell>
          <cell r="T244" t="str">
            <v>Current</v>
          </cell>
          <cell r="V244" t="str">
            <v>Current</v>
          </cell>
          <cell r="Y244" t="str">
            <v>ITEM DESCRIPTION</v>
          </cell>
          <cell r="Z244" t="str">
            <v>Current</v>
          </cell>
          <cell r="AB244" t="str">
            <v>Current</v>
          </cell>
          <cell r="AD244" t="str">
            <v>Current</v>
          </cell>
        </row>
        <row r="245">
          <cell r="B245" t="str">
            <v>Period</v>
          </cell>
          <cell r="C245" t="str">
            <v>YTD</v>
          </cell>
          <cell r="D245" t="str">
            <v>Period</v>
          </cell>
          <cell r="E245" t="str">
            <v>YTD</v>
          </cell>
          <cell r="F245" t="str">
            <v>Period</v>
          </cell>
          <cell r="G245" t="str">
            <v>YTD</v>
          </cell>
          <cell r="J245" t="str">
            <v>Period</v>
          </cell>
          <cell r="K245" t="str">
            <v>YTD</v>
          </cell>
          <cell r="L245" t="str">
            <v>Period</v>
          </cell>
          <cell r="M245" t="str">
            <v>YTD</v>
          </cell>
          <cell r="N245" t="str">
            <v>Period</v>
          </cell>
          <cell r="O245" t="str">
            <v>YTD</v>
          </cell>
          <cell r="R245" t="str">
            <v>Period</v>
          </cell>
          <cell r="S245" t="str">
            <v>YTD</v>
          </cell>
          <cell r="T245" t="str">
            <v>Period</v>
          </cell>
          <cell r="U245" t="str">
            <v>YTD</v>
          </cell>
          <cell r="V245" t="str">
            <v>Period</v>
          </cell>
          <cell r="W245" t="str">
            <v>YTD</v>
          </cell>
          <cell r="Z245" t="str">
            <v>Period</v>
          </cell>
          <cell r="AA245" t="str">
            <v>YTD</v>
          </cell>
          <cell r="AB245" t="str">
            <v>Period</v>
          </cell>
          <cell r="AC245" t="str">
            <v>YTD</v>
          </cell>
          <cell r="AD245" t="str">
            <v>Period</v>
          </cell>
          <cell r="AE245" t="str">
            <v>YTD</v>
          </cell>
        </row>
        <row r="246">
          <cell r="A246" t="str">
            <v>A.   Enrollees (At End of Period)</v>
          </cell>
          <cell r="B246">
            <v>176</v>
          </cell>
          <cell r="D246">
            <v>46</v>
          </cell>
          <cell r="F246">
            <v>222</v>
          </cell>
          <cell r="I246" t="str">
            <v>A.   Enrollees (At End of Period)</v>
          </cell>
          <cell r="J246">
            <v>0</v>
          </cell>
          <cell r="L246">
            <v>0</v>
          </cell>
          <cell r="N246">
            <v>0</v>
          </cell>
          <cell r="Q246" t="str">
            <v>A.   Enrollees (At End of Period)</v>
          </cell>
          <cell r="R246">
            <v>0</v>
          </cell>
          <cell r="T246">
            <v>0</v>
          </cell>
          <cell r="V246">
            <v>0</v>
          </cell>
          <cell r="Y246" t="str">
            <v>A.   Enrollees (At End of Period)</v>
          </cell>
          <cell r="Z246">
            <v>0</v>
          </cell>
          <cell r="AB246">
            <v>0</v>
          </cell>
          <cell r="AD246">
            <v>0</v>
          </cell>
        </row>
        <row r="248">
          <cell r="A248" t="str">
            <v>B.   Member Months (Unduplicated)</v>
          </cell>
          <cell r="B248">
            <v>588.84999999999991</v>
          </cell>
          <cell r="C248">
            <v>588.84999999999991</v>
          </cell>
          <cell r="D248">
            <v>145.7423</v>
          </cell>
          <cell r="E248">
            <v>145.7423</v>
          </cell>
          <cell r="F248">
            <v>734.5922999999998</v>
          </cell>
          <cell r="G248">
            <v>734.5922999999998</v>
          </cell>
          <cell r="I248" t="str">
            <v>B.   Member Months (Unduplicated)</v>
          </cell>
          <cell r="J248">
            <v>0</v>
          </cell>
          <cell r="K248">
            <v>588.84999999999991</v>
          </cell>
          <cell r="L248">
            <v>0</v>
          </cell>
          <cell r="M248">
            <v>145.7423</v>
          </cell>
          <cell r="N248">
            <v>0</v>
          </cell>
          <cell r="O248">
            <v>734.5922999999998</v>
          </cell>
          <cell r="Q248" t="str">
            <v>B.   Member Months (Unduplicated)</v>
          </cell>
          <cell r="R248">
            <v>0</v>
          </cell>
          <cell r="S248">
            <v>588.84999999999991</v>
          </cell>
          <cell r="T248">
            <v>0</v>
          </cell>
          <cell r="U248">
            <v>145.7423</v>
          </cell>
          <cell r="V248">
            <v>0</v>
          </cell>
          <cell r="W248">
            <v>734.5922999999998</v>
          </cell>
          <cell r="Y248" t="str">
            <v>B.   Member Months (Unduplicated)</v>
          </cell>
          <cell r="Z248">
            <v>0</v>
          </cell>
          <cell r="AA248">
            <v>588.84999999999991</v>
          </cell>
          <cell r="AB248">
            <v>0</v>
          </cell>
          <cell r="AC248">
            <v>145.7423</v>
          </cell>
          <cell r="AD248">
            <v>0</v>
          </cell>
          <cell r="AE248">
            <v>734.5922999999998</v>
          </cell>
        </row>
        <row r="249">
          <cell r="A249" t="str">
            <v xml:space="preserve">   Institutional Member Months Total</v>
          </cell>
          <cell r="B249">
            <v>111.25999999999999</v>
          </cell>
          <cell r="C249">
            <v>111.25999999999999</v>
          </cell>
          <cell r="D249">
            <v>25.259999999999998</v>
          </cell>
          <cell r="E249">
            <v>25.259999999999998</v>
          </cell>
          <cell r="F249">
            <v>136.51999999999998</v>
          </cell>
          <cell r="G249">
            <v>136.51999999999998</v>
          </cell>
          <cell r="I249" t="str">
            <v xml:space="preserve">   Institutional Member Months Total</v>
          </cell>
          <cell r="J249">
            <v>0</v>
          </cell>
          <cell r="K249">
            <v>111.25999999999999</v>
          </cell>
          <cell r="L249">
            <v>0</v>
          </cell>
          <cell r="M249">
            <v>25.259999999999998</v>
          </cell>
          <cell r="N249">
            <v>0</v>
          </cell>
          <cell r="O249">
            <v>136.51999999999998</v>
          </cell>
          <cell r="Q249" t="str">
            <v xml:space="preserve">   Institutional Member Months Total</v>
          </cell>
          <cell r="R249">
            <v>0</v>
          </cell>
          <cell r="S249">
            <v>111.25999999999999</v>
          </cell>
          <cell r="T249">
            <v>0</v>
          </cell>
          <cell r="U249">
            <v>25.259999999999998</v>
          </cell>
          <cell r="V249">
            <v>0</v>
          </cell>
          <cell r="W249">
            <v>136.51999999999998</v>
          </cell>
          <cell r="Y249" t="str">
            <v xml:space="preserve">   Institutional Member Months Total</v>
          </cell>
          <cell r="Z249">
            <v>0</v>
          </cell>
          <cell r="AA249">
            <v>111.25999999999999</v>
          </cell>
          <cell r="AB249">
            <v>0</v>
          </cell>
          <cell r="AC249">
            <v>25.259999999999998</v>
          </cell>
          <cell r="AD249">
            <v>0</v>
          </cell>
          <cell r="AE249">
            <v>136.51999999999998</v>
          </cell>
        </row>
        <row r="250">
          <cell r="A250" t="str">
            <v xml:space="preserve">   1.  Level I</v>
          </cell>
          <cell r="B250">
            <v>64.41</v>
          </cell>
          <cell r="C250">
            <v>64.41</v>
          </cell>
          <cell r="D250">
            <v>22.259999999999998</v>
          </cell>
          <cell r="E250">
            <v>22.259999999999998</v>
          </cell>
          <cell r="F250">
            <v>86.67</v>
          </cell>
          <cell r="G250">
            <v>86.67</v>
          </cell>
          <cell r="I250" t="str">
            <v xml:space="preserve">   1.  Level I</v>
          </cell>
          <cell r="J250">
            <v>0</v>
          </cell>
          <cell r="K250">
            <v>64.41</v>
          </cell>
          <cell r="L250">
            <v>0</v>
          </cell>
          <cell r="M250">
            <v>22.259999999999998</v>
          </cell>
          <cell r="N250">
            <v>0</v>
          </cell>
          <cell r="O250">
            <v>86.67</v>
          </cell>
          <cell r="Q250" t="str">
            <v xml:space="preserve">   1.  Level I</v>
          </cell>
          <cell r="R250">
            <v>0</v>
          </cell>
          <cell r="S250">
            <v>64.41</v>
          </cell>
          <cell r="T250">
            <v>0</v>
          </cell>
          <cell r="U250">
            <v>22.259999999999998</v>
          </cell>
          <cell r="V250">
            <v>0</v>
          </cell>
          <cell r="W250">
            <v>86.67</v>
          </cell>
          <cell r="Y250" t="str">
            <v xml:space="preserve">   1.  Level I</v>
          </cell>
          <cell r="Z250">
            <v>0</v>
          </cell>
          <cell r="AA250">
            <v>64.41</v>
          </cell>
          <cell r="AB250">
            <v>0</v>
          </cell>
          <cell r="AC250">
            <v>22.259999999999998</v>
          </cell>
          <cell r="AD250">
            <v>0</v>
          </cell>
          <cell r="AE250">
            <v>86.67</v>
          </cell>
        </row>
        <row r="251">
          <cell r="A251" t="str">
            <v xml:space="preserve">   2.  Level II</v>
          </cell>
          <cell r="B251">
            <v>39.450000000000003</v>
          </cell>
          <cell r="C251">
            <v>39.450000000000003</v>
          </cell>
          <cell r="D251">
            <v>3</v>
          </cell>
          <cell r="E251">
            <v>3</v>
          </cell>
          <cell r="F251">
            <v>42.45</v>
          </cell>
          <cell r="G251">
            <v>42.45</v>
          </cell>
          <cell r="I251" t="str">
            <v xml:space="preserve">   2.  Level II</v>
          </cell>
          <cell r="J251">
            <v>0</v>
          </cell>
          <cell r="K251">
            <v>39.450000000000003</v>
          </cell>
          <cell r="L251">
            <v>0</v>
          </cell>
          <cell r="M251">
            <v>3</v>
          </cell>
          <cell r="N251">
            <v>0</v>
          </cell>
          <cell r="O251">
            <v>42.45</v>
          </cell>
          <cell r="Q251" t="str">
            <v xml:space="preserve">   2.  Level II</v>
          </cell>
          <cell r="R251">
            <v>0</v>
          </cell>
          <cell r="S251">
            <v>39.450000000000003</v>
          </cell>
          <cell r="T251">
            <v>0</v>
          </cell>
          <cell r="U251">
            <v>3</v>
          </cell>
          <cell r="V251">
            <v>0</v>
          </cell>
          <cell r="W251">
            <v>42.45</v>
          </cell>
          <cell r="Y251" t="str">
            <v xml:space="preserve">   2.  Level II</v>
          </cell>
          <cell r="Z251">
            <v>0</v>
          </cell>
          <cell r="AA251">
            <v>39.450000000000003</v>
          </cell>
          <cell r="AB251">
            <v>0</v>
          </cell>
          <cell r="AC251">
            <v>3</v>
          </cell>
          <cell r="AD251">
            <v>0</v>
          </cell>
          <cell r="AE251">
            <v>42.45</v>
          </cell>
        </row>
        <row r="252">
          <cell r="A252" t="str">
            <v xml:space="preserve">   3.  Level III</v>
          </cell>
          <cell r="B252">
            <v>0.4</v>
          </cell>
          <cell r="C252">
            <v>0.4</v>
          </cell>
          <cell r="D252">
            <v>0</v>
          </cell>
          <cell r="E252">
            <v>0</v>
          </cell>
          <cell r="F252">
            <v>0.4</v>
          </cell>
          <cell r="G252">
            <v>0.4</v>
          </cell>
          <cell r="I252" t="str">
            <v xml:space="preserve">   3.  Level III</v>
          </cell>
          <cell r="J252">
            <v>0</v>
          </cell>
          <cell r="K252">
            <v>0.4</v>
          </cell>
          <cell r="L252">
            <v>0</v>
          </cell>
          <cell r="M252">
            <v>0</v>
          </cell>
          <cell r="N252">
            <v>0</v>
          </cell>
          <cell r="O252">
            <v>0.4</v>
          </cell>
          <cell r="Q252" t="str">
            <v xml:space="preserve">   3.  Level III</v>
          </cell>
          <cell r="R252">
            <v>0</v>
          </cell>
          <cell r="S252">
            <v>0.4</v>
          </cell>
          <cell r="T252">
            <v>0</v>
          </cell>
          <cell r="U252">
            <v>0</v>
          </cell>
          <cell r="V252">
            <v>0</v>
          </cell>
          <cell r="W252">
            <v>0.4</v>
          </cell>
          <cell r="Y252" t="str">
            <v xml:space="preserve">   3.  Level III</v>
          </cell>
          <cell r="Z252">
            <v>0</v>
          </cell>
          <cell r="AA252">
            <v>0.4</v>
          </cell>
          <cell r="AB252">
            <v>0</v>
          </cell>
          <cell r="AC252">
            <v>0</v>
          </cell>
          <cell r="AD252">
            <v>0</v>
          </cell>
          <cell r="AE252">
            <v>0.4</v>
          </cell>
        </row>
        <row r="253">
          <cell r="A253" t="str">
            <v xml:space="preserve">   4.  Level IV</v>
          </cell>
          <cell r="B253">
            <v>7</v>
          </cell>
          <cell r="C253">
            <v>7</v>
          </cell>
          <cell r="D253">
            <v>0</v>
          </cell>
          <cell r="E253">
            <v>0</v>
          </cell>
          <cell r="F253">
            <v>7</v>
          </cell>
          <cell r="G253">
            <v>7</v>
          </cell>
          <cell r="I253" t="str">
            <v xml:space="preserve">   4.  Level IV</v>
          </cell>
          <cell r="J253">
            <v>0</v>
          </cell>
          <cell r="K253">
            <v>7</v>
          </cell>
          <cell r="L253">
            <v>0</v>
          </cell>
          <cell r="M253">
            <v>0</v>
          </cell>
          <cell r="N253">
            <v>0</v>
          </cell>
          <cell r="O253">
            <v>7</v>
          </cell>
          <cell r="Q253" t="str">
            <v xml:space="preserve">   4.  Level IV</v>
          </cell>
          <cell r="R253">
            <v>0</v>
          </cell>
          <cell r="S253">
            <v>7</v>
          </cell>
          <cell r="T253">
            <v>0</v>
          </cell>
          <cell r="U253">
            <v>0</v>
          </cell>
          <cell r="V253">
            <v>0</v>
          </cell>
          <cell r="W253">
            <v>7</v>
          </cell>
          <cell r="Y253" t="str">
            <v xml:space="preserve">   4.  Level IV</v>
          </cell>
          <cell r="Z253">
            <v>0</v>
          </cell>
          <cell r="AA253">
            <v>7</v>
          </cell>
          <cell r="AB253">
            <v>0</v>
          </cell>
          <cell r="AC253">
            <v>0</v>
          </cell>
          <cell r="AD253">
            <v>0</v>
          </cell>
          <cell r="AE253">
            <v>7</v>
          </cell>
        </row>
        <row r="254">
          <cell r="A254" t="str">
            <v xml:space="preserve">   5.</v>
          </cell>
          <cell r="I254" t="str">
            <v xml:space="preserve">   5.</v>
          </cell>
          <cell r="Q254" t="str">
            <v xml:space="preserve">   5.</v>
          </cell>
          <cell r="Y254" t="str">
            <v xml:space="preserve">   5.</v>
          </cell>
        </row>
        <row r="255">
          <cell r="A255" t="str">
            <v xml:space="preserve">   6.</v>
          </cell>
          <cell r="I255" t="str">
            <v xml:space="preserve">   6.</v>
          </cell>
          <cell r="Q255" t="str">
            <v xml:space="preserve">   6.</v>
          </cell>
          <cell r="Y255" t="str">
            <v xml:space="preserve">   6.</v>
          </cell>
        </row>
        <row r="256">
          <cell r="A256" t="str">
            <v xml:space="preserve">   7.  Home and Community Based Services (HCBS) Total</v>
          </cell>
          <cell r="B256">
            <v>479.68999999999994</v>
          </cell>
          <cell r="C256">
            <v>479.68999999999994</v>
          </cell>
          <cell r="D256">
            <v>135.71</v>
          </cell>
          <cell r="E256">
            <v>135.71</v>
          </cell>
          <cell r="F256">
            <v>615.4</v>
          </cell>
          <cell r="G256">
            <v>615.4</v>
          </cell>
          <cell r="I256" t="str">
            <v xml:space="preserve">   7.  Home and Community Based Services (HCBS) Total</v>
          </cell>
          <cell r="J256">
            <v>0</v>
          </cell>
          <cell r="K256">
            <v>479.68999999999994</v>
          </cell>
          <cell r="L256">
            <v>0</v>
          </cell>
          <cell r="M256">
            <v>135.71</v>
          </cell>
          <cell r="N256">
            <v>0</v>
          </cell>
          <cell r="O256">
            <v>615.4</v>
          </cell>
          <cell r="Q256" t="str">
            <v xml:space="preserve">   7.  Home and Community Based Services (HCBS) Total</v>
          </cell>
          <cell r="R256">
            <v>0</v>
          </cell>
          <cell r="S256">
            <v>479.68999999999994</v>
          </cell>
          <cell r="T256">
            <v>0</v>
          </cell>
          <cell r="U256">
            <v>135.71</v>
          </cell>
          <cell r="V256">
            <v>0</v>
          </cell>
          <cell r="W256">
            <v>615.4</v>
          </cell>
          <cell r="Y256" t="str">
            <v xml:space="preserve">   7.  Home and Community Based Services (HCBS) Total</v>
          </cell>
          <cell r="Z256">
            <v>0</v>
          </cell>
          <cell r="AA256">
            <v>479.68999999999994</v>
          </cell>
          <cell r="AB256">
            <v>0</v>
          </cell>
          <cell r="AC256">
            <v>135.71</v>
          </cell>
          <cell r="AD256">
            <v>0</v>
          </cell>
          <cell r="AE256">
            <v>615.4</v>
          </cell>
        </row>
        <row r="257">
          <cell r="A257" t="str">
            <v xml:space="preserve">       a.  Adult Foster Care</v>
          </cell>
          <cell r="B257">
            <v>0</v>
          </cell>
          <cell r="C257">
            <v>0</v>
          </cell>
          <cell r="D257">
            <v>0</v>
          </cell>
          <cell r="E257">
            <v>0</v>
          </cell>
          <cell r="F257">
            <v>0</v>
          </cell>
          <cell r="G257">
            <v>0</v>
          </cell>
          <cell r="I257" t="str">
            <v xml:space="preserve">       a.  Adult Foster Care</v>
          </cell>
          <cell r="J257">
            <v>0</v>
          </cell>
          <cell r="K257">
            <v>0</v>
          </cell>
          <cell r="L257">
            <v>0</v>
          </cell>
          <cell r="M257">
            <v>0</v>
          </cell>
          <cell r="N257">
            <v>0</v>
          </cell>
          <cell r="O257">
            <v>0</v>
          </cell>
          <cell r="Q257" t="str">
            <v xml:space="preserve">       a.  Adult Foster Care</v>
          </cell>
          <cell r="R257">
            <v>0</v>
          </cell>
          <cell r="S257">
            <v>0</v>
          </cell>
          <cell r="T257">
            <v>0</v>
          </cell>
          <cell r="U257">
            <v>0</v>
          </cell>
          <cell r="V257">
            <v>0</v>
          </cell>
          <cell r="W257">
            <v>0</v>
          </cell>
          <cell r="Y257" t="str">
            <v xml:space="preserve">       a.  Adult Foster Care</v>
          </cell>
          <cell r="Z257">
            <v>0</v>
          </cell>
          <cell r="AA257">
            <v>0</v>
          </cell>
          <cell r="AB257">
            <v>0</v>
          </cell>
          <cell r="AC257">
            <v>0</v>
          </cell>
          <cell r="AD257">
            <v>0</v>
          </cell>
          <cell r="AE257">
            <v>0</v>
          </cell>
        </row>
        <row r="258">
          <cell r="A258" t="str">
            <v xml:space="preserve">       b.  Assisted Living Home (Adult Care Home)</v>
          </cell>
          <cell r="B258">
            <v>84.77</v>
          </cell>
          <cell r="C258">
            <v>84.77</v>
          </cell>
          <cell r="D258">
            <v>12</v>
          </cell>
          <cell r="E258">
            <v>12</v>
          </cell>
          <cell r="F258">
            <v>96.769999999999982</v>
          </cell>
          <cell r="G258">
            <v>96.769999999999982</v>
          </cell>
          <cell r="I258" t="str">
            <v xml:space="preserve">       b.  Assisted Living Home (Adult Care Home)</v>
          </cell>
          <cell r="J258">
            <v>0</v>
          </cell>
          <cell r="K258">
            <v>84.77</v>
          </cell>
          <cell r="L258">
            <v>0</v>
          </cell>
          <cell r="M258">
            <v>12</v>
          </cell>
          <cell r="N258">
            <v>0</v>
          </cell>
          <cell r="O258">
            <v>96.769999999999982</v>
          </cell>
          <cell r="Q258" t="str">
            <v xml:space="preserve">       b.  Assisted Living Home (Adult Care Home)</v>
          </cell>
          <cell r="R258">
            <v>0</v>
          </cell>
          <cell r="S258">
            <v>84.77</v>
          </cell>
          <cell r="T258">
            <v>0</v>
          </cell>
          <cell r="U258">
            <v>12</v>
          </cell>
          <cell r="V258">
            <v>0</v>
          </cell>
          <cell r="W258">
            <v>96.769999999999982</v>
          </cell>
          <cell r="Y258" t="str">
            <v xml:space="preserve">       b.  Assisted Living Home (Adult Care Home)</v>
          </cell>
          <cell r="Z258">
            <v>0</v>
          </cell>
          <cell r="AA258">
            <v>84.77</v>
          </cell>
          <cell r="AB258">
            <v>0</v>
          </cell>
          <cell r="AC258">
            <v>12</v>
          </cell>
          <cell r="AD258">
            <v>0</v>
          </cell>
          <cell r="AE258">
            <v>96.769999999999982</v>
          </cell>
        </row>
        <row r="259">
          <cell r="A259" t="str">
            <v xml:space="preserve">       c.  Group Home (DD)</v>
          </cell>
          <cell r="B259">
            <v>0</v>
          </cell>
          <cell r="C259">
            <v>0</v>
          </cell>
          <cell r="D259">
            <v>0</v>
          </cell>
          <cell r="E259">
            <v>0</v>
          </cell>
          <cell r="F259">
            <v>0</v>
          </cell>
          <cell r="G259">
            <v>0</v>
          </cell>
          <cell r="I259" t="str">
            <v xml:space="preserve">       c.  Group Home (DD)</v>
          </cell>
          <cell r="J259">
            <v>0</v>
          </cell>
          <cell r="K259">
            <v>0</v>
          </cell>
          <cell r="L259">
            <v>0</v>
          </cell>
          <cell r="M259">
            <v>0</v>
          </cell>
          <cell r="N259">
            <v>0</v>
          </cell>
          <cell r="O259">
            <v>0</v>
          </cell>
          <cell r="Q259" t="str">
            <v xml:space="preserve">       c.  Group Home (DD)</v>
          </cell>
          <cell r="R259">
            <v>0</v>
          </cell>
          <cell r="S259">
            <v>0</v>
          </cell>
          <cell r="T259">
            <v>0</v>
          </cell>
          <cell r="U259">
            <v>0</v>
          </cell>
          <cell r="V259">
            <v>0</v>
          </cell>
          <cell r="W259">
            <v>0</v>
          </cell>
          <cell r="Y259" t="str">
            <v xml:space="preserve">       c.  Group Home (DD)</v>
          </cell>
          <cell r="Z259">
            <v>0</v>
          </cell>
          <cell r="AA259">
            <v>0</v>
          </cell>
          <cell r="AB259">
            <v>0</v>
          </cell>
          <cell r="AC259">
            <v>0</v>
          </cell>
          <cell r="AD259">
            <v>0</v>
          </cell>
          <cell r="AE259">
            <v>0</v>
          </cell>
        </row>
        <row r="260">
          <cell r="A260" t="str">
            <v xml:space="preserve">       d.  Individual Home</v>
          </cell>
          <cell r="B260">
            <v>196.08</v>
          </cell>
          <cell r="C260">
            <v>196.08</v>
          </cell>
          <cell r="D260">
            <v>78.42</v>
          </cell>
          <cell r="E260">
            <v>78.42</v>
          </cell>
          <cell r="F260">
            <v>274.5</v>
          </cell>
          <cell r="G260">
            <v>274.5</v>
          </cell>
          <cell r="I260" t="str">
            <v xml:space="preserve">       d.  Individual Home</v>
          </cell>
          <cell r="J260">
            <v>0</v>
          </cell>
          <cell r="K260">
            <v>196.08</v>
          </cell>
          <cell r="L260">
            <v>0</v>
          </cell>
          <cell r="M260">
            <v>78.42</v>
          </cell>
          <cell r="N260">
            <v>0</v>
          </cell>
          <cell r="O260">
            <v>274.5</v>
          </cell>
          <cell r="Q260" t="str">
            <v xml:space="preserve">       d.  Individual Home</v>
          </cell>
          <cell r="R260">
            <v>0</v>
          </cell>
          <cell r="S260">
            <v>196.08</v>
          </cell>
          <cell r="T260">
            <v>0</v>
          </cell>
          <cell r="U260">
            <v>78.42</v>
          </cell>
          <cell r="V260">
            <v>0</v>
          </cell>
          <cell r="W260">
            <v>274.5</v>
          </cell>
          <cell r="Y260" t="str">
            <v xml:space="preserve">       d.  Individual Home</v>
          </cell>
          <cell r="Z260">
            <v>0</v>
          </cell>
          <cell r="AA260">
            <v>196.08</v>
          </cell>
          <cell r="AB260">
            <v>0</v>
          </cell>
          <cell r="AC260">
            <v>78.42</v>
          </cell>
          <cell r="AD260">
            <v>0</v>
          </cell>
          <cell r="AE260">
            <v>274.5</v>
          </cell>
        </row>
        <row r="261">
          <cell r="A261" t="str">
            <v xml:space="preserve">       e.  Assisted Living Centers (SRL)</v>
          </cell>
          <cell r="B261">
            <v>57.95</v>
          </cell>
          <cell r="C261">
            <v>57.95</v>
          </cell>
          <cell r="D261">
            <v>9.8000000000000007</v>
          </cell>
          <cell r="E261">
            <v>9.8000000000000007</v>
          </cell>
          <cell r="F261">
            <v>67.75</v>
          </cell>
          <cell r="G261">
            <v>67.75</v>
          </cell>
          <cell r="I261" t="str">
            <v xml:space="preserve">       e.  Assisted Living Centers (SRL)</v>
          </cell>
          <cell r="J261">
            <v>0</v>
          </cell>
          <cell r="K261">
            <v>57.95</v>
          </cell>
          <cell r="L261">
            <v>0</v>
          </cell>
          <cell r="M261">
            <v>9.8000000000000007</v>
          </cell>
          <cell r="N261">
            <v>0</v>
          </cell>
          <cell r="O261">
            <v>67.75</v>
          </cell>
          <cell r="Q261" t="str">
            <v xml:space="preserve">       e.  Assisted Living Centers (SRL)</v>
          </cell>
          <cell r="R261">
            <v>0</v>
          </cell>
          <cell r="S261">
            <v>57.95</v>
          </cell>
          <cell r="T261">
            <v>0</v>
          </cell>
          <cell r="U261">
            <v>9.8000000000000007</v>
          </cell>
          <cell r="V261">
            <v>0</v>
          </cell>
          <cell r="W261">
            <v>67.75</v>
          </cell>
          <cell r="Y261" t="str">
            <v xml:space="preserve">       e.  Assisted Living Centers (SRL)</v>
          </cell>
          <cell r="Z261">
            <v>0</v>
          </cell>
          <cell r="AA261">
            <v>57.95</v>
          </cell>
          <cell r="AB261">
            <v>0</v>
          </cell>
          <cell r="AC261">
            <v>9.8000000000000007</v>
          </cell>
          <cell r="AD261">
            <v>0</v>
          </cell>
          <cell r="AE261">
            <v>67.75</v>
          </cell>
        </row>
        <row r="262">
          <cell r="A262" t="str">
            <v xml:space="preserve">       f.  Other (Hospice)</v>
          </cell>
          <cell r="B262">
            <v>16.420000000000002</v>
          </cell>
          <cell r="C262">
            <v>16.420000000000002</v>
          </cell>
          <cell r="D262">
            <v>6.49</v>
          </cell>
          <cell r="E262">
            <v>6.49</v>
          </cell>
          <cell r="F262">
            <v>22.91</v>
          </cell>
          <cell r="G262">
            <v>22.91</v>
          </cell>
          <cell r="I262" t="str">
            <v xml:space="preserve">       f.  Other (Hospice)</v>
          </cell>
          <cell r="J262">
            <v>0</v>
          </cell>
          <cell r="K262">
            <v>16.420000000000002</v>
          </cell>
          <cell r="L262">
            <v>0</v>
          </cell>
          <cell r="M262">
            <v>6.49</v>
          </cell>
          <cell r="N262">
            <v>0</v>
          </cell>
          <cell r="O262">
            <v>22.91</v>
          </cell>
          <cell r="Q262" t="str">
            <v xml:space="preserve">       f.  Other (Hospice)</v>
          </cell>
          <cell r="R262">
            <v>0</v>
          </cell>
          <cell r="S262">
            <v>16.420000000000002</v>
          </cell>
          <cell r="T262">
            <v>0</v>
          </cell>
          <cell r="U262">
            <v>6.49</v>
          </cell>
          <cell r="V262">
            <v>0</v>
          </cell>
          <cell r="W262">
            <v>22.91</v>
          </cell>
          <cell r="Y262" t="str">
            <v xml:space="preserve">       f.  Other (Hospice)</v>
          </cell>
          <cell r="Z262">
            <v>0</v>
          </cell>
          <cell r="AA262">
            <v>16.420000000000002</v>
          </cell>
          <cell r="AB262">
            <v>0</v>
          </cell>
          <cell r="AC262">
            <v>6.49</v>
          </cell>
          <cell r="AD262">
            <v>0</v>
          </cell>
          <cell r="AE262">
            <v>22.91</v>
          </cell>
        </row>
        <row r="263">
          <cell r="A263" t="str">
            <v xml:space="preserve">       g.  Attendant Care</v>
          </cell>
          <cell r="B263">
            <v>124.47</v>
          </cell>
          <cell r="C263">
            <v>124.47</v>
          </cell>
          <cell r="D263">
            <v>29</v>
          </cell>
          <cell r="E263">
            <v>29</v>
          </cell>
          <cell r="F263">
            <v>153.47</v>
          </cell>
          <cell r="G263">
            <v>153.47</v>
          </cell>
          <cell r="I263" t="str">
            <v xml:space="preserve">       g.  Attendant Care</v>
          </cell>
          <cell r="J263">
            <v>0</v>
          </cell>
          <cell r="K263">
            <v>124.47</v>
          </cell>
          <cell r="L263">
            <v>0</v>
          </cell>
          <cell r="M263">
            <v>29</v>
          </cell>
          <cell r="N263">
            <v>0</v>
          </cell>
          <cell r="O263">
            <v>153.47</v>
          </cell>
          <cell r="Q263" t="str">
            <v xml:space="preserve">       g.  Attendant Care</v>
          </cell>
          <cell r="R263">
            <v>0</v>
          </cell>
          <cell r="S263">
            <v>124.47</v>
          </cell>
          <cell r="T263">
            <v>0</v>
          </cell>
          <cell r="U263">
            <v>29</v>
          </cell>
          <cell r="V263">
            <v>0</v>
          </cell>
          <cell r="W263">
            <v>153.47</v>
          </cell>
          <cell r="Y263" t="str">
            <v xml:space="preserve">       g.  Attendant Care</v>
          </cell>
          <cell r="Z263">
            <v>0</v>
          </cell>
          <cell r="AA263">
            <v>124.47</v>
          </cell>
          <cell r="AB263">
            <v>0</v>
          </cell>
          <cell r="AC263">
            <v>29</v>
          </cell>
          <cell r="AD263">
            <v>0</v>
          </cell>
          <cell r="AE263">
            <v>153.47</v>
          </cell>
        </row>
        <row r="264">
          <cell r="A264" t="str">
            <v xml:space="preserve">   8.  Acute Care</v>
          </cell>
          <cell r="B264">
            <v>4.57</v>
          </cell>
          <cell r="C264">
            <v>4.57</v>
          </cell>
          <cell r="D264">
            <v>0</v>
          </cell>
          <cell r="E264">
            <v>0</v>
          </cell>
          <cell r="F264">
            <v>4.57</v>
          </cell>
          <cell r="G264">
            <v>4.57</v>
          </cell>
          <cell r="I264" t="str">
            <v xml:space="preserve">   8.  Acute Care</v>
          </cell>
          <cell r="J264">
            <v>0</v>
          </cell>
          <cell r="K264">
            <v>4.57</v>
          </cell>
          <cell r="L264">
            <v>0</v>
          </cell>
          <cell r="M264">
            <v>0</v>
          </cell>
          <cell r="N264">
            <v>0</v>
          </cell>
          <cell r="O264">
            <v>4.57</v>
          </cell>
          <cell r="Q264" t="str">
            <v xml:space="preserve">   8.  Acute Care</v>
          </cell>
          <cell r="R264">
            <v>0</v>
          </cell>
          <cell r="S264">
            <v>4.57</v>
          </cell>
          <cell r="T264">
            <v>0</v>
          </cell>
          <cell r="U264">
            <v>0</v>
          </cell>
          <cell r="V264">
            <v>0</v>
          </cell>
          <cell r="W264">
            <v>4.57</v>
          </cell>
          <cell r="Y264" t="str">
            <v xml:space="preserve">   8.  Acute Care</v>
          </cell>
          <cell r="Z264">
            <v>0</v>
          </cell>
          <cell r="AA264">
            <v>4.57</v>
          </cell>
          <cell r="AB264">
            <v>0</v>
          </cell>
          <cell r="AC264">
            <v>0</v>
          </cell>
          <cell r="AD264">
            <v>0</v>
          </cell>
          <cell r="AE264">
            <v>4.57</v>
          </cell>
        </row>
        <row r="265">
          <cell r="A265" t="str">
            <v xml:space="preserve">   9.  Ventilator</v>
          </cell>
          <cell r="B265">
            <v>4</v>
          </cell>
          <cell r="C265">
            <v>4</v>
          </cell>
          <cell r="D265">
            <v>3</v>
          </cell>
          <cell r="E265">
            <v>3</v>
          </cell>
          <cell r="F265">
            <v>7</v>
          </cell>
          <cell r="G265">
            <v>7</v>
          </cell>
          <cell r="I265" t="str">
            <v xml:space="preserve">   9.  Ventilator</v>
          </cell>
          <cell r="J265">
            <v>0</v>
          </cell>
          <cell r="K265">
            <v>4</v>
          </cell>
          <cell r="L265">
            <v>0</v>
          </cell>
          <cell r="M265">
            <v>3</v>
          </cell>
          <cell r="N265">
            <v>0</v>
          </cell>
          <cell r="O265">
            <v>7</v>
          </cell>
          <cell r="Q265" t="str">
            <v xml:space="preserve">   9.  Ventilator</v>
          </cell>
          <cell r="R265">
            <v>0</v>
          </cell>
          <cell r="S265">
            <v>4</v>
          </cell>
          <cell r="T265">
            <v>0</v>
          </cell>
          <cell r="U265">
            <v>3</v>
          </cell>
          <cell r="V265">
            <v>0</v>
          </cell>
          <cell r="W265">
            <v>7</v>
          </cell>
          <cell r="Y265" t="str">
            <v xml:space="preserve">   9.  Ventilator</v>
          </cell>
          <cell r="Z265">
            <v>0</v>
          </cell>
          <cell r="AA265">
            <v>4</v>
          </cell>
          <cell r="AB265">
            <v>0</v>
          </cell>
          <cell r="AC265">
            <v>3</v>
          </cell>
          <cell r="AD265">
            <v>0</v>
          </cell>
          <cell r="AE265">
            <v>7</v>
          </cell>
        </row>
        <row r="266">
          <cell r="A266" t="str">
            <v xml:space="preserve">  10.  Prior Period</v>
          </cell>
          <cell r="B266">
            <v>21.099999999999998</v>
          </cell>
          <cell r="C266">
            <v>21.099999999999998</v>
          </cell>
          <cell r="D266">
            <v>3.2300000000000002E-2</v>
          </cell>
          <cell r="E266">
            <v>3.2300000000000002E-2</v>
          </cell>
          <cell r="F266">
            <v>21.132300000000001</v>
          </cell>
          <cell r="G266">
            <v>21.132300000000001</v>
          </cell>
          <cell r="I266" t="str">
            <v xml:space="preserve">  10.  Prior Period</v>
          </cell>
          <cell r="J266">
            <v>0</v>
          </cell>
          <cell r="K266">
            <v>21.099999999999998</v>
          </cell>
          <cell r="L266">
            <v>0</v>
          </cell>
          <cell r="M266">
            <v>3.2300000000000002E-2</v>
          </cell>
          <cell r="N266">
            <v>0</v>
          </cell>
          <cell r="O266">
            <v>21.132300000000001</v>
          </cell>
          <cell r="Q266" t="str">
            <v xml:space="preserve">  10.  Prior Period</v>
          </cell>
          <cell r="R266">
            <v>0</v>
          </cell>
          <cell r="S266">
            <v>21.099999999999998</v>
          </cell>
          <cell r="T266">
            <v>0</v>
          </cell>
          <cell r="U266">
            <v>3.2300000000000002E-2</v>
          </cell>
          <cell r="V266">
            <v>0</v>
          </cell>
          <cell r="W266">
            <v>21.132300000000001</v>
          </cell>
          <cell r="Y266" t="str">
            <v xml:space="preserve">  10.  Prior Period</v>
          </cell>
          <cell r="Z266">
            <v>0</v>
          </cell>
          <cell r="AA266">
            <v>21.099999999999998</v>
          </cell>
          <cell r="AB266">
            <v>0</v>
          </cell>
          <cell r="AC266">
            <v>3.2300000000000002E-2</v>
          </cell>
          <cell r="AD266">
            <v>0</v>
          </cell>
          <cell r="AE266">
            <v>21.132300000000001</v>
          </cell>
        </row>
        <row r="267">
          <cell r="A267" t="str">
            <v xml:space="preserve">  11.  Other - Not Placed</v>
          </cell>
          <cell r="B267">
            <v>-31.769999999999996</v>
          </cell>
          <cell r="C267">
            <v>-31.769999999999996</v>
          </cell>
          <cell r="D267">
            <v>-18.259999999999998</v>
          </cell>
          <cell r="E267">
            <v>-18.259999999999998</v>
          </cell>
          <cell r="F267">
            <v>-50.03</v>
          </cell>
          <cell r="G267">
            <v>-50.03</v>
          </cell>
          <cell r="I267" t="str">
            <v xml:space="preserve">  11.  Other - Not Placed</v>
          </cell>
          <cell r="J267">
            <v>0</v>
          </cell>
          <cell r="K267">
            <v>-31.769999999999996</v>
          </cell>
          <cell r="L267">
            <v>0</v>
          </cell>
          <cell r="M267">
            <v>-18.259999999999998</v>
          </cell>
          <cell r="N267">
            <v>0</v>
          </cell>
          <cell r="O267">
            <v>-50.03</v>
          </cell>
          <cell r="Q267" t="str">
            <v xml:space="preserve">  11.  Other - Not Placed</v>
          </cell>
          <cell r="R267">
            <v>0</v>
          </cell>
          <cell r="S267">
            <v>-31.769999999999996</v>
          </cell>
          <cell r="T267">
            <v>0</v>
          </cell>
          <cell r="U267">
            <v>-18.259999999999998</v>
          </cell>
          <cell r="V267">
            <v>0</v>
          </cell>
          <cell r="W267">
            <v>-50.03</v>
          </cell>
          <cell r="Y267" t="str">
            <v xml:space="preserve">  11.  Other - Not Placed</v>
          </cell>
          <cell r="Z267">
            <v>0</v>
          </cell>
          <cell r="AA267">
            <v>-31.769999999999996</v>
          </cell>
          <cell r="AB267">
            <v>0</v>
          </cell>
          <cell r="AC267">
            <v>-18.259999999999998</v>
          </cell>
          <cell r="AD267">
            <v>0</v>
          </cell>
          <cell r="AE267">
            <v>-50.03</v>
          </cell>
        </row>
        <row r="269">
          <cell r="A269" t="str">
            <v>C.   Acute Patient Day Information</v>
          </cell>
          <cell r="I269" t="str">
            <v>C.   Acute Patient Day Information</v>
          </cell>
          <cell r="Q269" t="str">
            <v>C.   Acute Patient Day Information</v>
          </cell>
          <cell r="Y269" t="str">
            <v>C.   Acute Patient Day Information</v>
          </cell>
        </row>
        <row r="270">
          <cell r="A270" t="str">
            <v xml:space="preserve">       a.  Admissions</v>
          </cell>
          <cell r="B270">
            <v>34</v>
          </cell>
          <cell r="C270">
            <v>34</v>
          </cell>
          <cell r="D270">
            <v>7</v>
          </cell>
          <cell r="E270">
            <v>7</v>
          </cell>
          <cell r="F270">
            <v>41</v>
          </cell>
          <cell r="G270">
            <v>41</v>
          </cell>
          <cell r="I270" t="str">
            <v xml:space="preserve">       a.  Admissions</v>
          </cell>
          <cell r="J270">
            <v>0</v>
          </cell>
          <cell r="K270">
            <v>34</v>
          </cell>
          <cell r="L270">
            <v>0</v>
          </cell>
          <cell r="M270">
            <v>7</v>
          </cell>
          <cell r="N270">
            <v>0</v>
          </cell>
          <cell r="O270">
            <v>41</v>
          </cell>
          <cell r="Q270" t="str">
            <v xml:space="preserve">       a.  Admissions</v>
          </cell>
          <cell r="R270">
            <v>0</v>
          </cell>
          <cell r="S270">
            <v>34</v>
          </cell>
          <cell r="T270">
            <v>0</v>
          </cell>
          <cell r="U270">
            <v>7</v>
          </cell>
          <cell r="V270">
            <v>0</v>
          </cell>
          <cell r="W270">
            <v>41</v>
          </cell>
          <cell r="Y270" t="str">
            <v xml:space="preserve">       a.  Admissions</v>
          </cell>
          <cell r="Z270">
            <v>0</v>
          </cell>
          <cell r="AA270">
            <v>34</v>
          </cell>
          <cell r="AB270">
            <v>0</v>
          </cell>
          <cell r="AC270">
            <v>7</v>
          </cell>
          <cell r="AD270">
            <v>0</v>
          </cell>
          <cell r="AE270">
            <v>41</v>
          </cell>
        </row>
        <row r="271">
          <cell r="A271" t="str">
            <v xml:space="preserve">       b.  Patient Days</v>
          </cell>
          <cell r="B271">
            <v>165</v>
          </cell>
          <cell r="C271">
            <v>165</v>
          </cell>
          <cell r="D271">
            <v>52</v>
          </cell>
          <cell r="E271">
            <v>52</v>
          </cell>
          <cell r="F271">
            <v>217</v>
          </cell>
          <cell r="G271">
            <v>217</v>
          </cell>
          <cell r="I271" t="str">
            <v xml:space="preserve">       b.  Patient Days</v>
          </cell>
          <cell r="J271">
            <v>0</v>
          </cell>
          <cell r="K271">
            <v>165</v>
          </cell>
          <cell r="L271">
            <v>0</v>
          </cell>
          <cell r="M271">
            <v>52</v>
          </cell>
          <cell r="N271">
            <v>0</v>
          </cell>
          <cell r="O271">
            <v>217</v>
          </cell>
          <cell r="Q271" t="str">
            <v xml:space="preserve">       b.  Patient Days</v>
          </cell>
          <cell r="R271">
            <v>0</v>
          </cell>
          <cell r="S271">
            <v>165</v>
          </cell>
          <cell r="T271">
            <v>0</v>
          </cell>
          <cell r="U271">
            <v>52</v>
          </cell>
          <cell r="V271">
            <v>0</v>
          </cell>
          <cell r="W271">
            <v>217</v>
          </cell>
          <cell r="Y271" t="str">
            <v xml:space="preserve">       b.  Patient Days</v>
          </cell>
          <cell r="Z271">
            <v>0</v>
          </cell>
          <cell r="AA271">
            <v>165</v>
          </cell>
          <cell r="AB271">
            <v>0</v>
          </cell>
          <cell r="AC271">
            <v>52</v>
          </cell>
          <cell r="AD271">
            <v>0</v>
          </cell>
          <cell r="AE271">
            <v>217</v>
          </cell>
        </row>
        <row r="272">
          <cell r="A272" t="str">
            <v xml:space="preserve">       c.  Discharges</v>
          </cell>
          <cell r="B272">
            <v>31</v>
          </cell>
          <cell r="C272">
            <v>31</v>
          </cell>
          <cell r="D272">
            <v>7</v>
          </cell>
          <cell r="E272">
            <v>7</v>
          </cell>
          <cell r="F272">
            <v>38</v>
          </cell>
          <cell r="G272">
            <v>38</v>
          </cell>
          <cell r="I272" t="str">
            <v xml:space="preserve">       c.  Discharges</v>
          </cell>
          <cell r="J272">
            <v>0</v>
          </cell>
          <cell r="K272">
            <v>31</v>
          </cell>
          <cell r="L272">
            <v>0</v>
          </cell>
          <cell r="M272">
            <v>7</v>
          </cell>
          <cell r="N272">
            <v>0</v>
          </cell>
          <cell r="O272">
            <v>38</v>
          </cell>
          <cell r="Q272" t="str">
            <v xml:space="preserve">       c.  Discharges</v>
          </cell>
          <cell r="R272">
            <v>0</v>
          </cell>
          <cell r="S272">
            <v>31</v>
          </cell>
          <cell r="T272">
            <v>0</v>
          </cell>
          <cell r="U272">
            <v>7</v>
          </cell>
          <cell r="V272">
            <v>0</v>
          </cell>
          <cell r="W272">
            <v>38</v>
          </cell>
          <cell r="Y272" t="str">
            <v xml:space="preserve">       c.  Discharges</v>
          </cell>
          <cell r="Z272">
            <v>0</v>
          </cell>
          <cell r="AA272">
            <v>31</v>
          </cell>
          <cell r="AB272">
            <v>0</v>
          </cell>
          <cell r="AC272">
            <v>7</v>
          </cell>
          <cell r="AD272">
            <v>0</v>
          </cell>
          <cell r="AE272">
            <v>38</v>
          </cell>
        </row>
        <row r="273">
          <cell r="A273" t="str">
            <v xml:space="preserve">       d.  Discharge Days</v>
          </cell>
          <cell r="B273">
            <v>128</v>
          </cell>
          <cell r="C273">
            <v>128</v>
          </cell>
          <cell r="D273">
            <v>33</v>
          </cell>
          <cell r="E273">
            <v>33</v>
          </cell>
          <cell r="F273">
            <v>161</v>
          </cell>
          <cell r="G273">
            <v>161</v>
          </cell>
          <cell r="I273" t="str">
            <v xml:space="preserve">       d.  Discharge Days</v>
          </cell>
          <cell r="J273">
            <v>0</v>
          </cell>
          <cell r="K273">
            <v>128</v>
          </cell>
          <cell r="L273">
            <v>0</v>
          </cell>
          <cell r="M273">
            <v>33</v>
          </cell>
          <cell r="N273">
            <v>0</v>
          </cell>
          <cell r="O273">
            <v>161</v>
          </cell>
          <cell r="Q273" t="str">
            <v xml:space="preserve">       d.  Discharge Days</v>
          </cell>
          <cell r="R273">
            <v>0</v>
          </cell>
          <cell r="S273">
            <v>128</v>
          </cell>
          <cell r="T273">
            <v>0</v>
          </cell>
          <cell r="U273">
            <v>33</v>
          </cell>
          <cell r="V273">
            <v>0</v>
          </cell>
          <cell r="W273">
            <v>161</v>
          </cell>
          <cell r="Y273" t="str">
            <v xml:space="preserve">       d.  Discharge Days</v>
          </cell>
          <cell r="Z273">
            <v>0</v>
          </cell>
          <cell r="AA273">
            <v>128</v>
          </cell>
          <cell r="AB273">
            <v>0</v>
          </cell>
          <cell r="AC273">
            <v>33</v>
          </cell>
          <cell r="AD273">
            <v>0</v>
          </cell>
          <cell r="AE273">
            <v>161</v>
          </cell>
        </row>
        <row r="274">
          <cell r="A274" t="str">
            <v xml:space="preserve">       e.  Average Length of Stay</v>
          </cell>
          <cell r="B274">
            <v>4.129032258064516</v>
          </cell>
          <cell r="C274">
            <v>4.129032258064516</v>
          </cell>
          <cell r="D274">
            <v>4.7142857142857144</v>
          </cell>
          <cell r="E274">
            <v>4.7142857142857144</v>
          </cell>
          <cell r="F274">
            <v>4.2368421052631575</v>
          </cell>
          <cell r="G274">
            <v>4.2368421052631575</v>
          </cell>
          <cell r="I274" t="str">
            <v xml:space="preserve">       e.  Average Length of Stay</v>
          </cell>
          <cell r="J274">
            <v>0</v>
          </cell>
          <cell r="K274">
            <v>4.129032258064516</v>
          </cell>
          <cell r="L274">
            <v>0</v>
          </cell>
          <cell r="M274">
            <v>4.7142857142857144</v>
          </cell>
          <cell r="N274">
            <v>0</v>
          </cell>
          <cell r="O274">
            <v>4.2368421052631575</v>
          </cell>
          <cell r="Q274" t="str">
            <v xml:space="preserve">       e.  Average Length of Stay</v>
          </cell>
          <cell r="R274">
            <v>0</v>
          </cell>
          <cell r="S274">
            <v>4.129032258064516</v>
          </cell>
          <cell r="T274">
            <v>0</v>
          </cell>
          <cell r="U274">
            <v>4.7142857142857144</v>
          </cell>
          <cell r="V274">
            <v>0</v>
          </cell>
          <cell r="W274">
            <v>4.2368421052631575</v>
          </cell>
          <cell r="Y274" t="str">
            <v xml:space="preserve">       e.  Average Length of Stay</v>
          </cell>
          <cell r="Z274">
            <v>0</v>
          </cell>
          <cell r="AA274">
            <v>4.129032258064516</v>
          </cell>
          <cell r="AB274">
            <v>0</v>
          </cell>
          <cell r="AC274">
            <v>4.7142857142857144</v>
          </cell>
          <cell r="AD274">
            <v>0</v>
          </cell>
          <cell r="AE274">
            <v>4.2368421052631575</v>
          </cell>
        </row>
        <row r="276">
          <cell r="A276" t="str">
            <v>D.   Emergency Room Visits</v>
          </cell>
          <cell r="B276">
            <v>27</v>
          </cell>
          <cell r="C276">
            <v>27</v>
          </cell>
          <cell r="D276">
            <v>12</v>
          </cell>
          <cell r="E276">
            <v>12</v>
          </cell>
          <cell r="F276">
            <v>39</v>
          </cell>
          <cell r="G276">
            <v>39</v>
          </cell>
          <cell r="I276" t="str">
            <v>D.   Emergency Room Visits</v>
          </cell>
          <cell r="J276">
            <v>0</v>
          </cell>
          <cell r="K276">
            <v>27</v>
          </cell>
          <cell r="L276">
            <v>0</v>
          </cell>
          <cell r="M276">
            <v>12</v>
          </cell>
          <cell r="N276">
            <v>0</v>
          </cell>
          <cell r="O276">
            <v>39</v>
          </cell>
          <cell r="Q276" t="str">
            <v>D.   Emergency Room Visits</v>
          </cell>
          <cell r="R276">
            <v>0</v>
          </cell>
          <cell r="S276">
            <v>27</v>
          </cell>
          <cell r="T276">
            <v>0</v>
          </cell>
          <cell r="U276">
            <v>12</v>
          </cell>
          <cell r="V276">
            <v>0</v>
          </cell>
          <cell r="W276">
            <v>39</v>
          </cell>
          <cell r="Y276" t="str">
            <v>D.   Emergency Room Visits</v>
          </cell>
          <cell r="Z276">
            <v>0</v>
          </cell>
          <cell r="AA276">
            <v>27</v>
          </cell>
          <cell r="AB276">
            <v>0</v>
          </cell>
          <cell r="AC276">
            <v>12</v>
          </cell>
          <cell r="AD276">
            <v>0</v>
          </cell>
          <cell r="AE276">
            <v>39</v>
          </cell>
        </row>
        <row r="280">
          <cell r="A280" t="str">
            <v>Program Contractor Financial Reporting Systems - Report #11C Utilization Data Report Consolidated by County</v>
          </cell>
          <cell r="I280" t="str">
            <v>Program Contractor Financial Reporting Systems - Report #11C Utilization Data Report Consolidated by County</v>
          </cell>
          <cell r="Q280" t="str">
            <v>Program Contractor Financial Reporting Systems - Report #11C Utilization Data Report Consolidated by County</v>
          </cell>
          <cell r="Y280" t="str">
            <v>Program Contractor Financial Reporting Systems - Report #11C Utilization Data Report Consolidated by County</v>
          </cell>
        </row>
        <row r="282">
          <cell r="A282" t="str">
            <v>Statement for Program Contractor 110049 - Evercare of Arizona, Inc.</v>
          </cell>
          <cell r="F282" t="str">
            <v>County:</v>
          </cell>
          <cell r="G282" t="str">
            <v>Yuma</v>
          </cell>
          <cell r="I282" t="str">
            <v>Statement for Program Contractor 110049 - Evercare of Arizona, Inc.</v>
          </cell>
          <cell r="N282" t="str">
            <v>County:</v>
          </cell>
          <cell r="O282" t="str">
            <v>Yuma</v>
          </cell>
          <cell r="Q282" t="str">
            <v>Statement for Program Contractor 110049 - Evercare of Arizona, Inc.</v>
          </cell>
          <cell r="V282" t="str">
            <v>County:</v>
          </cell>
          <cell r="W282" t="str">
            <v>Yuma</v>
          </cell>
          <cell r="Y282" t="str">
            <v>Statement for Program Contractor 110049 - Evercare of Arizona, Inc.</v>
          </cell>
          <cell r="AD282" t="str">
            <v>County:</v>
          </cell>
          <cell r="AE282" t="str">
            <v>Yuma</v>
          </cell>
        </row>
        <row r="284">
          <cell r="A284" t="str">
            <v>For the Quarter ending 12/31/2005 in the Fiscal Year ending 9/30/2006</v>
          </cell>
          <cell r="F284" t="str">
            <v>Page 7 of 8</v>
          </cell>
          <cell r="I284" t="str">
            <v>For the Quarter ending 3/31/2006 in the Fiscal Year ending 9/30/2006</v>
          </cell>
          <cell r="N284" t="str">
            <v>Page 7 of 8</v>
          </cell>
          <cell r="Q284" t="str">
            <v>For the Quarter ending 6/30/2006 in the Fiscal Year ending 9/30/2006</v>
          </cell>
          <cell r="V284" t="str">
            <v>Page 7 of 8</v>
          </cell>
          <cell r="Y284" t="str">
            <v>For the Quarter ending 9/30/2006 in the Fiscal Year ending 9/30/2006</v>
          </cell>
          <cell r="AD284" t="str">
            <v>Page 7 of 8</v>
          </cell>
        </row>
        <row r="287">
          <cell r="A287" t="str">
            <v>Utilization Data Report by County</v>
          </cell>
          <cell r="I287" t="str">
            <v>Utilization Data Report by County</v>
          </cell>
          <cell r="Q287" t="str">
            <v>Utilization Data Report by County</v>
          </cell>
          <cell r="Y287" t="str">
            <v>Utilization Data Report by County</v>
          </cell>
        </row>
        <row r="289">
          <cell r="B289" t="str">
            <v>MEDICARE</v>
          </cell>
          <cell r="D289" t="str">
            <v>NON-MEDICARE</v>
          </cell>
          <cell r="F289" t="str">
            <v>TOTAL</v>
          </cell>
          <cell r="J289" t="str">
            <v>MEDICARE</v>
          </cell>
          <cell r="L289" t="str">
            <v>NON-MEDICARE</v>
          </cell>
          <cell r="N289" t="str">
            <v>TOTAL</v>
          </cell>
          <cell r="R289" t="str">
            <v>MEDICARE</v>
          </cell>
          <cell r="T289" t="str">
            <v>NON-MEDICARE</v>
          </cell>
          <cell r="V289" t="str">
            <v>TOTAL</v>
          </cell>
          <cell r="Z289" t="str">
            <v>MEDICARE</v>
          </cell>
          <cell r="AB289" t="str">
            <v>NON-MEDICARE</v>
          </cell>
          <cell r="AD289" t="str">
            <v>TOTAL</v>
          </cell>
        </row>
        <row r="290">
          <cell r="A290" t="str">
            <v>ITEM DESCRIPTION</v>
          </cell>
          <cell r="B290" t="str">
            <v>Current</v>
          </cell>
          <cell r="D290" t="str">
            <v>Current</v>
          </cell>
          <cell r="F290" t="str">
            <v>Current</v>
          </cell>
          <cell r="I290" t="str">
            <v>ITEM DESCRIPTION</v>
          </cell>
          <cell r="J290" t="str">
            <v>Current</v>
          </cell>
          <cell r="L290" t="str">
            <v>Current</v>
          </cell>
          <cell r="N290" t="str">
            <v>Current</v>
          </cell>
          <cell r="Q290" t="str">
            <v>ITEM DESCRIPTION</v>
          </cell>
          <cell r="R290" t="str">
            <v>Current</v>
          </cell>
          <cell r="T290" t="str">
            <v>Current</v>
          </cell>
          <cell r="V290" t="str">
            <v>Current</v>
          </cell>
          <cell r="Y290" t="str">
            <v>ITEM DESCRIPTION</v>
          </cell>
          <cell r="Z290" t="str">
            <v>Current</v>
          </cell>
          <cell r="AB290" t="str">
            <v>Current</v>
          </cell>
          <cell r="AD290" t="str">
            <v>Current</v>
          </cell>
        </row>
        <row r="291">
          <cell r="B291" t="str">
            <v>Period</v>
          </cell>
          <cell r="C291" t="str">
            <v>YTD</v>
          </cell>
          <cell r="D291" t="str">
            <v>Period</v>
          </cell>
          <cell r="E291" t="str">
            <v>YTD</v>
          </cell>
          <cell r="F291" t="str">
            <v>Period</v>
          </cell>
          <cell r="G291" t="str">
            <v>YTD</v>
          </cell>
          <cell r="J291" t="str">
            <v>Period</v>
          </cell>
          <cell r="K291" t="str">
            <v>YTD</v>
          </cell>
          <cell r="L291" t="str">
            <v>Period</v>
          </cell>
          <cell r="M291" t="str">
            <v>YTD</v>
          </cell>
          <cell r="N291" t="str">
            <v>Period</v>
          </cell>
          <cell r="O291" t="str">
            <v>YTD</v>
          </cell>
          <cell r="R291" t="str">
            <v>Period</v>
          </cell>
          <cell r="S291" t="str">
            <v>YTD</v>
          </cell>
          <cell r="T291" t="str">
            <v>Period</v>
          </cell>
          <cell r="U291" t="str">
            <v>YTD</v>
          </cell>
          <cell r="V291" t="str">
            <v>Period</v>
          </cell>
          <cell r="W291" t="str">
            <v>YTD</v>
          </cell>
          <cell r="Z291" t="str">
            <v>Period</v>
          </cell>
          <cell r="AA291" t="str">
            <v>YTD</v>
          </cell>
          <cell r="AB291" t="str">
            <v>Period</v>
          </cell>
          <cell r="AC291" t="str">
            <v>YTD</v>
          </cell>
          <cell r="AD291" t="str">
            <v>Period</v>
          </cell>
          <cell r="AE291" t="str">
            <v>YTD</v>
          </cell>
        </row>
        <row r="292">
          <cell r="A292" t="str">
            <v>A.   Enrollees (At End of Period)</v>
          </cell>
          <cell r="B292">
            <v>500</v>
          </cell>
          <cell r="D292">
            <v>100</v>
          </cell>
          <cell r="F292">
            <v>600</v>
          </cell>
          <cell r="I292" t="str">
            <v>A.   Enrollees (At End of Period)</v>
          </cell>
          <cell r="J292">
            <v>0</v>
          </cell>
          <cell r="L292">
            <v>0</v>
          </cell>
          <cell r="N292">
            <v>0</v>
          </cell>
          <cell r="Q292" t="str">
            <v>A.   Enrollees (At End of Period)</v>
          </cell>
          <cell r="R292">
            <v>0</v>
          </cell>
          <cell r="T292">
            <v>0</v>
          </cell>
          <cell r="V292">
            <v>0</v>
          </cell>
          <cell r="Y292" t="str">
            <v>A.   Enrollees (At End of Period)</v>
          </cell>
          <cell r="Z292">
            <v>0</v>
          </cell>
          <cell r="AB292">
            <v>0</v>
          </cell>
          <cell r="AD292">
            <v>0</v>
          </cell>
        </row>
        <row r="294">
          <cell r="A294" t="str">
            <v>B.   Member Months (Unduplicated)</v>
          </cell>
          <cell r="B294">
            <v>1674.2218</v>
          </cell>
          <cell r="C294">
            <v>1674.2218</v>
          </cell>
          <cell r="D294">
            <v>331.96999999999997</v>
          </cell>
          <cell r="E294">
            <v>331.96999999999997</v>
          </cell>
          <cell r="F294">
            <v>2006.1918000000001</v>
          </cell>
          <cell r="G294">
            <v>2006.1918000000001</v>
          </cell>
          <cell r="I294" t="str">
            <v>B.   Member Months (Unduplicated)</v>
          </cell>
          <cell r="J294">
            <v>0</v>
          </cell>
          <cell r="K294">
            <v>1674.2218</v>
          </cell>
          <cell r="L294">
            <v>0</v>
          </cell>
          <cell r="M294">
            <v>331.96999999999997</v>
          </cell>
          <cell r="N294">
            <v>0</v>
          </cell>
          <cell r="O294">
            <v>2006.1918000000001</v>
          </cell>
          <cell r="Q294" t="str">
            <v>B.   Member Months (Unduplicated)</v>
          </cell>
          <cell r="R294">
            <v>0</v>
          </cell>
          <cell r="S294">
            <v>1674.2218</v>
          </cell>
          <cell r="T294">
            <v>0</v>
          </cell>
          <cell r="U294">
            <v>331.96999999999997</v>
          </cell>
          <cell r="V294">
            <v>0</v>
          </cell>
          <cell r="W294">
            <v>2006.1918000000001</v>
          </cell>
          <cell r="Y294" t="str">
            <v>B.   Member Months (Unduplicated)</v>
          </cell>
          <cell r="Z294">
            <v>0</v>
          </cell>
          <cell r="AA294">
            <v>1674.2218</v>
          </cell>
          <cell r="AB294">
            <v>0</v>
          </cell>
          <cell r="AC294">
            <v>331.96999999999997</v>
          </cell>
          <cell r="AD294">
            <v>0</v>
          </cell>
          <cell r="AE294">
            <v>2006.1918000000001</v>
          </cell>
        </row>
        <row r="295">
          <cell r="A295" t="str">
            <v xml:space="preserve">   Institutional Member Months Total</v>
          </cell>
          <cell r="B295">
            <v>878.52</v>
          </cell>
          <cell r="C295">
            <v>878.52</v>
          </cell>
          <cell r="D295">
            <v>113.56</v>
          </cell>
          <cell r="E295">
            <v>113.56</v>
          </cell>
          <cell r="F295">
            <v>992.08</v>
          </cell>
          <cell r="G295">
            <v>992.08</v>
          </cell>
          <cell r="I295" t="str">
            <v xml:space="preserve">   Institutional Member Months Total</v>
          </cell>
          <cell r="J295">
            <v>0</v>
          </cell>
          <cell r="K295">
            <v>878.52</v>
          </cell>
          <cell r="L295">
            <v>0</v>
          </cell>
          <cell r="M295">
            <v>113.56</v>
          </cell>
          <cell r="N295">
            <v>0</v>
          </cell>
          <cell r="O295">
            <v>992.08</v>
          </cell>
          <cell r="Q295" t="str">
            <v xml:space="preserve">   Institutional Member Months Total</v>
          </cell>
          <cell r="R295">
            <v>0</v>
          </cell>
          <cell r="S295">
            <v>878.52</v>
          </cell>
          <cell r="T295">
            <v>0</v>
          </cell>
          <cell r="U295">
            <v>113.56</v>
          </cell>
          <cell r="V295">
            <v>0</v>
          </cell>
          <cell r="W295">
            <v>992.08</v>
          </cell>
          <cell r="Y295" t="str">
            <v xml:space="preserve">   Institutional Member Months Total</v>
          </cell>
          <cell r="Z295">
            <v>0</v>
          </cell>
          <cell r="AA295">
            <v>878.52</v>
          </cell>
          <cell r="AB295">
            <v>0</v>
          </cell>
          <cell r="AC295">
            <v>113.56</v>
          </cell>
          <cell r="AD295">
            <v>0</v>
          </cell>
          <cell r="AE295">
            <v>992.08</v>
          </cell>
        </row>
        <row r="296">
          <cell r="A296" t="str">
            <v xml:space="preserve">   1.  Level I</v>
          </cell>
          <cell r="B296">
            <v>471.98</v>
          </cell>
          <cell r="C296">
            <v>471.98</v>
          </cell>
          <cell r="D296">
            <v>69.94</v>
          </cell>
          <cell r="E296">
            <v>69.94</v>
          </cell>
          <cell r="F296">
            <v>541.92000000000007</v>
          </cell>
          <cell r="G296">
            <v>541.92000000000007</v>
          </cell>
          <cell r="I296" t="str">
            <v xml:space="preserve">   1.  Level I</v>
          </cell>
          <cell r="J296">
            <v>0</v>
          </cell>
          <cell r="K296">
            <v>471.98</v>
          </cell>
          <cell r="L296">
            <v>0</v>
          </cell>
          <cell r="M296">
            <v>69.94</v>
          </cell>
          <cell r="N296">
            <v>0</v>
          </cell>
          <cell r="O296">
            <v>541.92000000000007</v>
          </cell>
          <cell r="Q296" t="str">
            <v xml:space="preserve">   1.  Level I</v>
          </cell>
          <cell r="R296">
            <v>0</v>
          </cell>
          <cell r="S296">
            <v>471.98</v>
          </cell>
          <cell r="T296">
            <v>0</v>
          </cell>
          <cell r="U296">
            <v>69.94</v>
          </cell>
          <cell r="V296">
            <v>0</v>
          </cell>
          <cell r="W296">
            <v>541.92000000000007</v>
          </cell>
          <cell r="Y296" t="str">
            <v xml:space="preserve">   1.  Level I</v>
          </cell>
          <cell r="Z296">
            <v>0</v>
          </cell>
          <cell r="AA296">
            <v>471.98</v>
          </cell>
          <cell r="AB296">
            <v>0</v>
          </cell>
          <cell r="AC296">
            <v>69.94</v>
          </cell>
          <cell r="AD296">
            <v>0</v>
          </cell>
          <cell r="AE296">
            <v>541.92000000000007</v>
          </cell>
        </row>
        <row r="297">
          <cell r="A297" t="str">
            <v xml:space="preserve">   2.  Level II</v>
          </cell>
          <cell r="B297">
            <v>357.26</v>
          </cell>
          <cell r="C297">
            <v>357.26</v>
          </cell>
          <cell r="D297">
            <v>27.619999999999997</v>
          </cell>
          <cell r="E297">
            <v>27.619999999999997</v>
          </cell>
          <cell r="F297">
            <v>384.88</v>
          </cell>
          <cell r="G297">
            <v>384.88</v>
          </cell>
          <cell r="I297" t="str">
            <v xml:space="preserve">   2.  Level II</v>
          </cell>
          <cell r="J297">
            <v>0</v>
          </cell>
          <cell r="K297">
            <v>357.26</v>
          </cell>
          <cell r="L297">
            <v>0</v>
          </cell>
          <cell r="M297">
            <v>27.619999999999997</v>
          </cell>
          <cell r="N297">
            <v>0</v>
          </cell>
          <cell r="O297">
            <v>384.88</v>
          </cell>
          <cell r="Q297" t="str">
            <v xml:space="preserve">   2.  Level II</v>
          </cell>
          <cell r="R297">
            <v>0</v>
          </cell>
          <cell r="S297">
            <v>357.26</v>
          </cell>
          <cell r="T297">
            <v>0</v>
          </cell>
          <cell r="U297">
            <v>27.619999999999997</v>
          </cell>
          <cell r="V297">
            <v>0</v>
          </cell>
          <cell r="W297">
            <v>384.88</v>
          </cell>
          <cell r="Y297" t="str">
            <v xml:space="preserve">   2.  Level II</v>
          </cell>
          <cell r="Z297">
            <v>0</v>
          </cell>
          <cell r="AA297">
            <v>357.26</v>
          </cell>
          <cell r="AB297">
            <v>0</v>
          </cell>
          <cell r="AC297">
            <v>27.619999999999997</v>
          </cell>
          <cell r="AD297">
            <v>0</v>
          </cell>
          <cell r="AE297">
            <v>384.88</v>
          </cell>
        </row>
        <row r="298">
          <cell r="A298" t="str">
            <v xml:space="preserve">   3.  Level III</v>
          </cell>
          <cell r="B298">
            <v>49.28</v>
          </cell>
          <cell r="C298">
            <v>49.28</v>
          </cell>
          <cell r="D298">
            <v>16</v>
          </cell>
          <cell r="E298">
            <v>16</v>
          </cell>
          <cell r="F298">
            <v>65.28</v>
          </cell>
          <cell r="G298">
            <v>65.28</v>
          </cell>
          <cell r="I298" t="str">
            <v xml:space="preserve">   3.  Level III</v>
          </cell>
          <cell r="J298">
            <v>0</v>
          </cell>
          <cell r="K298">
            <v>49.28</v>
          </cell>
          <cell r="L298">
            <v>0</v>
          </cell>
          <cell r="M298">
            <v>16</v>
          </cell>
          <cell r="N298">
            <v>0</v>
          </cell>
          <cell r="O298">
            <v>65.28</v>
          </cell>
          <cell r="Q298" t="str">
            <v xml:space="preserve">   3.  Level III</v>
          </cell>
          <cell r="R298">
            <v>0</v>
          </cell>
          <cell r="S298">
            <v>49.28</v>
          </cell>
          <cell r="T298">
            <v>0</v>
          </cell>
          <cell r="U298">
            <v>16</v>
          </cell>
          <cell r="V298">
            <v>0</v>
          </cell>
          <cell r="W298">
            <v>65.28</v>
          </cell>
          <cell r="Y298" t="str">
            <v xml:space="preserve">   3.  Level III</v>
          </cell>
          <cell r="Z298">
            <v>0</v>
          </cell>
          <cell r="AA298">
            <v>49.28</v>
          </cell>
          <cell r="AB298">
            <v>0</v>
          </cell>
          <cell r="AC298">
            <v>16</v>
          </cell>
          <cell r="AD298">
            <v>0</v>
          </cell>
          <cell r="AE298">
            <v>65.28</v>
          </cell>
        </row>
        <row r="299">
          <cell r="A299" t="str">
            <v xml:space="preserve">   4.  Level IV</v>
          </cell>
          <cell r="B299">
            <v>0</v>
          </cell>
          <cell r="C299">
            <v>0</v>
          </cell>
          <cell r="D299">
            <v>0</v>
          </cell>
          <cell r="E299">
            <v>0</v>
          </cell>
          <cell r="F299">
            <v>0</v>
          </cell>
          <cell r="G299">
            <v>0</v>
          </cell>
          <cell r="I299" t="str">
            <v xml:space="preserve">   4.  Level IV</v>
          </cell>
          <cell r="J299">
            <v>0</v>
          </cell>
          <cell r="K299">
            <v>0</v>
          </cell>
          <cell r="L299">
            <v>0</v>
          </cell>
          <cell r="M299">
            <v>0</v>
          </cell>
          <cell r="N299">
            <v>0</v>
          </cell>
          <cell r="O299">
            <v>0</v>
          </cell>
          <cell r="Q299" t="str">
            <v xml:space="preserve">   4.  Level IV</v>
          </cell>
          <cell r="R299">
            <v>0</v>
          </cell>
          <cell r="S299">
            <v>0</v>
          </cell>
          <cell r="T299">
            <v>0</v>
          </cell>
          <cell r="U299">
            <v>0</v>
          </cell>
          <cell r="V299">
            <v>0</v>
          </cell>
          <cell r="W299">
            <v>0</v>
          </cell>
          <cell r="Y299" t="str">
            <v xml:space="preserve">   4.  Level IV</v>
          </cell>
          <cell r="Z299">
            <v>0</v>
          </cell>
          <cell r="AA299">
            <v>0</v>
          </cell>
          <cell r="AB299">
            <v>0</v>
          </cell>
          <cell r="AC299">
            <v>0</v>
          </cell>
          <cell r="AD299">
            <v>0</v>
          </cell>
          <cell r="AE299">
            <v>0</v>
          </cell>
        </row>
        <row r="300">
          <cell r="A300" t="str">
            <v xml:space="preserve">   5.</v>
          </cell>
          <cell r="I300" t="str">
            <v xml:space="preserve">   5.</v>
          </cell>
          <cell r="Q300" t="str">
            <v xml:space="preserve">   5.</v>
          </cell>
          <cell r="Y300" t="str">
            <v xml:space="preserve">   5.</v>
          </cell>
        </row>
        <row r="301">
          <cell r="A301" t="str">
            <v xml:space="preserve">   6.</v>
          </cell>
          <cell r="I301" t="str">
            <v xml:space="preserve">   6.</v>
          </cell>
          <cell r="Q301" t="str">
            <v xml:space="preserve">   6.</v>
          </cell>
          <cell r="Y301" t="str">
            <v xml:space="preserve">   6.</v>
          </cell>
        </row>
        <row r="302">
          <cell r="A302" t="str">
            <v xml:space="preserve">   7.  Home and Community Based Services (HCBS) Total</v>
          </cell>
          <cell r="B302">
            <v>1021.8000000000001</v>
          </cell>
          <cell r="C302">
            <v>1021.8000000000001</v>
          </cell>
          <cell r="D302">
            <v>258.95</v>
          </cell>
          <cell r="E302">
            <v>258.95</v>
          </cell>
          <cell r="F302">
            <v>1280.75</v>
          </cell>
          <cell r="G302">
            <v>1280.75</v>
          </cell>
          <cell r="I302" t="str">
            <v xml:space="preserve">   7.  Home and Community Based Services (HCBS) Total</v>
          </cell>
          <cell r="J302">
            <v>0</v>
          </cell>
          <cell r="K302">
            <v>1021.8000000000001</v>
          </cell>
          <cell r="L302">
            <v>0</v>
          </cell>
          <cell r="M302">
            <v>258.95</v>
          </cell>
          <cell r="N302">
            <v>0</v>
          </cell>
          <cell r="O302">
            <v>1280.75</v>
          </cell>
          <cell r="Q302" t="str">
            <v xml:space="preserve">   7.  Home and Community Based Services (HCBS) Total</v>
          </cell>
          <cell r="R302">
            <v>0</v>
          </cell>
          <cell r="S302">
            <v>1021.8000000000001</v>
          </cell>
          <cell r="T302">
            <v>0</v>
          </cell>
          <cell r="U302">
            <v>258.95</v>
          </cell>
          <cell r="V302">
            <v>0</v>
          </cell>
          <cell r="W302">
            <v>1280.75</v>
          </cell>
          <cell r="Y302" t="str">
            <v xml:space="preserve">   7.  Home and Community Based Services (HCBS) Total</v>
          </cell>
          <cell r="Z302">
            <v>0</v>
          </cell>
          <cell r="AA302">
            <v>1021.8000000000001</v>
          </cell>
          <cell r="AB302">
            <v>0</v>
          </cell>
          <cell r="AC302">
            <v>258.95</v>
          </cell>
          <cell r="AD302">
            <v>0</v>
          </cell>
          <cell r="AE302">
            <v>1280.75</v>
          </cell>
        </row>
        <row r="303">
          <cell r="A303" t="str">
            <v xml:space="preserve">       a.  Adult Foster Care</v>
          </cell>
          <cell r="B303">
            <v>4</v>
          </cell>
          <cell r="C303">
            <v>4</v>
          </cell>
          <cell r="D303">
            <v>0</v>
          </cell>
          <cell r="E303">
            <v>0</v>
          </cell>
          <cell r="F303">
            <v>4</v>
          </cell>
          <cell r="G303">
            <v>4</v>
          </cell>
          <cell r="I303" t="str">
            <v xml:space="preserve">       a.  Adult Foster Care</v>
          </cell>
          <cell r="J303">
            <v>0</v>
          </cell>
          <cell r="K303">
            <v>4</v>
          </cell>
          <cell r="L303">
            <v>0</v>
          </cell>
          <cell r="M303">
            <v>0</v>
          </cell>
          <cell r="N303">
            <v>0</v>
          </cell>
          <cell r="O303">
            <v>4</v>
          </cell>
          <cell r="Q303" t="str">
            <v xml:space="preserve">       a.  Adult Foster Care</v>
          </cell>
          <cell r="R303">
            <v>0</v>
          </cell>
          <cell r="S303">
            <v>4</v>
          </cell>
          <cell r="T303">
            <v>0</v>
          </cell>
          <cell r="U303">
            <v>0</v>
          </cell>
          <cell r="V303">
            <v>0</v>
          </cell>
          <cell r="W303">
            <v>4</v>
          </cell>
          <cell r="Y303" t="str">
            <v xml:space="preserve">       a.  Adult Foster Care</v>
          </cell>
          <cell r="Z303">
            <v>0</v>
          </cell>
          <cell r="AA303">
            <v>4</v>
          </cell>
          <cell r="AB303">
            <v>0</v>
          </cell>
          <cell r="AC303">
            <v>0</v>
          </cell>
          <cell r="AD303">
            <v>0</v>
          </cell>
          <cell r="AE303">
            <v>4</v>
          </cell>
        </row>
        <row r="304">
          <cell r="A304" t="str">
            <v xml:space="preserve">       b.  Assisted Living Home (Adult Care Home)</v>
          </cell>
          <cell r="B304">
            <v>114.64999999999999</v>
          </cell>
          <cell r="C304">
            <v>114.64999999999999</v>
          </cell>
          <cell r="D304">
            <v>10.27</v>
          </cell>
          <cell r="E304">
            <v>10.27</v>
          </cell>
          <cell r="F304">
            <v>124.92</v>
          </cell>
          <cell r="G304">
            <v>124.92</v>
          </cell>
          <cell r="I304" t="str">
            <v xml:space="preserve">       b.  Assisted Living Home (Adult Care Home)</v>
          </cell>
          <cell r="J304">
            <v>0</v>
          </cell>
          <cell r="K304">
            <v>114.64999999999999</v>
          </cell>
          <cell r="L304">
            <v>0</v>
          </cell>
          <cell r="M304">
            <v>10.27</v>
          </cell>
          <cell r="N304">
            <v>0</v>
          </cell>
          <cell r="O304">
            <v>124.92</v>
          </cell>
          <cell r="Q304" t="str">
            <v xml:space="preserve">       b.  Assisted Living Home (Adult Care Home)</v>
          </cell>
          <cell r="R304">
            <v>0</v>
          </cell>
          <cell r="S304">
            <v>114.64999999999999</v>
          </cell>
          <cell r="T304">
            <v>0</v>
          </cell>
          <cell r="U304">
            <v>10.27</v>
          </cell>
          <cell r="V304">
            <v>0</v>
          </cell>
          <cell r="W304">
            <v>124.92</v>
          </cell>
          <cell r="Y304" t="str">
            <v xml:space="preserve">       b.  Assisted Living Home (Adult Care Home)</v>
          </cell>
          <cell r="Z304">
            <v>0</v>
          </cell>
          <cell r="AA304">
            <v>114.64999999999999</v>
          </cell>
          <cell r="AB304">
            <v>0</v>
          </cell>
          <cell r="AC304">
            <v>10.27</v>
          </cell>
          <cell r="AD304">
            <v>0</v>
          </cell>
          <cell r="AE304">
            <v>124.92</v>
          </cell>
        </row>
        <row r="305">
          <cell r="A305" t="str">
            <v xml:space="preserve">       c.  Group Home (DD)</v>
          </cell>
          <cell r="B305">
            <v>0</v>
          </cell>
          <cell r="C305">
            <v>0</v>
          </cell>
          <cell r="D305">
            <v>0</v>
          </cell>
          <cell r="E305">
            <v>0</v>
          </cell>
          <cell r="F305">
            <v>0</v>
          </cell>
          <cell r="G305">
            <v>0</v>
          </cell>
          <cell r="I305" t="str">
            <v xml:space="preserve">       c.  Group Home (DD)</v>
          </cell>
          <cell r="J305">
            <v>0</v>
          </cell>
          <cell r="K305">
            <v>0</v>
          </cell>
          <cell r="L305">
            <v>0</v>
          </cell>
          <cell r="M305">
            <v>0</v>
          </cell>
          <cell r="N305">
            <v>0</v>
          </cell>
          <cell r="O305">
            <v>0</v>
          </cell>
          <cell r="Q305" t="str">
            <v xml:space="preserve">       c.  Group Home (DD)</v>
          </cell>
          <cell r="R305">
            <v>0</v>
          </cell>
          <cell r="S305">
            <v>0</v>
          </cell>
          <cell r="T305">
            <v>0</v>
          </cell>
          <cell r="U305">
            <v>0</v>
          </cell>
          <cell r="V305">
            <v>0</v>
          </cell>
          <cell r="W305">
            <v>0</v>
          </cell>
          <cell r="Y305" t="str">
            <v xml:space="preserve">       c.  Group Home (DD)</v>
          </cell>
          <cell r="Z305">
            <v>0</v>
          </cell>
          <cell r="AA305">
            <v>0</v>
          </cell>
          <cell r="AB305">
            <v>0</v>
          </cell>
          <cell r="AC305">
            <v>0</v>
          </cell>
          <cell r="AD305">
            <v>0</v>
          </cell>
          <cell r="AE305">
            <v>0</v>
          </cell>
        </row>
        <row r="306">
          <cell r="A306" t="str">
            <v xml:space="preserve">       d.  Individual Home</v>
          </cell>
          <cell r="B306">
            <v>336.13</v>
          </cell>
          <cell r="C306">
            <v>336.13</v>
          </cell>
          <cell r="D306">
            <v>124.83999999999999</v>
          </cell>
          <cell r="E306">
            <v>124.83999999999999</v>
          </cell>
          <cell r="F306">
            <v>460.97</v>
          </cell>
          <cell r="G306">
            <v>460.97</v>
          </cell>
          <cell r="I306" t="str">
            <v xml:space="preserve">       d.  Individual Home</v>
          </cell>
          <cell r="J306">
            <v>0</v>
          </cell>
          <cell r="K306">
            <v>336.13</v>
          </cell>
          <cell r="L306">
            <v>0</v>
          </cell>
          <cell r="M306">
            <v>124.83999999999999</v>
          </cell>
          <cell r="N306">
            <v>0</v>
          </cell>
          <cell r="O306">
            <v>460.97</v>
          </cell>
          <cell r="Q306" t="str">
            <v xml:space="preserve">       d.  Individual Home</v>
          </cell>
          <cell r="R306">
            <v>0</v>
          </cell>
          <cell r="S306">
            <v>336.13</v>
          </cell>
          <cell r="T306">
            <v>0</v>
          </cell>
          <cell r="U306">
            <v>124.83999999999999</v>
          </cell>
          <cell r="V306">
            <v>0</v>
          </cell>
          <cell r="W306">
            <v>460.97</v>
          </cell>
          <cell r="Y306" t="str">
            <v xml:space="preserve">       d.  Individual Home</v>
          </cell>
          <cell r="Z306">
            <v>0</v>
          </cell>
          <cell r="AA306">
            <v>336.13</v>
          </cell>
          <cell r="AB306">
            <v>0</v>
          </cell>
          <cell r="AC306">
            <v>124.83999999999999</v>
          </cell>
          <cell r="AD306">
            <v>0</v>
          </cell>
          <cell r="AE306">
            <v>460.97</v>
          </cell>
        </row>
        <row r="307">
          <cell r="A307" t="str">
            <v xml:space="preserve">       e.  Assisted Living Centers (SRL)</v>
          </cell>
          <cell r="B307">
            <v>144.34</v>
          </cell>
          <cell r="C307">
            <v>144.34</v>
          </cell>
          <cell r="D307">
            <v>16.86</v>
          </cell>
          <cell r="E307">
            <v>16.86</v>
          </cell>
          <cell r="F307">
            <v>161.19999999999999</v>
          </cell>
          <cell r="G307">
            <v>161.19999999999999</v>
          </cell>
          <cell r="I307" t="str">
            <v xml:space="preserve">       e.  Assisted Living Centers (SRL)</v>
          </cell>
          <cell r="J307">
            <v>0</v>
          </cell>
          <cell r="K307">
            <v>144.34</v>
          </cell>
          <cell r="L307">
            <v>0</v>
          </cell>
          <cell r="M307">
            <v>16.86</v>
          </cell>
          <cell r="N307">
            <v>0</v>
          </cell>
          <cell r="O307">
            <v>161.19999999999999</v>
          </cell>
          <cell r="Q307" t="str">
            <v xml:space="preserve">       e.  Assisted Living Centers (SRL)</v>
          </cell>
          <cell r="R307">
            <v>0</v>
          </cell>
          <cell r="S307">
            <v>144.34</v>
          </cell>
          <cell r="T307">
            <v>0</v>
          </cell>
          <cell r="U307">
            <v>16.86</v>
          </cell>
          <cell r="V307">
            <v>0</v>
          </cell>
          <cell r="W307">
            <v>161.19999999999999</v>
          </cell>
          <cell r="Y307" t="str">
            <v xml:space="preserve">       e.  Assisted Living Centers (SRL)</v>
          </cell>
          <cell r="Z307">
            <v>0</v>
          </cell>
          <cell r="AA307">
            <v>144.34</v>
          </cell>
          <cell r="AB307">
            <v>0</v>
          </cell>
          <cell r="AC307">
            <v>16.86</v>
          </cell>
          <cell r="AD307">
            <v>0</v>
          </cell>
          <cell r="AE307">
            <v>161.19999999999999</v>
          </cell>
        </row>
        <row r="308">
          <cell r="A308" t="str">
            <v xml:space="preserve">       f.  Other (Hospice)</v>
          </cell>
          <cell r="B308">
            <v>25.36</v>
          </cell>
          <cell r="C308">
            <v>25.36</v>
          </cell>
          <cell r="D308">
            <v>1.9</v>
          </cell>
          <cell r="E308">
            <v>1.9</v>
          </cell>
          <cell r="F308">
            <v>27.259999999999998</v>
          </cell>
          <cell r="G308">
            <v>27.259999999999998</v>
          </cell>
          <cell r="I308" t="str">
            <v xml:space="preserve">       f.  Other (Hospice)</v>
          </cell>
          <cell r="J308">
            <v>0</v>
          </cell>
          <cell r="K308">
            <v>25.36</v>
          </cell>
          <cell r="L308">
            <v>0</v>
          </cell>
          <cell r="M308">
            <v>1.9</v>
          </cell>
          <cell r="N308">
            <v>0</v>
          </cell>
          <cell r="O308">
            <v>27.259999999999998</v>
          </cell>
          <cell r="Q308" t="str">
            <v xml:space="preserve">       f.  Other (Hospice)</v>
          </cell>
          <cell r="R308">
            <v>0</v>
          </cell>
          <cell r="S308">
            <v>25.36</v>
          </cell>
          <cell r="T308">
            <v>0</v>
          </cell>
          <cell r="U308">
            <v>1.9</v>
          </cell>
          <cell r="V308">
            <v>0</v>
          </cell>
          <cell r="W308">
            <v>27.259999999999998</v>
          </cell>
          <cell r="Y308" t="str">
            <v xml:space="preserve">       f.  Other (Hospice)</v>
          </cell>
          <cell r="Z308">
            <v>0</v>
          </cell>
          <cell r="AA308">
            <v>25.36</v>
          </cell>
          <cell r="AB308">
            <v>0</v>
          </cell>
          <cell r="AC308">
            <v>1.9</v>
          </cell>
          <cell r="AD308">
            <v>0</v>
          </cell>
          <cell r="AE308">
            <v>27.259999999999998</v>
          </cell>
        </row>
        <row r="309">
          <cell r="A309" t="str">
            <v xml:space="preserve">       g.  Attendant Care</v>
          </cell>
          <cell r="B309">
            <v>397.32000000000005</v>
          </cell>
          <cell r="C309">
            <v>397.32000000000005</v>
          </cell>
          <cell r="D309">
            <v>105.08000000000001</v>
          </cell>
          <cell r="E309">
            <v>105.08000000000001</v>
          </cell>
          <cell r="F309">
            <v>502.4</v>
          </cell>
          <cell r="G309">
            <v>502.4</v>
          </cell>
          <cell r="I309" t="str">
            <v xml:space="preserve">       g.  Attendant Care</v>
          </cell>
          <cell r="J309">
            <v>0</v>
          </cell>
          <cell r="K309">
            <v>397.32000000000005</v>
          </cell>
          <cell r="L309">
            <v>0</v>
          </cell>
          <cell r="M309">
            <v>105.08000000000001</v>
          </cell>
          <cell r="N309">
            <v>0</v>
          </cell>
          <cell r="O309">
            <v>502.4</v>
          </cell>
          <cell r="Q309" t="str">
            <v xml:space="preserve">       g.  Attendant Care</v>
          </cell>
          <cell r="R309">
            <v>0</v>
          </cell>
          <cell r="S309">
            <v>397.32000000000005</v>
          </cell>
          <cell r="T309">
            <v>0</v>
          </cell>
          <cell r="U309">
            <v>105.08000000000001</v>
          </cell>
          <cell r="V309">
            <v>0</v>
          </cell>
          <cell r="W309">
            <v>502.4</v>
          </cell>
          <cell r="Y309" t="str">
            <v xml:space="preserve">       g.  Attendant Care</v>
          </cell>
          <cell r="Z309">
            <v>0</v>
          </cell>
          <cell r="AA309">
            <v>397.32000000000005</v>
          </cell>
          <cell r="AB309">
            <v>0</v>
          </cell>
          <cell r="AC309">
            <v>105.08000000000001</v>
          </cell>
          <cell r="AD309">
            <v>0</v>
          </cell>
          <cell r="AE309">
            <v>502.4</v>
          </cell>
        </row>
        <row r="310">
          <cell r="A310" t="str">
            <v xml:space="preserve">   8.  Acute Care</v>
          </cell>
          <cell r="B310">
            <v>5</v>
          </cell>
          <cell r="C310">
            <v>5</v>
          </cell>
          <cell r="D310">
            <v>5</v>
          </cell>
          <cell r="E310">
            <v>5</v>
          </cell>
          <cell r="F310">
            <v>10</v>
          </cell>
          <cell r="G310">
            <v>10</v>
          </cell>
          <cell r="I310" t="str">
            <v xml:space="preserve">   8.  Acute Care</v>
          </cell>
          <cell r="J310">
            <v>0</v>
          </cell>
          <cell r="K310">
            <v>5</v>
          </cell>
          <cell r="L310">
            <v>0</v>
          </cell>
          <cell r="M310">
            <v>5</v>
          </cell>
          <cell r="N310">
            <v>0</v>
          </cell>
          <cell r="O310">
            <v>10</v>
          </cell>
          <cell r="Q310" t="str">
            <v xml:space="preserve">   8.  Acute Care</v>
          </cell>
          <cell r="R310">
            <v>0</v>
          </cell>
          <cell r="S310">
            <v>5</v>
          </cell>
          <cell r="T310">
            <v>0</v>
          </cell>
          <cell r="U310">
            <v>5</v>
          </cell>
          <cell r="V310">
            <v>0</v>
          </cell>
          <cell r="W310">
            <v>10</v>
          </cell>
          <cell r="Y310" t="str">
            <v xml:space="preserve">   8.  Acute Care</v>
          </cell>
          <cell r="Z310">
            <v>0</v>
          </cell>
          <cell r="AA310">
            <v>5</v>
          </cell>
          <cell r="AB310">
            <v>0</v>
          </cell>
          <cell r="AC310">
            <v>5</v>
          </cell>
          <cell r="AD310">
            <v>0</v>
          </cell>
          <cell r="AE310">
            <v>10</v>
          </cell>
        </row>
        <row r="311">
          <cell r="A311" t="str">
            <v xml:space="preserve">   9.  Ventilator</v>
          </cell>
          <cell r="B311">
            <v>0</v>
          </cell>
          <cell r="C311">
            <v>0</v>
          </cell>
          <cell r="D311">
            <v>3</v>
          </cell>
          <cell r="E311">
            <v>3</v>
          </cell>
          <cell r="F311">
            <v>3</v>
          </cell>
          <cell r="G311">
            <v>3</v>
          </cell>
          <cell r="I311" t="str">
            <v xml:space="preserve">   9.  Ventilator</v>
          </cell>
          <cell r="J311">
            <v>0</v>
          </cell>
          <cell r="K311">
            <v>0</v>
          </cell>
          <cell r="L311">
            <v>0</v>
          </cell>
          <cell r="M311">
            <v>3</v>
          </cell>
          <cell r="N311">
            <v>0</v>
          </cell>
          <cell r="O311">
            <v>3</v>
          </cell>
          <cell r="Q311" t="str">
            <v xml:space="preserve">   9.  Ventilator</v>
          </cell>
          <cell r="R311">
            <v>0</v>
          </cell>
          <cell r="S311">
            <v>0</v>
          </cell>
          <cell r="T311">
            <v>0</v>
          </cell>
          <cell r="U311">
            <v>3</v>
          </cell>
          <cell r="V311">
            <v>0</v>
          </cell>
          <cell r="W311">
            <v>3</v>
          </cell>
          <cell r="Y311" t="str">
            <v xml:space="preserve">   9.  Ventilator</v>
          </cell>
          <cell r="Z311">
            <v>0</v>
          </cell>
          <cell r="AA311">
            <v>0</v>
          </cell>
          <cell r="AB311">
            <v>0</v>
          </cell>
          <cell r="AC311">
            <v>3</v>
          </cell>
          <cell r="AD311">
            <v>0</v>
          </cell>
          <cell r="AE311">
            <v>3</v>
          </cell>
        </row>
        <row r="312">
          <cell r="A312" t="str">
            <v xml:space="preserve">  10.  Prior Period</v>
          </cell>
          <cell r="B312">
            <v>39.611800000000002</v>
          </cell>
          <cell r="C312">
            <v>39.611800000000002</v>
          </cell>
          <cell r="D312">
            <v>0</v>
          </cell>
          <cell r="E312">
            <v>0</v>
          </cell>
          <cell r="F312">
            <v>39.611800000000002</v>
          </cell>
          <cell r="G312">
            <v>39.611800000000002</v>
          </cell>
          <cell r="I312" t="str">
            <v xml:space="preserve">  10.  Prior Period</v>
          </cell>
          <cell r="J312">
            <v>0</v>
          </cell>
          <cell r="K312">
            <v>39.611800000000002</v>
          </cell>
          <cell r="L312">
            <v>0</v>
          </cell>
          <cell r="M312">
            <v>0</v>
          </cell>
          <cell r="N312">
            <v>0</v>
          </cell>
          <cell r="O312">
            <v>39.611800000000002</v>
          </cell>
          <cell r="Q312" t="str">
            <v xml:space="preserve">  10.  Prior Period</v>
          </cell>
          <cell r="R312">
            <v>0</v>
          </cell>
          <cell r="S312">
            <v>39.611800000000002</v>
          </cell>
          <cell r="T312">
            <v>0</v>
          </cell>
          <cell r="U312">
            <v>0</v>
          </cell>
          <cell r="V312">
            <v>0</v>
          </cell>
          <cell r="W312">
            <v>39.611800000000002</v>
          </cell>
          <cell r="Y312" t="str">
            <v xml:space="preserve">  10.  Prior Period</v>
          </cell>
          <cell r="Z312">
            <v>0</v>
          </cell>
          <cell r="AA312">
            <v>39.611800000000002</v>
          </cell>
          <cell r="AB312">
            <v>0</v>
          </cell>
          <cell r="AC312">
            <v>0</v>
          </cell>
          <cell r="AD312">
            <v>0</v>
          </cell>
          <cell r="AE312">
            <v>39.611800000000002</v>
          </cell>
        </row>
        <row r="313">
          <cell r="A313" t="str">
            <v xml:space="preserve">  11.  Other - Not Placed</v>
          </cell>
          <cell r="B313">
            <v>-270.71000000000004</v>
          </cell>
          <cell r="C313">
            <v>-270.71000000000004</v>
          </cell>
          <cell r="D313">
            <v>-48.54</v>
          </cell>
          <cell r="E313">
            <v>-48.54</v>
          </cell>
          <cell r="F313">
            <v>-319.25</v>
          </cell>
          <cell r="G313">
            <v>-319.25</v>
          </cell>
          <cell r="I313" t="str">
            <v xml:space="preserve">  11.  Other - Not Placed</v>
          </cell>
          <cell r="J313">
            <v>0</v>
          </cell>
          <cell r="K313">
            <v>-270.71000000000004</v>
          </cell>
          <cell r="L313">
            <v>0</v>
          </cell>
          <cell r="M313">
            <v>-48.54</v>
          </cell>
          <cell r="N313">
            <v>0</v>
          </cell>
          <cell r="O313">
            <v>-319.25</v>
          </cell>
          <cell r="Q313" t="str">
            <v xml:space="preserve">  11.  Other - Not Placed</v>
          </cell>
          <cell r="R313">
            <v>0</v>
          </cell>
          <cell r="S313">
            <v>-270.71000000000004</v>
          </cell>
          <cell r="T313">
            <v>0</v>
          </cell>
          <cell r="U313">
            <v>-48.54</v>
          </cell>
          <cell r="V313">
            <v>0</v>
          </cell>
          <cell r="W313">
            <v>-319.25</v>
          </cell>
          <cell r="Y313" t="str">
            <v xml:space="preserve">  11.  Other - Not Placed</v>
          </cell>
          <cell r="Z313">
            <v>0</v>
          </cell>
          <cell r="AA313">
            <v>-270.71000000000004</v>
          </cell>
          <cell r="AB313">
            <v>0</v>
          </cell>
          <cell r="AC313">
            <v>-48.54</v>
          </cell>
          <cell r="AD313">
            <v>0</v>
          </cell>
          <cell r="AE313">
            <v>-319.25</v>
          </cell>
        </row>
        <row r="315">
          <cell r="A315" t="str">
            <v>C.   Acute Patient Day Information</v>
          </cell>
          <cell r="I315" t="str">
            <v>C.   Acute Patient Day Information</v>
          </cell>
          <cell r="Q315" t="str">
            <v>C.   Acute Patient Day Information</v>
          </cell>
          <cell r="Y315" t="str">
            <v>C.   Acute Patient Day Information</v>
          </cell>
        </row>
        <row r="316">
          <cell r="A316" t="str">
            <v xml:space="preserve">       a.  Admissions</v>
          </cell>
          <cell r="B316">
            <v>112</v>
          </cell>
          <cell r="C316">
            <v>112</v>
          </cell>
          <cell r="D316">
            <v>14</v>
          </cell>
          <cell r="E316">
            <v>14</v>
          </cell>
          <cell r="F316">
            <v>126</v>
          </cell>
          <cell r="G316">
            <v>126</v>
          </cell>
          <cell r="I316" t="str">
            <v xml:space="preserve">       a.  Admissions</v>
          </cell>
          <cell r="J316">
            <v>0</v>
          </cell>
          <cell r="K316">
            <v>112</v>
          </cell>
          <cell r="L316">
            <v>0</v>
          </cell>
          <cell r="M316">
            <v>14</v>
          </cell>
          <cell r="N316">
            <v>0</v>
          </cell>
          <cell r="O316">
            <v>126</v>
          </cell>
          <cell r="Q316" t="str">
            <v xml:space="preserve">       a.  Admissions</v>
          </cell>
          <cell r="R316">
            <v>0</v>
          </cell>
          <cell r="S316">
            <v>112</v>
          </cell>
          <cell r="T316">
            <v>0</v>
          </cell>
          <cell r="U316">
            <v>14</v>
          </cell>
          <cell r="V316">
            <v>0</v>
          </cell>
          <cell r="W316">
            <v>126</v>
          </cell>
          <cell r="Y316" t="str">
            <v xml:space="preserve">       a.  Admissions</v>
          </cell>
          <cell r="Z316">
            <v>0</v>
          </cell>
          <cell r="AA316">
            <v>112</v>
          </cell>
          <cell r="AB316">
            <v>0</v>
          </cell>
          <cell r="AC316">
            <v>14</v>
          </cell>
          <cell r="AD316">
            <v>0</v>
          </cell>
          <cell r="AE316">
            <v>126</v>
          </cell>
        </row>
        <row r="317">
          <cell r="A317" t="str">
            <v xml:space="preserve">       b.  Patient Days</v>
          </cell>
          <cell r="B317">
            <v>682</v>
          </cell>
          <cell r="C317">
            <v>682</v>
          </cell>
          <cell r="D317">
            <v>52</v>
          </cell>
          <cell r="E317">
            <v>52</v>
          </cell>
          <cell r="F317">
            <v>734</v>
          </cell>
          <cell r="G317">
            <v>734</v>
          </cell>
          <cell r="I317" t="str">
            <v xml:space="preserve">       b.  Patient Days</v>
          </cell>
          <cell r="J317">
            <v>0</v>
          </cell>
          <cell r="K317">
            <v>682</v>
          </cell>
          <cell r="L317">
            <v>0</v>
          </cell>
          <cell r="M317">
            <v>52</v>
          </cell>
          <cell r="N317">
            <v>0</v>
          </cell>
          <cell r="O317">
            <v>734</v>
          </cell>
          <cell r="Q317" t="str">
            <v xml:space="preserve">       b.  Patient Days</v>
          </cell>
          <cell r="R317">
            <v>0</v>
          </cell>
          <cell r="S317">
            <v>682</v>
          </cell>
          <cell r="T317">
            <v>0</v>
          </cell>
          <cell r="U317">
            <v>52</v>
          </cell>
          <cell r="V317">
            <v>0</v>
          </cell>
          <cell r="W317">
            <v>734</v>
          </cell>
          <cell r="Y317" t="str">
            <v xml:space="preserve">       b.  Patient Days</v>
          </cell>
          <cell r="Z317">
            <v>0</v>
          </cell>
          <cell r="AA317">
            <v>682</v>
          </cell>
          <cell r="AB317">
            <v>0</v>
          </cell>
          <cell r="AC317">
            <v>52</v>
          </cell>
          <cell r="AD317">
            <v>0</v>
          </cell>
          <cell r="AE317">
            <v>734</v>
          </cell>
        </row>
        <row r="318">
          <cell r="A318" t="str">
            <v xml:space="preserve">       c.  Discharges</v>
          </cell>
          <cell r="B318">
            <v>113</v>
          </cell>
          <cell r="C318">
            <v>113</v>
          </cell>
          <cell r="D318">
            <v>13</v>
          </cell>
          <cell r="E318">
            <v>13</v>
          </cell>
          <cell r="F318">
            <v>126</v>
          </cell>
          <cell r="G318">
            <v>126</v>
          </cell>
          <cell r="I318" t="str">
            <v xml:space="preserve">       c.  Discharges</v>
          </cell>
          <cell r="J318">
            <v>0</v>
          </cell>
          <cell r="K318">
            <v>113</v>
          </cell>
          <cell r="L318">
            <v>0</v>
          </cell>
          <cell r="M318">
            <v>13</v>
          </cell>
          <cell r="N318">
            <v>0</v>
          </cell>
          <cell r="O318">
            <v>126</v>
          </cell>
          <cell r="Q318" t="str">
            <v xml:space="preserve">       c.  Discharges</v>
          </cell>
          <cell r="R318">
            <v>0</v>
          </cell>
          <cell r="S318">
            <v>113</v>
          </cell>
          <cell r="T318">
            <v>0</v>
          </cell>
          <cell r="U318">
            <v>13</v>
          </cell>
          <cell r="V318">
            <v>0</v>
          </cell>
          <cell r="W318">
            <v>126</v>
          </cell>
          <cell r="Y318" t="str">
            <v xml:space="preserve">       c.  Discharges</v>
          </cell>
          <cell r="Z318">
            <v>0</v>
          </cell>
          <cell r="AA318">
            <v>113</v>
          </cell>
          <cell r="AB318">
            <v>0</v>
          </cell>
          <cell r="AC318">
            <v>13</v>
          </cell>
          <cell r="AD318">
            <v>0</v>
          </cell>
          <cell r="AE318">
            <v>126</v>
          </cell>
        </row>
        <row r="319">
          <cell r="A319" t="str">
            <v xml:space="preserve">       d.  Discharge Days</v>
          </cell>
          <cell r="B319">
            <v>519</v>
          </cell>
          <cell r="C319">
            <v>519</v>
          </cell>
          <cell r="D319">
            <v>48</v>
          </cell>
          <cell r="E319">
            <v>48</v>
          </cell>
          <cell r="F319">
            <v>567</v>
          </cell>
          <cell r="G319">
            <v>567</v>
          </cell>
          <cell r="I319" t="str">
            <v xml:space="preserve">       d.  Discharge Days</v>
          </cell>
          <cell r="J319">
            <v>0</v>
          </cell>
          <cell r="K319">
            <v>519</v>
          </cell>
          <cell r="L319">
            <v>0</v>
          </cell>
          <cell r="M319">
            <v>48</v>
          </cell>
          <cell r="N319">
            <v>0</v>
          </cell>
          <cell r="O319">
            <v>567</v>
          </cell>
          <cell r="Q319" t="str">
            <v xml:space="preserve">       d.  Discharge Days</v>
          </cell>
          <cell r="R319">
            <v>0</v>
          </cell>
          <cell r="S319">
            <v>519</v>
          </cell>
          <cell r="T319">
            <v>0</v>
          </cell>
          <cell r="U319">
            <v>48</v>
          </cell>
          <cell r="V319">
            <v>0</v>
          </cell>
          <cell r="W319">
            <v>567</v>
          </cell>
          <cell r="Y319" t="str">
            <v xml:space="preserve">       d.  Discharge Days</v>
          </cell>
          <cell r="Z319">
            <v>0</v>
          </cell>
          <cell r="AA319">
            <v>519</v>
          </cell>
          <cell r="AB319">
            <v>0</v>
          </cell>
          <cell r="AC319">
            <v>48</v>
          </cell>
          <cell r="AD319">
            <v>0</v>
          </cell>
          <cell r="AE319">
            <v>567</v>
          </cell>
        </row>
        <row r="320">
          <cell r="A320" t="str">
            <v xml:space="preserve">       e.  Average Length of Stay</v>
          </cell>
          <cell r="B320">
            <v>4.5929203539823007</v>
          </cell>
          <cell r="C320">
            <v>4.5929203539823007</v>
          </cell>
          <cell r="D320">
            <v>3.6923076923076925</v>
          </cell>
          <cell r="E320">
            <v>3.6923076923076925</v>
          </cell>
          <cell r="F320">
            <v>4.5</v>
          </cell>
          <cell r="G320">
            <v>4.5</v>
          </cell>
          <cell r="I320" t="str">
            <v xml:space="preserve">       e.  Average Length of Stay</v>
          </cell>
          <cell r="J320">
            <v>0</v>
          </cell>
          <cell r="K320">
            <v>4.5929203539823007</v>
          </cell>
          <cell r="L320">
            <v>0</v>
          </cell>
          <cell r="M320">
            <v>3.6923076923076925</v>
          </cell>
          <cell r="N320">
            <v>0</v>
          </cell>
          <cell r="O320">
            <v>4.5</v>
          </cell>
          <cell r="Q320" t="str">
            <v xml:space="preserve">       e.  Average Length of Stay</v>
          </cell>
          <cell r="R320">
            <v>0</v>
          </cell>
          <cell r="S320">
            <v>4.5929203539823007</v>
          </cell>
          <cell r="T320">
            <v>0</v>
          </cell>
          <cell r="U320">
            <v>3.6923076923076925</v>
          </cell>
          <cell r="V320">
            <v>0</v>
          </cell>
          <cell r="W320">
            <v>4.5</v>
          </cell>
          <cell r="Y320" t="str">
            <v xml:space="preserve">       e.  Average Length of Stay</v>
          </cell>
          <cell r="Z320">
            <v>0</v>
          </cell>
          <cell r="AA320">
            <v>4.5929203539823007</v>
          </cell>
          <cell r="AB320">
            <v>0</v>
          </cell>
          <cell r="AC320">
            <v>3.6923076923076925</v>
          </cell>
          <cell r="AD320">
            <v>0</v>
          </cell>
          <cell r="AE320">
            <v>4.5</v>
          </cell>
        </row>
        <row r="322">
          <cell r="A322" t="str">
            <v>D.   Emergency Room Visits</v>
          </cell>
          <cell r="B322">
            <v>43</v>
          </cell>
          <cell r="C322">
            <v>43</v>
          </cell>
          <cell r="D322">
            <v>10</v>
          </cell>
          <cell r="E322">
            <v>10</v>
          </cell>
          <cell r="F322">
            <v>53</v>
          </cell>
          <cell r="G322">
            <v>53</v>
          </cell>
          <cell r="I322" t="str">
            <v>D.   Emergency Room Visits</v>
          </cell>
          <cell r="J322">
            <v>0</v>
          </cell>
          <cell r="K322">
            <v>43</v>
          </cell>
          <cell r="L322">
            <v>0</v>
          </cell>
          <cell r="M322">
            <v>10</v>
          </cell>
          <cell r="N322">
            <v>0</v>
          </cell>
          <cell r="O322">
            <v>53</v>
          </cell>
          <cell r="Q322" t="str">
            <v>D.   Emergency Room Visits</v>
          </cell>
          <cell r="R322">
            <v>0</v>
          </cell>
          <cell r="S322">
            <v>43</v>
          </cell>
          <cell r="T322">
            <v>0</v>
          </cell>
          <cell r="U322">
            <v>10</v>
          </cell>
          <cell r="V322">
            <v>0</v>
          </cell>
          <cell r="W322">
            <v>53</v>
          </cell>
          <cell r="Y322" t="str">
            <v>D.   Emergency Room Visits</v>
          </cell>
          <cell r="Z322">
            <v>0</v>
          </cell>
          <cell r="AA322">
            <v>43</v>
          </cell>
          <cell r="AB322">
            <v>0</v>
          </cell>
          <cell r="AC322">
            <v>10</v>
          </cell>
          <cell r="AD322">
            <v>0</v>
          </cell>
          <cell r="AE322">
            <v>53</v>
          </cell>
        </row>
        <row r="326">
          <cell r="A326" t="str">
            <v>Program Contractor Financial Reporting Systems - Report #11C Utilization Data Report Consolidated by County</v>
          </cell>
          <cell r="I326" t="str">
            <v>Program Contractor Financial Reporting Systems - Report #11C Utilization Data Report Consolidated by County</v>
          </cell>
          <cell r="Q326" t="str">
            <v>Program Contractor Financial Reporting Systems - Report #11C Utilization Data Report Consolidated by County</v>
          </cell>
          <cell r="Y326" t="str">
            <v>Program Contractor Financial Reporting Systems - Report #11C Utilization Data Report Consolidated by County</v>
          </cell>
        </row>
        <row r="328">
          <cell r="A328" t="str">
            <v>Statement for Program Contractor 110049 - Evercare of Arizona, Inc.</v>
          </cell>
          <cell r="F328" t="str">
            <v>County:</v>
          </cell>
          <cell r="G328" t="str">
            <v>All Counties</v>
          </cell>
          <cell r="I328" t="str">
            <v>Statement for Program Contractor 110049 - Evercare of Arizona, Inc.</v>
          </cell>
          <cell r="N328" t="str">
            <v>County:</v>
          </cell>
          <cell r="O328" t="str">
            <v>All Counties</v>
          </cell>
          <cell r="Q328" t="str">
            <v>Statement for Program Contractor 110049 - Evercare of Arizona, Inc.</v>
          </cell>
          <cell r="V328" t="str">
            <v>County:</v>
          </cell>
          <cell r="W328" t="str">
            <v>All Counties</v>
          </cell>
          <cell r="Y328" t="str">
            <v>Statement for Program Contractor 110049 - Evercare of Arizona, Inc.</v>
          </cell>
          <cell r="AD328" t="str">
            <v>County:</v>
          </cell>
          <cell r="AE328" t="str">
            <v>All Counties</v>
          </cell>
        </row>
        <row r="330">
          <cell r="A330" t="str">
            <v>For the Quarter ending 12/31/2005 in the Fiscal Year ending 9/30/2006</v>
          </cell>
          <cell r="F330" t="str">
            <v>Page 8 of 8</v>
          </cell>
          <cell r="I330" t="str">
            <v>For the Quarter ending 3/31/2006 in the Fiscal Year ending 9/30/2006</v>
          </cell>
          <cell r="N330" t="str">
            <v>Page 8 of 8</v>
          </cell>
          <cell r="Q330" t="str">
            <v>For the Quarter ending 6/30/2006 in the Fiscal Year ending 9/30/2006</v>
          </cell>
          <cell r="V330" t="str">
            <v>Page 8 of 8</v>
          </cell>
          <cell r="Y330" t="str">
            <v>For the Quarter ending 9/30/2006 in the Fiscal Year ending 9/30/2006</v>
          </cell>
          <cell r="AD330" t="str">
            <v>Page 8 of 8</v>
          </cell>
        </row>
        <row r="333">
          <cell r="A333" t="str">
            <v>Utilization Data Report by County</v>
          </cell>
          <cell r="I333" t="str">
            <v>Utilization Data Report by County</v>
          </cell>
          <cell r="Q333" t="str">
            <v>Utilization Data Report by County</v>
          </cell>
          <cell r="Y333" t="str">
            <v>Utilization Data Report by County</v>
          </cell>
        </row>
        <row r="335">
          <cell r="B335" t="str">
            <v>MEDICARE</v>
          </cell>
          <cell r="D335" t="str">
            <v>NON-MEDICARE</v>
          </cell>
          <cell r="F335" t="str">
            <v>TOTAL</v>
          </cell>
          <cell r="J335" t="str">
            <v>MEDICARE</v>
          </cell>
          <cell r="L335" t="str">
            <v>NON-MEDICARE</v>
          </cell>
          <cell r="N335" t="str">
            <v>TOTAL</v>
          </cell>
          <cell r="R335" t="str">
            <v>MEDICARE</v>
          </cell>
          <cell r="T335" t="str">
            <v>NON-MEDICARE</v>
          </cell>
          <cell r="V335" t="str">
            <v>TOTAL</v>
          </cell>
          <cell r="Z335" t="str">
            <v>MEDICARE</v>
          </cell>
          <cell r="AB335" t="str">
            <v>NON-MEDICARE</v>
          </cell>
          <cell r="AD335" t="str">
            <v>TOTAL</v>
          </cell>
        </row>
        <row r="336">
          <cell r="A336" t="str">
            <v>ITEM DESCRIPTION</v>
          </cell>
          <cell r="B336" t="str">
            <v>Current</v>
          </cell>
          <cell r="D336" t="str">
            <v>Current</v>
          </cell>
          <cell r="F336" t="str">
            <v>Current</v>
          </cell>
          <cell r="I336" t="str">
            <v>ITEM DESCRIPTION</v>
          </cell>
          <cell r="J336" t="str">
            <v>Current</v>
          </cell>
          <cell r="L336" t="str">
            <v>Current</v>
          </cell>
          <cell r="N336" t="str">
            <v>Current</v>
          </cell>
          <cell r="Q336" t="str">
            <v>ITEM DESCRIPTION</v>
          </cell>
          <cell r="R336" t="str">
            <v>Current</v>
          </cell>
          <cell r="T336" t="str">
            <v>Current</v>
          </cell>
          <cell r="V336" t="str">
            <v>Current</v>
          </cell>
          <cell r="Y336" t="str">
            <v>ITEM DESCRIPTION</v>
          </cell>
          <cell r="Z336" t="str">
            <v>Current</v>
          </cell>
          <cell r="AB336" t="str">
            <v>Current</v>
          </cell>
          <cell r="AD336" t="str">
            <v>Current</v>
          </cell>
        </row>
        <row r="337">
          <cell r="B337" t="str">
            <v>Period</v>
          </cell>
          <cell r="C337" t="str">
            <v>YTD</v>
          </cell>
          <cell r="D337" t="str">
            <v>Period</v>
          </cell>
          <cell r="E337" t="str">
            <v>YTD</v>
          </cell>
          <cell r="F337" t="str">
            <v>Period</v>
          </cell>
          <cell r="G337" t="str">
            <v>YTD</v>
          </cell>
          <cell r="J337" t="str">
            <v>Period</v>
          </cell>
          <cell r="K337" t="str">
            <v>YTD</v>
          </cell>
          <cell r="L337" t="str">
            <v>Period</v>
          </cell>
          <cell r="M337" t="str">
            <v>YTD</v>
          </cell>
          <cell r="N337" t="str">
            <v>Period</v>
          </cell>
          <cell r="O337" t="str">
            <v>YTD</v>
          </cell>
          <cell r="R337" t="str">
            <v>Period</v>
          </cell>
          <cell r="S337" t="str">
            <v>YTD</v>
          </cell>
          <cell r="T337" t="str">
            <v>Period</v>
          </cell>
          <cell r="U337" t="str">
            <v>YTD</v>
          </cell>
          <cell r="V337" t="str">
            <v>Period</v>
          </cell>
          <cell r="W337" t="str">
            <v>YTD</v>
          </cell>
          <cell r="Z337" t="str">
            <v>Period</v>
          </cell>
          <cell r="AA337" t="str">
            <v>YTD</v>
          </cell>
          <cell r="AB337" t="str">
            <v>Period</v>
          </cell>
          <cell r="AC337" t="str">
            <v>YTD</v>
          </cell>
          <cell r="AD337" t="str">
            <v>Period</v>
          </cell>
          <cell r="AE337" t="str">
            <v>YTD</v>
          </cell>
        </row>
        <row r="338">
          <cell r="A338" t="str">
            <v>A.   Enrollees (At End of Period)</v>
          </cell>
          <cell r="B338">
            <v>6191</v>
          </cell>
          <cell r="D338">
            <v>951</v>
          </cell>
          <cell r="F338">
            <v>7142</v>
          </cell>
          <cell r="I338" t="str">
            <v>A.   Enrollees (At End of Period)</v>
          </cell>
          <cell r="J338">
            <v>0</v>
          </cell>
          <cell r="L338">
            <v>0</v>
          </cell>
          <cell r="N338">
            <v>0</v>
          </cell>
          <cell r="Q338" t="str">
            <v>A.   Enrollees (At End of Period)</v>
          </cell>
          <cell r="R338">
            <v>0</v>
          </cell>
          <cell r="T338">
            <v>0</v>
          </cell>
          <cell r="V338">
            <v>0</v>
          </cell>
          <cell r="Y338" t="str">
            <v>A.   Enrollees (At End of Period)</v>
          </cell>
          <cell r="Z338">
            <v>0</v>
          </cell>
          <cell r="AB338">
            <v>0</v>
          </cell>
          <cell r="AD338">
            <v>0</v>
          </cell>
        </row>
        <row r="340">
          <cell r="A340" t="str">
            <v>B.   Member Months (Unduplicated)</v>
          </cell>
          <cell r="B340">
            <v>19021.851999999999</v>
          </cell>
          <cell r="C340">
            <v>19021.851999999999</v>
          </cell>
          <cell r="D340">
            <v>2962.9679999999994</v>
          </cell>
          <cell r="E340">
            <v>2962.9679999999994</v>
          </cell>
          <cell r="F340">
            <v>21984.820000000003</v>
          </cell>
          <cell r="G340">
            <v>21984.820000000003</v>
          </cell>
          <cell r="I340" t="str">
            <v>B.   Member Months (Unduplicated)</v>
          </cell>
          <cell r="J340">
            <v>0</v>
          </cell>
          <cell r="K340">
            <v>19021.851999999999</v>
          </cell>
          <cell r="L340">
            <v>0</v>
          </cell>
          <cell r="M340">
            <v>2962.9679999999994</v>
          </cell>
          <cell r="N340">
            <v>0</v>
          </cell>
          <cell r="O340">
            <v>21984.820000000003</v>
          </cell>
          <cell r="Q340" t="str">
            <v>B.   Member Months (Unduplicated)</v>
          </cell>
          <cell r="R340">
            <v>0</v>
          </cell>
          <cell r="S340">
            <v>19021.851999999999</v>
          </cell>
          <cell r="T340">
            <v>0</v>
          </cell>
          <cell r="U340">
            <v>2962.9679999999994</v>
          </cell>
          <cell r="V340">
            <v>0</v>
          </cell>
          <cell r="W340">
            <v>21984.820000000003</v>
          </cell>
          <cell r="Y340" t="str">
            <v>B.   Member Months (Unduplicated)</v>
          </cell>
          <cell r="Z340">
            <v>0</v>
          </cell>
          <cell r="AA340">
            <v>19021.851999999999</v>
          </cell>
          <cell r="AB340">
            <v>0</v>
          </cell>
          <cell r="AC340">
            <v>2962.9679999999994</v>
          </cell>
          <cell r="AD340">
            <v>0</v>
          </cell>
          <cell r="AE340">
            <v>21984.820000000003</v>
          </cell>
        </row>
        <row r="341">
          <cell r="A341" t="str">
            <v xml:space="preserve">   Institutional Member Months Total</v>
          </cell>
          <cell r="B341">
            <v>8039.7100000000009</v>
          </cell>
          <cell r="C341">
            <v>8039.7100000000009</v>
          </cell>
          <cell r="D341">
            <v>718.39999999999986</v>
          </cell>
          <cell r="E341">
            <v>718.39999999999986</v>
          </cell>
          <cell r="F341">
            <v>8758.11</v>
          </cell>
          <cell r="G341">
            <v>8758.11</v>
          </cell>
          <cell r="I341" t="str">
            <v xml:space="preserve">   Institutional Member Months Total</v>
          </cell>
          <cell r="J341">
            <v>0</v>
          </cell>
          <cell r="K341">
            <v>8039.7100000000009</v>
          </cell>
          <cell r="L341">
            <v>0</v>
          </cell>
          <cell r="M341">
            <v>718.39999999999986</v>
          </cell>
          <cell r="N341">
            <v>0</v>
          </cell>
          <cell r="O341">
            <v>8758.11</v>
          </cell>
          <cell r="Q341" t="str">
            <v xml:space="preserve">   Institutional Member Months Total</v>
          </cell>
          <cell r="R341">
            <v>0</v>
          </cell>
          <cell r="S341">
            <v>8039.7100000000009</v>
          </cell>
          <cell r="T341">
            <v>0</v>
          </cell>
          <cell r="U341">
            <v>718.39999999999986</v>
          </cell>
          <cell r="V341">
            <v>0</v>
          </cell>
          <cell r="W341">
            <v>8758.11</v>
          </cell>
          <cell r="Y341" t="str">
            <v xml:space="preserve">   Institutional Member Months Total</v>
          </cell>
          <cell r="Z341">
            <v>0</v>
          </cell>
          <cell r="AA341">
            <v>8039.7100000000009</v>
          </cell>
          <cell r="AB341">
            <v>0</v>
          </cell>
          <cell r="AC341">
            <v>718.39999999999986</v>
          </cell>
          <cell r="AD341">
            <v>0</v>
          </cell>
          <cell r="AE341">
            <v>8758.11</v>
          </cell>
        </row>
        <row r="342">
          <cell r="A342" t="str">
            <v xml:space="preserve">   1.  Level I</v>
          </cell>
          <cell r="B342">
            <v>4965.1399999999994</v>
          </cell>
          <cell r="C342">
            <v>4965.1399999999994</v>
          </cell>
          <cell r="D342">
            <v>442.84000000000003</v>
          </cell>
          <cell r="E342">
            <v>442.84000000000003</v>
          </cell>
          <cell r="F342">
            <v>5407.98</v>
          </cell>
          <cell r="G342">
            <v>5407.98</v>
          </cell>
          <cell r="I342" t="str">
            <v xml:space="preserve">   1.  Level I</v>
          </cell>
          <cell r="J342">
            <v>0</v>
          </cell>
          <cell r="K342">
            <v>4965.1399999999994</v>
          </cell>
          <cell r="L342">
            <v>0</v>
          </cell>
          <cell r="M342">
            <v>442.84000000000003</v>
          </cell>
          <cell r="N342">
            <v>0</v>
          </cell>
          <cell r="O342">
            <v>5407.98</v>
          </cell>
          <cell r="Q342" t="str">
            <v xml:space="preserve">   1.  Level I</v>
          </cell>
          <cell r="R342">
            <v>0</v>
          </cell>
          <cell r="S342">
            <v>4965.1399999999994</v>
          </cell>
          <cell r="T342">
            <v>0</v>
          </cell>
          <cell r="U342">
            <v>442.84000000000003</v>
          </cell>
          <cell r="V342">
            <v>0</v>
          </cell>
          <cell r="W342">
            <v>5407.98</v>
          </cell>
          <cell r="Y342" t="str">
            <v xml:space="preserve">   1.  Level I</v>
          </cell>
          <cell r="Z342">
            <v>0</v>
          </cell>
          <cell r="AA342">
            <v>4965.1399999999994</v>
          </cell>
          <cell r="AB342">
            <v>0</v>
          </cell>
          <cell r="AC342">
            <v>442.84000000000003</v>
          </cell>
          <cell r="AD342">
            <v>0</v>
          </cell>
          <cell r="AE342">
            <v>5407.98</v>
          </cell>
        </row>
        <row r="343">
          <cell r="A343" t="str">
            <v xml:space="preserve">   2.  Level II</v>
          </cell>
          <cell r="B343">
            <v>2657.8599999999997</v>
          </cell>
          <cell r="C343">
            <v>2657.8599999999997</v>
          </cell>
          <cell r="D343">
            <v>195.09</v>
          </cell>
          <cell r="E343">
            <v>195.09</v>
          </cell>
          <cell r="F343">
            <v>2852.95</v>
          </cell>
          <cell r="G343">
            <v>2852.95</v>
          </cell>
          <cell r="I343" t="str">
            <v xml:space="preserve">   2.  Level II</v>
          </cell>
          <cell r="J343">
            <v>0</v>
          </cell>
          <cell r="K343">
            <v>2657.8599999999997</v>
          </cell>
          <cell r="L343">
            <v>0</v>
          </cell>
          <cell r="M343">
            <v>195.09</v>
          </cell>
          <cell r="N343">
            <v>0</v>
          </cell>
          <cell r="O343">
            <v>2852.95</v>
          </cell>
          <cell r="Q343" t="str">
            <v xml:space="preserve">   2.  Level II</v>
          </cell>
          <cell r="R343">
            <v>0</v>
          </cell>
          <cell r="S343">
            <v>2657.8599999999997</v>
          </cell>
          <cell r="T343">
            <v>0</v>
          </cell>
          <cell r="U343">
            <v>195.09</v>
          </cell>
          <cell r="V343">
            <v>0</v>
          </cell>
          <cell r="W343">
            <v>2852.95</v>
          </cell>
          <cell r="Y343" t="str">
            <v xml:space="preserve">   2.  Level II</v>
          </cell>
          <cell r="Z343">
            <v>0</v>
          </cell>
          <cell r="AA343">
            <v>2657.8599999999997</v>
          </cell>
          <cell r="AB343">
            <v>0</v>
          </cell>
          <cell r="AC343">
            <v>195.09</v>
          </cell>
          <cell r="AD343">
            <v>0</v>
          </cell>
          <cell r="AE343">
            <v>2852.95</v>
          </cell>
        </row>
        <row r="344">
          <cell r="A344" t="str">
            <v xml:space="preserve">   3.  Level III</v>
          </cell>
          <cell r="B344">
            <v>408.74</v>
          </cell>
          <cell r="C344">
            <v>408.74</v>
          </cell>
          <cell r="D344">
            <v>66.5</v>
          </cell>
          <cell r="E344">
            <v>66.5</v>
          </cell>
          <cell r="F344">
            <v>475.24</v>
          </cell>
          <cell r="G344">
            <v>475.24</v>
          </cell>
          <cell r="I344" t="str">
            <v xml:space="preserve">   3.  Level III</v>
          </cell>
          <cell r="J344">
            <v>0</v>
          </cell>
          <cell r="K344">
            <v>408.74</v>
          </cell>
          <cell r="L344">
            <v>0</v>
          </cell>
          <cell r="M344">
            <v>66.5</v>
          </cell>
          <cell r="N344">
            <v>0</v>
          </cell>
          <cell r="O344">
            <v>475.24</v>
          </cell>
          <cell r="Q344" t="str">
            <v xml:space="preserve">   3.  Level III</v>
          </cell>
          <cell r="R344">
            <v>0</v>
          </cell>
          <cell r="S344">
            <v>408.74</v>
          </cell>
          <cell r="T344">
            <v>0</v>
          </cell>
          <cell r="U344">
            <v>66.5</v>
          </cell>
          <cell r="V344">
            <v>0</v>
          </cell>
          <cell r="W344">
            <v>475.24</v>
          </cell>
          <cell r="Y344" t="str">
            <v xml:space="preserve">   3.  Level III</v>
          </cell>
          <cell r="Z344">
            <v>0</v>
          </cell>
          <cell r="AA344">
            <v>408.74</v>
          </cell>
          <cell r="AB344">
            <v>0</v>
          </cell>
          <cell r="AC344">
            <v>66.5</v>
          </cell>
          <cell r="AD344">
            <v>0</v>
          </cell>
          <cell r="AE344">
            <v>475.24</v>
          </cell>
        </row>
        <row r="345">
          <cell r="A345" t="str">
            <v xml:space="preserve">   4.  Level IV</v>
          </cell>
          <cell r="B345">
            <v>7.97</v>
          </cell>
          <cell r="C345">
            <v>7.97</v>
          </cell>
          <cell r="D345">
            <v>13.969999999999999</v>
          </cell>
          <cell r="E345">
            <v>13.969999999999999</v>
          </cell>
          <cell r="F345">
            <v>21.939999999999998</v>
          </cell>
          <cell r="G345">
            <v>21.939999999999998</v>
          </cell>
          <cell r="I345" t="str">
            <v xml:space="preserve">   4.  Level IV</v>
          </cell>
          <cell r="J345">
            <v>0</v>
          </cell>
          <cell r="K345">
            <v>7.97</v>
          </cell>
          <cell r="L345">
            <v>0</v>
          </cell>
          <cell r="M345">
            <v>13.969999999999999</v>
          </cell>
          <cell r="N345">
            <v>0</v>
          </cell>
          <cell r="O345">
            <v>21.939999999999998</v>
          </cell>
          <cell r="Q345" t="str">
            <v xml:space="preserve">   4.  Level IV</v>
          </cell>
          <cell r="R345">
            <v>0</v>
          </cell>
          <cell r="S345">
            <v>7.97</v>
          </cell>
          <cell r="T345">
            <v>0</v>
          </cell>
          <cell r="U345">
            <v>13.969999999999999</v>
          </cell>
          <cell r="V345">
            <v>0</v>
          </cell>
          <cell r="W345">
            <v>21.939999999999998</v>
          </cell>
          <cell r="Y345" t="str">
            <v xml:space="preserve">   4.  Level IV</v>
          </cell>
          <cell r="Z345">
            <v>0</v>
          </cell>
          <cell r="AA345">
            <v>7.97</v>
          </cell>
          <cell r="AB345">
            <v>0</v>
          </cell>
          <cell r="AC345">
            <v>13.969999999999999</v>
          </cell>
          <cell r="AD345">
            <v>0</v>
          </cell>
          <cell r="AE345">
            <v>21.939999999999998</v>
          </cell>
        </row>
        <row r="346">
          <cell r="A346" t="str">
            <v xml:space="preserve">   5.</v>
          </cell>
          <cell r="I346" t="str">
            <v xml:space="preserve">   5.</v>
          </cell>
          <cell r="Q346" t="str">
            <v xml:space="preserve">   5.</v>
          </cell>
          <cell r="Y346" t="str">
            <v xml:space="preserve">   5.</v>
          </cell>
        </row>
        <row r="347">
          <cell r="A347" t="str">
            <v xml:space="preserve">   6.</v>
          </cell>
          <cell r="I347" t="str">
            <v xml:space="preserve">   6.</v>
          </cell>
          <cell r="Q347" t="str">
            <v xml:space="preserve">   6.</v>
          </cell>
          <cell r="Y347" t="str">
            <v xml:space="preserve">   6.</v>
          </cell>
        </row>
        <row r="348">
          <cell r="A348" t="str">
            <v xml:space="preserve">   7.  Home and Community Based Services (HCBS) Total</v>
          </cell>
          <cell r="B348">
            <v>12009.18</v>
          </cell>
          <cell r="C348">
            <v>12009.18</v>
          </cell>
          <cell r="D348">
            <v>2309.5999999999995</v>
          </cell>
          <cell r="E348">
            <v>2309.5999999999995</v>
          </cell>
          <cell r="F348">
            <v>14318.78</v>
          </cell>
          <cell r="G348">
            <v>14318.78</v>
          </cell>
          <cell r="I348" t="str">
            <v xml:space="preserve">   7.  Home and Community Based Services (HCBS) Total</v>
          </cell>
          <cell r="J348">
            <v>0</v>
          </cell>
          <cell r="K348">
            <v>12009.18</v>
          </cell>
          <cell r="L348">
            <v>0</v>
          </cell>
          <cell r="M348">
            <v>2309.5999999999995</v>
          </cell>
          <cell r="N348">
            <v>0</v>
          </cell>
          <cell r="O348">
            <v>14318.78</v>
          </cell>
          <cell r="Q348" t="str">
            <v xml:space="preserve">   7.  Home and Community Based Services (HCBS) Total</v>
          </cell>
          <cell r="R348">
            <v>0</v>
          </cell>
          <cell r="S348">
            <v>12009.18</v>
          </cell>
          <cell r="T348">
            <v>0</v>
          </cell>
          <cell r="U348">
            <v>2309.5999999999995</v>
          </cell>
          <cell r="V348">
            <v>0</v>
          </cell>
          <cell r="W348">
            <v>14318.78</v>
          </cell>
          <cell r="Y348" t="str">
            <v xml:space="preserve">   7.  Home and Community Based Services (HCBS) Total</v>
          </cell>
          <cell r="Z348">
            <v>0</v>
          </cell>
          <cell r="AA348">
            <v>12009.18</v>
          </cell>
          <cell r="AB348">
            <v>0</v>
          </cell>
          <cell r="AC348">
            <v>2309.5999999999995</v>
          </cell>
          <cell r="AD348">
            <v>0</v>
          </cell>
          <cell r="AE348">
            <v>14318.78</v>
          </cell>
        </row>
        <row r="349">
          <cell r="A349" t="str">
            <v xml:space="preserve">       a.  Adult Foster Care</v>
          </cell>
          <cell r="B349">
            <v>178.41</v>
          </cell>
          <cell r="C349">
            <v>178.41</v>
          </cell>
          <cell r="D349">
            <v>32.94</v>
          </cell>
          <cell r="E349">
            <v>32.94</v>
          </cell>
          <cell r="F349">
            <v>211.35</v>
          </cell>
          <cell r="G349">
            <v>211.35</v>
          </cell>
          <cell r="I349" t="str">
            <v xml:space="preserve">       a.  Adult Foster Care</v>
          </cell>
          <cell r="J349">
            <v>0</v>
          </cell>
          <cell r="K349">
            <v>178.41</v>
          </cell>
          <cell r="L349">
            <v>0</v>
          </cell>
          <cell r="M349">
            <v>32.94</v>
          </cell>
          <cell r="N349">
            <v>0</v>
          </cell>
          <cell r="O349">
            <v>211.35</v>
          </cell>
          <cell r="Q349" t="str">
            <v xml:space="preserve">       a.  Adult Foster Care</v>
          </cell>
          <cell r="R349">
            <v>0</v>
          </cell>
          <cell r="S349">
            <v>178.41</v>
          </cell>
          <cell r="T349">
            <v>0</v>
          </cell>
          <cell r="U349">
            <v>32.94</v>
          </cell>
          <cell r="V349">
            <v>0</v>
          </cell>
          <cell r="W349">
            <v>211.35</v>
          </cell>
          <cell r="Y349" t="str">
            <v xml:space="preserve">       a.  Adult Foster Care</v>
          </cell>
          <cell r="Z349">
            <v>0</v>
          </cell>
          <cell r="AA349">
            <v>178.41</v>
          </cell>
          <cell r="AB349">
            <v>0</v>
          </cell>
          <cell r="AC349">
            <v>32.94</v>
          </cell>
          <cell r="AD349">
            <v>0</v>
          </cell>
          <cell r="AE349">
            <v>211.35</v>
          </cell>
        </row>
        <row r="350">
          <cell r="A350" t="str">
            <v xml:space="preserve">       b.  Assisted Living Home (Adult Care Home)</v>
          </cell>
          <cell r="B350">
            <v>2187.61</v>
          </cell>
          <cell r="C350">
            <v>2187.61</v>
          </cell>
          <cell r="D350">
            <v>159.81</v>
          </cell>
          <cell r="E350">
            <v>159.81</v>
          </cell>
          <cell r="F350">
            <v>2347.42</v>
          </cell>
          <cell r="G350">
            <v>2347.42</v>
          </cell>
          <cell r="I350" t="str">
            <v xml:space="preserve">       b.  Assisted Living Home (Adult Care Home)</v>
          </cell>
          <cell r="J350">
            <v>0</v>
          </cell>
          <cell r="K350">
            <v>2187.61</v>
          </cell>
          <cell r="L350">
            <v>0</v>
          </cell>
          <cell r="M350">
            <v>159.81</v>
          </cell>
          <cell r="N350">
            <v>0</v>
          </cell>
          <cell r="O350">
            <v>2347.42</v>
          </cell>
          <cell r="Q350" t="str">
            <v xml:space="preserve">       b.  Assisted Living Home (Adult Care Home)</v>
          </cell>
          <cell r="R350">
            <v>0</v>
          </cell>
          <cell r="S350">
            <v>2187.61</v>
          </cell>
          <cell r="T350">
            <v>0</v>
          </cell>
          <cell r="U350">
            <v>159.81</v>
          </cell>
          <cell r="V350">
            <v>0</v>
          </cell>
          <cell r="W350">
            <v>2347.42</v>
          </cell>
          <cell r="Y350" t="str">
            <v xml:space="preserve">       b.  Assisted Living Home (Adult Care Home)</v>
          </cell>
          <cell r="Z350">
            <v>0</v>
          </cell>
          <cell r="AA350">
            <v>2187.61</v>
          </cell>
          <cell r="AB350">
            <v>0</v>
          </cell>
          <cell r="AC350">
            <v>159.81</v>
          </cell>
          <cell r="AD350">
            <v>0</v>
          </cell>
          <cell r="AE350">
            <v>2347.42</v>
          </cell>
        </row>
        <row r="351">
          <cell r="A351" t="str">
            <v xml:space="preserve">       c.  Group Home (DD)</v>
          </cell>
          <cell r="B351">
            <v>4.0299999999999994</v>
          </cell>
          <cell r="C351">
            <v>4.0299999999999994</v>
          </cell>
          <cell r="D351">
            <v>0</v>
          </cell>
          <cell r="E351">
            <v>0</v>
          </cell>
          <cell r="F351">
            <v>4.0299999999999994</v>
          </cell>
          <cell r="G351">
            <v>4.0299999999999994</v>
          </cell>
          <cell r="I351" t="str">
            <v xml:space="preserve">       c.  Group Home (DD)</v>
          </cell>
          <cell r="J351">
            <v>0</v>
          </cell>
          <cell r="K351">
            <v>4.0299999999999994</v>
          </cell>
          <cell r="L351">
            <v>0</v>
          </cell>
          <cell r="M351">
            <v>0</v>
          </cell>
          <cell r="N351">
            <v>0</v>
          </cell>
          <cell r="O351">
            <v>4.0299999999999994</v>
          </cell>
          <cell r="Q351" t="str">
            <v xml:space="preserve">       c.  Group Home (DD)</v>
          </cell>
          <cell r="R351">
            <v>0</v>
          </cell>
          <cell r="S351">
            <v>4.0299999999999994</v>
          </cell>
          <cell r="T351">
            <v>0</v>
          </cell>
          <cell r="U351">
            <v>0</v>
          </cell>
          <cell r="V351">
            <v>0</v>
          </cell>
          <cell r="W351">
            <v>4.0299999999999994</v>
          </cell>
          <cell r="Y351" t="str">
            <v xml:space="preserve">       c.  Group Home (DD)</v>
          </cell>
          <cell r="Z351">
            <v>0</v>
          </cell>
          <cell r="AA351">
            <v>4.0299999999999994</v>
          </cell>
          <cell r="AB351">
            <v>0</v>
          </cell>
          <cell r="AC351">
            <v>0</v>
          </cell>
          <cell r="AD351">
            <v>0</v>
          </cell>
          <cell r="AE351">
            <v>4.0299999999999994</v>
          </cell>
        </row>
        <row r="352">
          <cell r="A352" t="str">
            <v xml:space="preserve">       d.  Individual Home</v>
          </cell>
          <cell r="B352">
            <v>3287.0699999999997</v>
          </cell>
          <cell r="C352">
            <v>3287.0699999999997</v>
          </cell>
          <cell r="D352">
            <v>1141.04</v>
          </cell>
          <cell r="E352">
            <v>1141.04</v>
          </cell>
          <cell r="F352">
            <v>4428.1100000000006</v>
          </cell>
          <cell r="G352">
            <v>4428.1100000000006</v>
          </cell>
          <cell r="I352" t="str">
            <v xml:space="preserve">       d.  Individual Home</v>
          </cell>
          <cell r="J352">
            <v>0</v>
          </cell>
          <cell r="K352">
            <v>3287.0699999999997</v>
          </cell>
          <cell r="L352">
            <v>0</v>
          </cell>
          <cell r="M352">
            <v>1141.04</v>
          </cell>
          <cell r="N352">
            <v>0</v>
          </cell>
          <cell r="O352">
            <v>4428.1100000000006</v>
          </cell>
          <cell r="Q352" t="str">
            <v xml:space="preserve">       d.  Individual Home</v>
          </cell>
          <cell r="R352">
            <v>0</v>
          </cell>
          <cell r="S352">
            <v>3287.0699999999997</v>
          </cell>
          <cell r="T352">
            <v>0</v>
          </cell>
          <cell r="U352">
            <v>1141.04</v>
          </cell>
          <cell r="V352">
            <v>0</v>
          </cell>
          <cell r="W352">
            <v>4428.1100000000006</v>
          </cell>
          <cell r="Y352" t="str">
            <v xml:space="preserve">       d.  Individual Home</v>
          </cell>
          <cell r="Z352">
            <v>0</v>
          </cell>
          <cell r="AA352">
            <v>3287.0699999999997</v>
          </cell>
          <cell r="AB352">
            <v>0</v>
          </cell>
          <cell r="AC352">
            <v>1141.04</v>
          </cell>
          <cell r="AD352">
            <v>0</v>
          </cell>
          <cell r="AE352">
            <v>4428.1100000000006</v>
          </cell>
        </row>
        <row r="353">
          <cell r="A353" t="str">
            <v xml:space="preserve">       e.  Assisted Living Centers (SRL)</v>
          </cell>
          <cell r="B353">
            <v>2881.63</v>
          </cell>
          <cell r="C353">
            <v>2881.63</v>
          </cell>
          <cell r="D353">
            <v>223.98000000000002</v>
          </cell>
          <cell r="E353">
            <v>223.98000000000002</v>
          </cell>
          <cell r="F353">
            <v>3105.61</v>
          </cell>
          <cell r="G353">
            <v>3105.61</v>
          </cell>
          <cell r="I353" t="str">
            <v xml:space="preserve">       e.  Assisted Living Centers (SRL)</v>
          </cell>
          <cell r="J353">
            <v>0</v>
          </cell>
          <cell r="K353">
            <v>2881.63</v>
          </cell>
          <cell r="L353">
            <v>0</v>
          </cell>
          <cell r="M353">
            <v>223.98000000000002</v>
          </cell>
          <cell r="N353">
            <v>0</v>
          </cell>
          <cell r="O353">
            <v>3105.61</v>
          </cell>
          <cell r="Q353" t="str">
            <v xml:space="preserve">       e.  Assisted Living Centers (SRL)</v>
          </cell>
          <cell r="R353">
            <v>0</v>
          </cell>
          <cell r="S353">
            <v>2881.63</v>
          </cell>
          <cell r="T353">
            <v>0</v>
          </cell>
          <cell r="U353">
            <v>223.98000000000002</v>
          </cell>
          <cell r="V353">
            <v>0</v>
          </cell>
          <cell r="W353">
            <v>3105.61</v>
          </cell>
          <cell r="Y353" t="str">
            <v xml:space="preserve">       e.  Assisted Living Centers (SRL)</v>
          </cell>
          <cell r="Z353">
            <v>0</v>
          </cell>
          <cell r="AA353">
            <v>2881.63</v>
          </cell>
          <cell r="AB353">
            <v>0</v>
          </cell>
          <cell r="AC353">
            <v>223.98000000000002</v>
          </cell>
          <cell r="AD353">
            <v>0</v>
          </cell>
          <cell r="AE353">
            <v>3105.61</v>
          </cell>
        </row>
        <row r="354">
          <cell r="A354" t="str">
            <v xml:space="preserve">       f.  Other (Hospice)</v>
          </cell>
          <cell r="B354">
            <v>353.15000000000003</v>
          </cell>
          <cell r="C354">
            <v>353.15000000000003</v>
          </cell>
          <cell r="D354">
            <v>18.22</v>
          </cell>
          <cell r="E354">
            <v>18.22</v>
          </cell>
          <cell r="F354">
            <v>371.36999999999995</v>
          </cell>
          <cell r="G354">
            <v>371.36999999999995</v>
          </cell>
          <cell r="I354" t="str">
            <v xml:space="preserve">       f.  Other (Hospice)</v>
          </cell>
          <cell r="J354">
            <v>0</v>
          </cell>
          <cell r="K354">
            <v>353.15000000000003</v>
          </cell>
          <cell r="L354">
            <v>0</v>
          </cell>
          <cell r="M354">
            <v>18.22</v>
          </cell>
          <cell r="N354">
            <v>0</v>
          </cell>
          <cell r="O354">
            <v>371.36999999999995</v>
          </cell>
          <cell r="Q354" t="str">
            <v xml:space="preserve">       f.  Other (Hospice)</v>
          </cell>
          <cell r="R354">
            <v>0</v>
          </cell>
          <cell r="S354">
            <v>353.15000000000003</v>
          </cell>
          <cell r="T354">
            <v>0</v>
          </cell>
          <cell r="U354">
            <v>18.22</v>
          </cell>
          <cell r="V354">
            <v>0</v>
          </cell>
          <cell r="W354">
            <v>371.36999999999995</v>
          </cell>
          <cell r="Y354" t="str">
            <v xml:space="preserve">       f.  Other (Hospice)</v>
          </cell>
          <cell r="Z354">
            <v>0</v>
          </cell>
          <cell r="AA354">
            <v>353.15000000000003</v>
          </cell>
          <cell r="AB354">
            <v>0</v>
          </cell>
          <cell r="AC354">
            <v>18.22</v>
          </cell>
          <cell r="AD354">
            <v>0</v>
          </cell>
          <cell r="AE354">
            <v>371.36999999999995</v>
          </cell>
        </row>
        <row r="355">
          <cell r="A355" t="str">
            <v xml:space="preserve">       g.  Attendant Care</v>
          </cell>
          <cell r="B355">
            <v>3117.28</v>
          </cell>
          <cell r="C355">
            <v>3117.28</v>
          </cell>
          <cell r="D355">
            <v>733.61</v>
          </cell>
          <cell r="E355">
            <v>733.61</v>
          </cell>
          <cell r="F355">
            <v>3850.8900000000003</v>
          </cell>
          <cell r="G355">
            <v>3850.8900000000003</v>
          </cell>
          <cell r="I355" t="str">
            <v xml:space="preserve">       g.  Attendant Care</v>
          </cell>
          <cell r="J355">
            <v>0</v>
          </cell>
          <cell r="K355">
            <v>3117.28</v>
          </cell>
          <cell r="L355">
            <v>0</v>
          </cell>
          <cell r="M355">
            <v>733.61</v>
          </cell>
          <cell r="N355">
            <v>0</v>
          </cell>
          <cell r="O355">
            <v>3850.8900000000003</v>
          </cell>
          <cell r="Q355" t="str">
            <v xml:space="preserve">       g.  Attendant Care</v>
          </cell>
          <cell r="R355">
            <v>0</v>
          </cell>
          <cell r="S355">
            <v>3117.28</v>
          </cell>
          <cell r="T355">
            <v>0</v>
          </cell>
          <cell r="U355">
            <v>733.61</v>
          </cell>
          <cell r="V355">
            <v>0</v>
          </cell>
          <cell r="W355">
            <v>3850.8900000000003</v>
          </cell>
          <cell r="Y355" t="str">
            <v xml:space="preserve">       g.  Attendant Care</v>
          </cell>
          <cell r="Z355">
            <v>0</v>
          </cell>
          <cell r="AA355">
            <v>3117.28</v>
          </cell>
          <cell r="AB355">
            <v>0</v>
          </cell>
          <cell r="AC355">
            <v>733.61</v>
          </cell>
          <cell r="AD355">
            <v>0</v>
          </cell>
          <cell r="AE355">
            <v>3850.8900000000003</v>
          </cell>
        </row>
        <row r="356">
          <cell r="A356" t="str">
            <v xml:space="preserve">   8.  Acute Care</v>
          </cell>
          <cell r="B356">
            <v>153.07999999999998</v>
          </cell>
          <cell r="C356">
            <v>153.07999999999998</v>
          </cell>
          <cell r="D356">
            <v>96.039999999999992</v>
          </cell>
          <cell r="E356">
            <v>96.039999999999992</v>
          </cell>
          <cell r="F356">
            <v>249.11999999999998</v>
          </cell>
          <cell r="G356">
            <v>249.11999999999998</v>
          </cell>
          <cell r="I356" t="str">
            <v xml:space="preserve">   8.  Acute Care</v>
          </cell>
          <cell r="J356">
            <v>0</v>
          </cell>
          <cell r="K356">
            <v>153.07999999999998</v>
          </cell>
          <cell r="L356">
            <v>0</v>
          </cell>
          <cell r="M356">
            <v>96.039999999999992</v>
          </cell>
          <cell r="N356">
            <v>0</v>
          </cell>
          <cell r="O356">
            <v>249.11999999999998</v>
          </cell>
          <cell r="Q356" t="str">
            <v xml:space="preserve">   8.  Acute Care</v>
          </cell>
          <cell r="R356">
            <v>0</v>
          </cell>
          <cell r="S356">
            <v>153.07999999999998</v>
          </cell>
          <cell r="T356">
            <v>0</v>
          </cell>
          <cell r="U356">
            <v>96.039999999999992</v>
          </cell>
          <cell r="V356">
            <v>0</v>
          </cell>
          <cell r="W356">
            <v>249.11999999999998</v>
          </cell>
          <cell r="Y356" t="str">
            <v xml:space="preserve">   8.  Acute Care</v>
          </cell>
          <cell r="Z356">
            <v>0</v>
          </cell>
          <cell r="AA356">
            <v>153.07999999999998</v>
          </cell>
          <cell r="AB356">
            <v>0</v>
          </cell>
          <cell r="AC356">
            <v>96.039999999999992</v>
          </cell>
          <cell r="AD356">
            <v>0</v>
          </cell>
          <cell r="AE356">
            <v>249.11999999999998</v>
          </cell>
        </row>
        <row r="357">
          <cell r="A357" t="str">
            <v xml:space="preserve">   9.  Ventilator</v>
          </cell>
          <cell r="B357">
            <v>72.25</v>
          </cell>
          <cell r="C357">
            <v>72.25</v>
          </cell>
          <cell r="D357">
            <v>65.510000000000005</v>
          </cell>
          <cell r="E357">
            <v>65.510000000000005</v>
          </cell>
          <cell r="F357">
            <v>137.76</v>
          </cell>
          <cell r="G357">
            <v>137.76</v>
          </cell>
          <cell r="I357" t="str">
            <v xml:space="preserve">   9.  Ventilator</v>
          </cell>
          <cell r="J357">
            <v>0</v>
          </cell>
          <cell r="K357">
            <v>72.25</v>
          </cell>
          <cell r="L357">
            <v>0</v>
          </cell>
          <cell r="M357">
            <v>65.510000000000005</v>
          </cell>
          <cell r="N357">
            <v>0</v>
          </cell>
          <cell r="O357">
            <v>137.76</v>
          </cell>
          <cell r="Q357" t="str">
            <v xml:space="preserve">   9.  Ventilator</v>
          </cell>
          <cell r="R357">
            <v>0</v>
          </cell>
          <cell r="S357">
            <v>72.25</v>
          </cell>
          <cell r="T357">
            <v>0</v>
          </cell>
          <cell r="U357">
            <v>65.510000000000005</v>
          </cell>
          <cell r="V357">
            <v>0</v>
          </cell>
          <cell r="W357">
            <v>137.76</v>
          </cell>
          <cell r="Y357" t="str">
            <v xml:space="preserve">   9.  Ventilator</v>
          </cell>
          <cell r="Z357">
            <v>0</v>
          </cell>
          <cell r="AA357">
            <v>72.25</v>
          </cell>
          <cell r="AB357">
            <v>0</v>
          </cell>
          <cell r="AC357">
            <v>65.510000000000005</v>
          </cell>
          <cell r="AD357">
            <v>0</v>
          </cell>
          <cell r="AE357">
            <v>137.76</v>
          </cell>
        </row>
        <row r="358">
          <cell r="A358" t="str">
            <v xml:space="preserve">  10.  Prior Period</v>
          </cell>
          <cell r="B358">
            <v>685.04200000000003</v>
          </cell>
          <cell r="C358">
            <v>685.04200000000003</v>
          </cell>
          <cell r="D358">
            <v>50.458000000000006</v>
          </cell>
          <cell r="E358">
            <v>50.458000000000006</v>
          </cell>
          <cell r="F358">
            <v>735.50000000000011</v>
          </cell>
          <cell r="G358">
            <v>735.50000000000011</v>
          </cell>
          <cell r="I358" t="str">
            <v xml:space="preserve">  10.  Prior Period</v>
          </cell>
          <cell r="J358">
            <v>0</v>
          </cell>
          <cell r="K358">
            <v>685.04200000000003</v>
          </cell>
          <cell r="L358">
            <v>0</v>
          </cell>
          <cell r="M358">
            <v>50.458000000000006</v>
          </cell>
          <cell r="N358">
            <v>0</v>
          </cell>
          <cell r="O358">
            <v>735.50000000000011</v>
          </cell>
          <cell r="Q358" t="str">
            <v xml:space="preserve">  10.  Prior Period</v>
          </cell>
          <cell r="R358">
            <v>0</v>
          </cell>
          <cell r="S358">
            <v>685.04200000000003</v>
          </cell>
          <cell r="T358">
            <v>0</v>
          </cell>
          <cell r="U358">
            <v>50.458000000000006</v>
          </cell>
          <cell r="V358">
            <v>0</v>
          </cell>
          <cell r="W358">
            <v>735.50000000000011</v>
          </cell>
          <cell r="Y358" t="str">
            <v xml:space="preserve">  10.  Prior Period</v>
          </cell>
          <cell r="Z358">
            <v>0</v>
          </cell>
          <cell r="AA358">
            <v>685.04200000000003</v>
          </cell>
          <cell r="AB358">
            <v>0</v>
          </cell>
          <cell r="AC358">
            <v>50.458000000000006</v>
          </cell>
          <cell r="AD358">
            <v>0</v>
          </cell>
          <cell r="AE358">
            <v>735.50000000000011</v>
          </cell>
        </row>
        <row r="359">
          <cell r="A359" t="str">
            <v xml:space="preserve">  11.  Other - Not Placed</v>
          </cell>
          <cell r="B359">
            <v>-1937.4099999999978</v>
          </cell>
          <cell r="C359">
            <v>-1937.4099999999978</v>
          </cell>
          <cell r="D359">
            <v>-277.03999999999996</v>
          </cell>
          <cell r="E359">
            <v>-277.03999999999996</v>
          </cell>
          <cell r="F359">
            <v>-2214.449999999998</v>
          </cell>
          <cell r="G359">
            <v>-2214.449999999998</v>
          </cell>
          <cell r="I359" t="str">
            <v xml:space="preserve">  11.  Other - Not Placed</v>
          </cell>
          <cell r="J359">
            <v>0</v>
          </cell>
          <cell r="K359">
            <v>-1937.4099999999978</v>
          </cell>
          <cell r="L359">
            <v>0</v>
          </cell>
          <cell r="M359">
            <v>-277.03999999999996</v>
          </cell>
          <cell r="N359">
            <v>0</v>
          </cell>
          <cell r="O359">
            <v>-2214.449999999998</v>
          </cell>
          <cell r="Q359" t="str">
            <v xml:space="preserve">  11.  Other - Not Placed</v>
          </cell>
          <cell r="R359">
            <v>0</v>
          </cell>
          <cell r="S359">
            <v>-1937.4099999999978</v>
          </cell>
          <cell r="T359">
            <v>0</v>
          </cell>
          <cell r="U359">
            <v>-277.03999999999996</v>
          </cell>
          <cell r="V359">
            <v>0</v>
          </cell>
          <cell r="W359">
            <v>-2214.449999999998</v>
          </cell>
          <cell r="Y359" t="str">
            <v xml:space="preserve">  11.  Other - Not Placed</v>
          </cell>
          <cell r="Z359">
            <v>0</v>
          </cell>
          <cell r="AA359">
            <v>-1937.4099999999978</v>
          </cell>
          <cell r="AB359">
            <v>0</v>
          </cell>
          <cell r="AC359">
            <v>-277.03999999999996</v>
          </cell>
          <cell r="AD359">
            <v>0</v>
          </cell>
          <cell r="AE359">
            <v>-2214.449999999998</v>
          </cell>
        </row>
        <row r="361">
          <cell r="A361" t="str">
            <v>C.   Acute Patient Day Information</v>
          </cell>
          <cell r="I361" t="str">
            <v>C.   Acute Patient Day Information</v>
          </cell>
          <cell r="Q361" t="str">
            <v>C.   Acute Patient Day Information</v>
          </cell>
          <cell r="Y361" t="str">
            <v>C.   Acute Patient Day Information</v>
          </cell>
        </row>
        <row r="362">
          <cell r="A362" t="str">
            <v xml:space="preserve">       a.  Admissions</v>
          </cell>
          <cell r="B362">
            <v>1121</v>
          </cell>
          <cell r="C362">
            <v>1121</v>
          </cell>
          <cell r="D362">
            <v>211</v>
          </cell>
          <cell r="E362">
            <v>211</v>
          </cell>
          <cell r="F362">
            <v>1332</v>
          </cell>
          <cell r="G362">
            <v>1332</v>
          </cell>
          <cell r="I362" t="str">
            <v xml:space="preserve">       a.  Admissions</v>
          </cell>
          <cell r="J362">
            <v>0</v>
          </cell>
          <cell r="K362">
            <v>1121</v>
          </cell>
          <cell r="L362">
            <v>0</v>
          </cell>
          <cell r="M362">
            <v>211</v>
          </cell>
          <cell r="N362">
            <v>0</v>
          </cell>
          <cell r="O362">
            <v>1332</v>
          </cell>
          <cell r="Q362" t="str">
            <v xml:space="preserve">       a.  Admissions</v>
          </cell>
          <cell r="R362">
            <v>0</v>
          </cell>
          <cell r="S362">
            <v>1121</v>
          </cell>
          <cell r="T362">
            <v>0</v>
          </cell>
          <cell r="U362">
            <v>211</v>
          </cell>
          <cell r="V362">
            <v>0</v>
          </cell>
          <cell r="W362">
            <v>1332</v>
          </cell>
          <cell r="Y362" t="str">
            <v xml:space="preserve">       a.  Admissions</v>
          </cell>
          <cell r="Z362">
            <v>0</v>
          </cell>
          <cell r="AA362">
            <v>1121</v>
          </cell>
          <cell r="AB362">
            <v>0</v>
          </cell>
          <cell r="AC362">
            <v>211</v>
          </cell>
          <cell r="AD362">
            <v>0</v>
          </cell>
          <cell r="AE362">
            <v>1332</v>
          </cell>
        </row>
        <row r="363">
          <cell r="A363" t="str">
            <v xml:space="preserve">       b.  Patient Days</v>
          </cell>
          <cell r="B363">
            <v>6094</v>
          </cell>
          <cell r="C363">
            <v>6094</v>
          </cell>
          <cell r="D363">
            <v>1231</v>
          </cell>
          <cell r="E363">
            <v>1231</v>
          </cell>
          <cell r="F363">
            <v>7325</v>
          </cell>
          <cell r="G363">
            <v>7325</v>
          </cell>
          <cell r="I363" t="str">
            <v xml:space="preserve">       b.  Patient Days</v>
          </cell>
          <cell r="J363">
            <v>0</v>
          </cell>
          <cell r="K363">
            <v>6094</v>
          </cell>
          <cell r="L363">
            <v>0</v>
          </cell>
          <cell r="M363">
            <v>1231</v>
          </cell>
          <cell r="N363">
            <v>0</v>
          </cell>
          <cell r="O363">
            <v>7325</v>
          </cell>
          <cell r="Q363" t="str">
            <v xml:space="preserve">       b.  Patient Days</v>
          </cell>
          <cell r="R363">
            <v>0</v>
          </cell>
          <cell r="S363">
            <v>6094</v>
          </cell>
          <cell r="T363">
            <v>0</v>
          </cell>
          <cell r="U363">
            <v>1231</v>
          </cell>
          <cell r="V363">
            <v>0</v>
          </cell>
          <cell r="W363">
            <v>7325</v>
          </cell>
          <cell r="Y363" t="str">
            <v xml:space="preserve">       b.  Patient Days</v>
          </cell>
          <cell r="Z363">
            <v>0</v>
          </cell>
          <cell r="AA363">
            <v>6094</v>
          </cell>
          <cell r="AB363">
            <v>0</v>
          </cell>
          <cell r="AC363">
            <v>1231</v>
          </cell>
          <cell r="AD363">
            <v>0</v>
          </cell>
          <cell r="AE363">
            <v>7325</v>
          </cell>
        </row>
        <row r="364">
          <cell r="A364" t="str">
            <v xml:space="preserve">       c.  Discharges</v>
          </cell>
          <cell r="B364">
            <v>1069</v>
          </cell>
          <cell r="C364">
            <v>1069</v>
          </cell>
          <cell r="D364">
            <v>198</v>
          </cell>
          <cell r="E364">
            <v>198</v>
          </cell>
          <cell r="F364">
            <v>1267</v>
          </cell>
          <cell r="G364">
            <v>1267</v>
          </cell>
          <cell r="I364" t="str">
            <v xml:space="preserve">       c.  Discharges</v>
          </cell>
          <cell r="J364">
            <v>0</v>
          </cell>
          <cell r="K364">
            <v>1069</v>
          </cell>
          <cell r="L364">
            <v>0</v>
          </cell>
          <cell r="M364">
            <v>198</v>
          </cell>
          <cell r="N364">
            <v>0</v>
          </cell>
          <cell r="O364">
            <v>1267</v>
          </cell>
          <cell r="Q364" t="str">
            <v xml:space="preserve">       c.  Discharges</v>
          </cell>
          <cell r="R364">
            <v>0</v>
          </cell>
          <cell r="S364">
            <v>1069</v>
          </cell>
          <cell r="T364">
            <v>0</v>
          </cell>
          <cell r="U364">
            <v>198</v>
          </cell>
          <cell r="V364">
            <v>0</v>
          </cell>
          <cell r="W364">
            <v>1267</v>
          </cell>
          <cell r="Y364" t="str">
            <v xml:space="preserve">       c.  Discharges</v>
          </cell>
          <cell r="Z364">
            <v>0</v>
          </cell>
          <cell r="AA364">
            <v>1069</v>
          </cell>
          <cell r="AB364">
            <v>0</v>
          </cell>
          <cell r="AC364">
            <v>198</v>
          </cell>
          <cell r="AD364">
            <v>0</v>
          </cell>
          <cell r="AE364">
            <v>1267</v>
          </cell>
        </row>
        <row r="365">
          <cell r="A365" t="str">
            <v xml:space="preserve">       d.  Discharge Days</v>
          </cell>
          <cell r="B365">
            <v>4799</v>
          </cell>
          <cell r="C365">
            <v>4799</v>
          </cell>
          <cell r="D365">
            <v>966</v>
          </cell>
          <cell r="E365">
            <v>966</v>
          </cell>
          <cell r="F365">
            <v>5765</v>
          </cell>
          <cell r="G365">
            <v>5765</v>
          </cell>
          <cell r="I365" t="str">
            <v xml:space="preserve">       d.  Discharge Days</v>
          </cell>
          <cell r="J365">
            <v>0</v>
          </cell>
          <cell r="K365">
            <v>4799</v>
          </cell>
          <cell r="L365">
            <v>0</v>
          </cell>
          <cell r="M365">
            <v>966</v>
          </cell>
          <cell r="N365">
            <v>0</v>
          </cell>
          <cell r="O365">
            <v>5765</v>
          </cell>
          <cell r="Q365" t="str">
            <v xml:space="preserve">       d.  Discharge Days</v>
          </cell>
          <cell r="R365">
            <v>0</v>
          </cell>
          <cell r="S365">
            <v>4799</v>
          </cell>
          <cell r="T365">
            <v>0</v>
          </cell>
          <cell r="U365">
            <v>966</v>
          </cell>
          <cell r="V365">
            <v>0</v>
          </cell>
          <cell r="W365">
            <v>5765</v>
          </cell>
          <cell r="Y365" t="str">
            <v xml:space="preserve">       d.  Discharge Days</v>
          </cell>
          <cell r="Z365">
            <v>0</v>
          </cell>
          <cell r="AA365">
            <v>4799</v>
          </cell>
          <cell r="AB365">
            <v>0</v>
          </cell>
          <cell r="AC365">
            <v>966</v>
          </cell>
          <cell r="AD365">
            <v>0</v>
          </cell>
          <cell r="AE365">
            <v>5765</v>
          </cell>
        </row>
        <row r="366">
          <cell r="A366" t="str">
            <v xml:space="preserve">       e.  Average Length of Stay</v>
          </cell>
          <cell r="B366">
            <v>4.489242282507016</v>
          </cell>
          <cell r="C366">
            <v>4.489242282507016</v>
          </cell>
          <cell r="D366">
            <v>4.8787878787878789</v>
          </cell>
          <cell r="E366">
            <v>4.8787878787878789</v>
          </cell>
          <cell r="F366">
            <v>4.5501183898973956</v>
          </cell>
          <cell r="G366">
            <v>4.5501183898973956</v>
          </cell>
          <cell r="I366" t="str">
            <v xml:space="preserve">       e.  Average Length of Stay</v>
          </cell>
          <cell r="J366">
            <v>0</v>
          </cell>
          <cell r="K366">
            <v>4.489242282507016</v>
          </cell>
          <cell r="L366">
            <v>0</v>
          </cell>
          <cell r="M366">
            <v>4.8787878787878789</v>
          </cell>
          <cell r="N366">
            <v>0</v>
          </cell>
          <cell r="O366">
            <v>4.5501183898973956</v>
          </cell>
          <cell r="Q366" t="str">
            <v xml:space="preserve">       e.  Average Length of Stay</v>
          </cell>
          <cell r="R366">
            <v>0</v>
          </cell>
          <cell r="S366">
            <v>4.489242282507016</v>
          </cell>
          <cell r="T366">
            <v>0</v>
          </cell>
          <cell r="U366">
            <v>4.8787878787878789</v>
          </cell>
          <cell r="V366">
            <v>0</v>
          </cell>
          <cell r="W366">
            <v>4.5501183898973956</v>
          </cell>
          <cell r="Y366" t="str">
            <v xml:space="preserve">       e.  Average Length of Stay</v>
          </cell>
          <cell r="Z366">
            <v>0</v>
          </cell>
          <cell r="AA366">
            <v>4.489242282507016</v>
          </cell>
          <cell r="AB366">
            <v>0</v>
          </cell>
          <cell r="AC366">
            <v>4.8787878787878789</v>
          </cell>
          <cell r="AD366">
            <v>0</v>
          </cell>
          <cell r="AE366">
            <v>4.5501183898973956</v>
          </cell>
        </row>
        <row r="368">
          <cell r="A368" t="str">
            <v>D.   Emergency Room Visits</v>
          </cell>
          <cell r="B368">
            <v>454</v>
          </cell>
          <cell r="C368">
            <v>454</v>
          </cell>
          <cell r="D368">
            <v>199</v>
          </cell>
          <cell r="E368">
            <v>199</v>
          </cell>
          <cell r="F368">
            <v>653</v>
          </cell>
          <cell r="G368">
            <v>653</v>
          </cell>
          <cell r="I368" t="str">
            <v>D.   Emergency Room Visits</v>
          </cell>
          <cell r="J368">
            <v>0</v>
          </cell>
          <cell r="K368">
            <v>454</v>
          </cell>
          <cell r="L368">
            <v>0</v>
          </cell>
          <cell r="M368">
            <v>199</v>
          </cell>
          <cell r="N368">
            <v>0</v>
          </cell>
          <cell r="O368">
            <v>653</v>
          </cell>
          <cell r="Q368" t="str">
            <v>D.   Emergency Room Visits</v>
          </cell>
          <cell r="R368">
            <v>0</v>
          </cell>
          <cell r="S368">
            <v>454</v>
          </cell>
          <cell r="T368">
            <v>0</v>
          </cell>
          <cell r="U368">
            <v>199</v>
          </cell>
          <cell r="V368">
            <v>0</v>
          </cell>
          <cell r="W368">
            <v>653</v>
          </cell>
          <cell r="Y368" t="str">
            <v>D.   Emergency Room Visits</v>
          </cell>
          <cell r="Z368">
            <v>0</v>
          </cell>
          <cell r="AA368">
            <v>454</v>
          </cell>
          <cell r="AB368">
            <v>0</v>
          </cell>
          <cell r="AC368">
            <v>199</v>
          </cell>
          <cell r="AD368">
            <v>0</v>
          </cell>
          <cell r="AE368">
            <v>653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
      <sheetName val="PPC"/>
      <sheetName val="ProspClaimsLag"/>
      <sheetName val="PPCClaimsLag"/>
      <sheetName val="TOTAL"/>
      <sheetName val="TotalClaimsLag"/>
      <sheetName val="MSI"/>
      <sheetName val="Summary"/>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
      <sheetName val="PPC"/>
      <sheetName val="ProspClaimsLag"/>
      <sheetName val="PPCClaimsLag"/>
      <sheetName val="TOTAL"/>
      <sheetName val="TotalClaimsLag"/>
      <sheetName val="MSI"/>
      <sheetName val="Summary"/>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FOR INVOICES RECEIVED"/>
      <sheetName val="EXP FOR INVOICES RECEIVED OLD"/>
      <sheetName val="UPLOAD"/>
      <sheetName val="INVOICES RECEIVED"/>
      <sheetName val="Invoices"/>
      <sheetName val="INV RCVD PRIOR MNTH PAID CURR"/>
      <sheetName val="Summary"/>
      <sheetName val="MONTH END ACCRUAL JE"/>
      <sheetName val="MONTH END ACCRUAL"/>
      <sheetName val="ACCRUAL UPLOA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Panel"/>
      <sheetName val="CopyTo"/>
      <sheetName val="CheckFigs"/>
      <sheetName val="AcctMap"/>
      <sheetName val="DeptMap"/>
      <sheetName val="Budget"/>
      <sheetName val="TB"/>
      <sheetName val="GL293"/>
      <sheetName val="&lt;-- Admin | Core --&gt;"/>
      <sheetName val="BS"/>
      <sheetName val="MCBvA"/>
      <sheetName val="CurVPY"/>
      <sheetName val="MCTrend"/>
      <sheetName val="MCDept"/>
      <sheetName val="15BudTrend"/>
      <sheetName val="&lt;-- Core | Depts --&gt;"/>
      <sheetName val="BvAAdmin"/>
      <sheetName val="TrendAdmin"/>
      <sheetName val="BvAAudit"/>
      <sheetName val="TrendAudit"/>
      <sheetName val="BvAClaims"/>
      <sheetName val="TrendClaims"/>
      <sheetName val="BvAComp"/>
      <sheetName val="TrendComp"/>
      <sheetName val="BvABenefits"/>
      <sheetName val="TrendBenefits"/>
      <sheetName val="BvAFinAc"/>
      <sheetName val="TrendFinAc"/>
      <sheetName val="BvAFinEco"/>
      <sheetName val="TrendFinEco"/>
      <sheetName val="BvAFinPlan"/>
      <sheetName val="TrendFinPlan"/>
      <sheetName val="BvAFinRec"/>
      <sheetName val="TrendFinRec"/>
      <sheetName val="BvAFinPR"/>
      <sheetName val="TrendFinPR"/>
      <sheetName val="BvAHR"/>
      <sheetName val="TrendHR"/>
      <sheetName val="BvAIS"/>
      <sheetName val="TrendIS"/>
      <sheetName val="BvAMark"/>
      <sheetName val="TrendMark"/>
      <sheetName val="BvAMSMgt"/>
      <sheetName val="TrendMSMgt"/>
      <sheetName val="BvAMSCM"/>
      <sheetName val="TrendMSCM"/>
      <sheetName val="BvAMSMat"/>
      <sheetName val="TrendMSMat"/>
      <sheetName val="BvAMSUtil"/>
      <sheetName val="TrendMSUtil"/>
      <sheetName val="BvAMSPA"/>
      <sheetName val="TrendMSPA"/>
      <sheetName val="BvAMSQual"/>
      <sheetName val="TrendMSQual"/>
      <sheetName val="BvAMSRX"/>
      <sheetName val="TrendMSRX"/>
      <sheetName val="BvAMSDis"/>
      <sheetName val="TrendMSDis"/>
      <sheetName val="BvAMSCE"/>
      <sheetName val="TrendMSCE"/>
      <sheetName val="BvAMemSvs"/>
      <sheetName val="TrendMemSvs"/>
      <sheetName val="BvANet"/>
      <sheetName val="TrendNet"/>
      <sheetName val="BvANonOp"/>
      <sheetName val="TrendNonOp"/>
      <sheetName val="BvAProjM"/>
      <sheetName val="TrendProjM"/>
      <sheetName val="BvARisk"/>
      <sheetName val="TrendRisk"/>
      <sheetName val="BvAWR"/>
      <sheetName val="TrendWR"/>
      <sheetName val="Formula Ref"/>
    </sheetNames>
    <sheetDataSet>
      <sheetData sheetId="0">
        <row r="6">
          <cell r="F6">
            <v>41973</v>
          </cell>
        </row>
      </sheetData>
      <sheetData sheetId="1"/>
      <sheetData sheetId="2"/>
      <sheetData sheetId="3">
        <row r="1">
          <cell r="A1" t="str">
            <v>Account Number</v>
          </cell>
          <cell r="B1" t="str">
            <v>Description</v>
          </cell>
          <cell r="C1" t="str">
            <v>Individual Level</v>
          </cell>
        </row>
        <row r="2">
          <cell r="A2">
            <v>100000</v>
          </cell>
          <cell r="B2" t="str">
            <v>Disbursements</v>
          </cell>
          <cell r="C2" t="str">
            <v>Cash and Cash Equivalents</v>
          </cell>
        </row>
        <row r="3">
          <cell r="A3">
            <v>100005</v>
          </cell>
          <cell r="B3" t="str">
            <v>A/P Disbursement account</v>
          </cell>
          <cell r="C3" t="str">
            <v>Cash and Cash Equivalents</v>
          </cell>
        </row>
        <row r="4">
          <cell r="A4">
            <v>100010</v>
          </cell>
          <cell r="B4" t="str">
            <v>Payroll account</v>
          </cell>
          <cell r="C4" t="str">
            <v>Cash and Cash Equivalents</v>
          </cell>
        </row>
        <row r="5">
          <cell r="A5">
            <v>100015</v>
          </cell>
          <cell r="B5" t="str">
            <v>Cash clearing account</v>
          </cell>
          <cell r="C5" t="str">
            <v>Cash and Cash Equivalents</v>
          </cell>
        </row>
        <row r="6">
          <cell r="A6">
            <v>100020</v>
          </cell>
          <cell r="B6" t="str">
            <v>Payroll clearing account</v>
          </cell>
          <cell r="C6" t="str">
            <v>Cash and Cash Equivalents</v>
          </cell>
        </row>
        <row r="7">
          <cell r="A7">
            <v>100055</v>
          </cell>
          <cell r="B7" t="str">
            <v>Petty Cash</v>
          </cell>
          <cell r="C7" t="str">
            <v>Cash and Cash Equivalents</v>
          </cell>
        </row>
        <row r="8">
          <cell r="A8">
            <v>100500</v>
          </cell>
          <cell r="B8" t="str">
            <v>Restricted - General</v>
          </cell>
          <cell r="C8" t="str">
            <v>Cash and Cash Equivalents</v>
          </cell>
        </row>
        <row r="9">
          <cell r="A9">
            <v>130250</v>
          </cell>
          <cell r="B9" t="str">
            <v>Prepaid Other</v>
          </cell>
          <cell r="C9" t="str">
            <v>Prepaid Asset</v>
          </cell>
        </row>
        <row r="10">
          <cell r="A10">
            <v>140200</v>
          </cell>
          <cell r="B10" t="str">
            <v>Other Receivables</v>
          </cell>
          <cell r="C10" t="str">
            <v>Other Current Assets</v>
          </cell>
        </row>
        <row r="11">
          <cell r="A11">
            <v>140225</v>
          </cell>
          <cell r="B11" t="str">
            <v>Interfacility Rec-Salary Alloc</v>
          </cell>
          <cell r="C11" t="str">
            <v>Other Current Assets</v>
          </cell>
        </row>
        <row r="12">
          <cell r="A12">
            <v>150500</v>
          </cell>
          <cell r="B12" t="str">
            <v>Major Movable Equip - Hospital</v>
          </cell>
          <cell r="C12" t="str">
            <v>Equipment, Net</v>
          </cell>
        </row>
        <row r="13">
          <cell r="A13">
            <v>150510</v>
          </cell>
          <cell r="B13" t="str">
            <v>Major Movable Equip -Prof Bldg</v>
          </cell>
          <cell r="C13" t="str">
            <v>Equipment, Net</v>
          </cell>
        </row>
        <row r="14">
          <cell r="A14">
            <v>150995</v>
          </cell>
          <cell r="B14" t="str">
            <v>Asset Clearing</v>
          </cell>
          <cell r="C14" t="str">
            <v>Equipment, Net</v>
          </cell>
        </row>
        <row r="15">
          <cell r="A15">
            <v>160500</v>
          </cell>
          <cell r="B15" t="str">
            <v>Acc Depr-Maj Mov - Hosp</v>
          </cell>
          <cell r="C15" t="str">
            <v>Equipment, Net</v>
          </cell>
        </row>
        <row r="16">
          <cell r="A16">
            <v>162900</v>
          </cell>
          <cell r="B16" t="str">
            <v>Project 20</v>
          </cell>
          <cell r="C16" t="str">
            <v>Equipment, Net</v>
          </cell>
        </row>
        <row r="17">
          <cell r="A17">
            <v>170602</v>
          </cell>
          <cell r="B17" t="str">
            <v>Rent Deposits</v>
          </cell>
          <cell r="C17" t="str">
            <v>Refundable Deposits</v>
          </cell>
        </row>
        <row r="18">
          <cell r="A18">
            <v>200020</v>
          </cell>
          <cell r="B18" t="str">
            <v>Accounts Payable System</v>
          </cell>
          <cell r="C18" t="str">
            <v>Accounts Payable</v>
          </cell>
        </row>
        <row r="19">
          <cell r="A19">
            <v>200025</v>
          </cell>
          <cell r="B19" t="str">
            <v>A/P System Accruals</v>
          </cell>
          <cell r="C19" t="str">
            <v>Accounts Payable</v>
          </cell>
        </row>
        <row r="20">
          <cell r="A20">
            <v>210000</v>
          </cell>
          <cell r="B20" t="str">
            <v>Accrued Payroll</v>
          </cell>
          <cell r="C20" t="str">
            <v>Accrued Payroll Liabilities</v>
          </cell>
        </row>
        <row r="21">
          <cell r="A21">
            <v>210745</v>
          </cell>
          <cell r="B21" t="str">
            <v>State Disability Ins Payable</v>
          </cell>
          <cell r="C21" t="str">
            <v>Accrued Payroll Liabilities</v>
          </cell>
        </row>
        <row r="22">
          <cell r="A22">
            <v>210020</v>
          </cell>
          <cell r="B22" t="str">
            <v>Accrued PTO</v>
          </cell>
          <cell r="C22" t="str">
            <v>Accrued Payroll Liabilities</v>
          </cell>
        </row>
        <row r="23">
          <cell r="A23">
            <v>210080</v>
          </cell>
          <cell r="B23" t="str">
            <v>Accrued mgmt bonus</v>
          </cell>
          <cell r="C23" t="str">
            <v>Accrued Payroll Liabilities</v>
          </cell>
        </row>
        <row r="24">
          <cell r="A24">
            <v>210510</v>
          </cell>
          <cell r="B24" t="str">
            <v>Miscellaneous Deducts Payable</v>
          </cell>
          <cell r="C24" t="str">
            <v>Accrued Payroll Liabilities</v>
          </cell>
        </row>
        <row r="25">
          <cell r="A25">
            <v>210520</v>
          </cell>
          <cell r="B25" t="str">
            <v>FICA Taxes Payable - EE</v>
          </cell>
          <cell r="C25" t="str">
            <v>Accrued Payroll Liabilities</v>
          </cell>
        </row>
        <row r="26">
          <cell r="A26">
            <v>210530</v>
          </cell>
          <cell r="B26" t="str">
            <v>FICA Taxes Payable - ER</v>
          </cell>
          <cell r="C26" t="str">
            <v>Accrued Payroll Liabilities</v>
          </cell>
        </row>
        <row r="27">
          <cell r="A27">
            <v>210540</v>
          </cell>
          <cell r="B27" t="str">
            <v>Federal unemploy taxes payable</v>
          </cell>
          <cell r="C27" t="str">
            <v>Accrued Payroll Liabilities</v>
          </cell>
        </row>
        <row r="28">
          <cell r="A28">
            <v>210550</v>
          </cell>
          <cell r="B28" t="str">
            <v>State unemploy taxes payable</v>
          </cell>
          <cell r="C28" t="str">
            <v>Accrued Payroll Liabilities</v>
          </cell>
        </row>
        <row r="29">
          <cell r="A29">
            <v>210560</v>
          </cell>
          <cell r="B29" t="str">
            <v>Federal withhold taxes payable</v>
          </cell>
          <cell r="C29" t="str">
            <v>Accrued Payroll Liabilities</v>
          </cell>
        </row>
        <row r="30">
          <cell r="A30">
            <v>210570</v>
          </cell>
          <cell r="B30" t="str">
            <v>State withholding tax payable</v>
          </cell>
          <cell r="C30" t="str">
            <v>Accrued Payroll Liabilities</v>
          </cell>
        </row>
        <row r="31">
          <cell r="A31">
            <v>210655</v>
          </cell>
          <cell r="B31" t="str">
            <v>Accr Exec Pension Plan-Curr</v>
          </cell>
          <cell r="C31" t="str">
            <v>Accrued Payroll Liabilities</v>
          </cell>
        </row>
        <row r="32">
          <cell r="A32">
            <v>210680</v>
          </cell>
          <cell r="B32" t="str">
            <v>401k Contributions Payable</v>
          </cell>
          <cell r="C32" t="str">
            <v>Accrued Payroll Liabilities</v>
          </cell>
        </row>
        <row r="33">
          <cell r="A33">
            <v>210695</v>
          </cell>
          <cell r="B33" t="str">
            <v>Health Care FSA Payable</v>
          </cell>
          <cell r="C33" t="str">
            <v>Accrued Payroll Liabilities</v>
          </cell>
        </row>
        <row r="34">
          <cell r="A34">
            <v>210700</v>
          </cell>
          <cell r="B34" t="str">
            <v>Health care spending account</v>
          </cell>
          <cell r="C34" t="str">
            <v>Accrued Payroll Liabilities</v>
          </cell>
        </row>
        <row r="35">
          <cell r="A35">
            <v>210705</v>
          </cell>
          <cell r="B35" t="str">
            <v>Medical Plans IBNR</v>
          </cell>
          <cell r="C35" t="str">
            <v>Accrued Payroll Liabilities</v>
          </cell>
        </row>
        <row r="36">
          <cell r="A36">
            <v>210741</v>
          </cell>
          <cell r="B36" t="str">
            <v>Voluntary Short Term Disabilit</v>
          </cell>
          <cell r="C36" t="str">
            <v>Accrued Payroll Liabilities</v>
          </cell>
        </row>
        <row r="37">
          <cell r="A37">
            <v>210743</v>
          </cell>
          <cell r="B37" t="str">
            <v>Lifetime Term Insurance</v>
          </cell>
          <cell r="C37" t="str">
            <v>Accrued Payroll Liabilities</v>
          </cell>
        </row>
        <row r="38">
          <cell r="A38">
            <v>210770</v>
          </cell>
          <cell r="B38" t="str">
            <v>Critical Illness Premiums Pay.</v>
          </cell>
          <cell r="C38" t="str">
            <v>Accrued Payroll Liabilities</v>
          </cell>
        </row>
        <row r="39">
          <cell r="A39">
            <v>210775</v>
          </cell>
          <cell r="B39" t="str">
            <v>Universal Life Premiums Pay.</v>
          </cell>
          <cell r="C39" t="str">
            <v>Accrued Payroll Liabilities</v>
          </cell>
        </row>
        <row r="40">
          <cell r="A40">
            <v>210780</v>
          </cell>
          <cell r="B40" t="str">
            <v>Accident Ins Premiums Payable</v>
          </cell>
          <cell r="C40" t="str">
            <v>Accrued Payroll Liabilities</v>
          </cell>
        </row>
        <row r="41">
          <cell r="A41">
            <v>210830</v>
          </cell>
          <cell r="B41" t="str">
            <v>Garnishments/Mandatory Deducts</v>
          </cell>
          <cell r="C41" t="str">
            <v>Accrued Payroll Liabilities</v>
          </cell>
        </row>
        <row r="42">
          <cell r="A42">
            <v>210836</v>
          </cell>
          <cell r="B42" t="str">
            <v>Prepaid Legal Deducts Payable</v>
          </cell>
          <cell r="C42" t="str">
            <v>Accrued Payroll Liabilities</v>
          </cell>
        </row>
        <row r="43">
          <cell r="A43">
            <v>210870</v>
          </cell>
          <cell r="B43" t="str">
            <v>Hospital AR</v>
          </cell>
          <cell r="C43" t="str">
            <v>Accounts Payable</v>
          </cell>
        </row>
        <row r="44">
          <cell r="A44">
            <v>220320</v>
          </cell>
          <cell r="B44" t="str">
            <v>Accrued Property Taxes</v>
          </cell>
          <cell r="C44" t="str">
            <v>Accrued Property Tax</v>
          </cell>
        </row>
        <row r="45">
          <cell r="A45">
            <v>220330</v>
          </cell>
          <cell r="B45" t="str">
            <v>Accr Taxes - State Franchise</v>
          </cell>
          <cell r="C45" t="str">
            <v>Other Liabilities</v>
          </cell>
        </row>
        <row r="46">
          <cell r="A46">
            <v>220345</v>
          </cell>
          <cell r="B46" t="str">
            <v>Accrued Taxes and Licenses</v>
          </cell>
          <cell r="C46" t="str">
            <v>Other Liabilities</v>
          </cell>
        </row>
        <row r="47">
          <cell r="A47">
            <v>230230</v>
          </cell>
          <cell r="B47" t="str">
            <v>Credits - Defer Mgt Bonus</v>
          </cell>
          <cell r="C47" t="str">
            <v>Other Liabilities</v>
          </cell>
        </row>
        <row r="48">
          <cell r="A48">
            <v>230300</v>
          </cell>
          <cell r="B48" t="str">
            <v>Deferred Rent</v>
          </cell>
          <cell r="C48" t="str">
            <v>Deferred Rent</v>
          </cell>
        </row>
        <row r="49">
          <cell r="A49">
            <v>230470</v>
          </cell>
          <cell r="B49" t="str">
            <v>Unclaimed Checks</v>
          </cell>
          <cell r="C49" t="str">
            <v>Accrued Payroll Liabilities</v>
          </cell>
        </row>
        <row r="50">
          <cell r="A50">
            <v>235030</v>
          </cell>
          <cell r="B50" t="str">
            <v>Accruals - Med Exp-OT</v>
          </cell>
          <cell r="C50" t="str">
            <v>Other Liabilities</v>
          </cell>
        </row>
        <row r="51">
          <cell r="A51">
            <v>235035</v>
          </cell>
          <cell r="B51" t="str">
            <v>Accruals - Physician</v>
          </cell>
          <cell r="C51" t="str">
            <v>Other Liabilities</v>
          </cell>
        </row>
        <row r="52">
          <cell r="A52">
            <v>235040</v>
          </cell>
          <cell r="B52" t="str">
            <v>Accruals - Other</v>
          </cell>
          <cell r="C52" t="str">
            <v>Other Liabilities</v>
          </cell>
        </row>
        <row r="53">
          <cell r="A53">
            <v>240500</v>
          </cell>
          <cell r="B53" t="str">
            <v>I/C Corp HQ</v>
          </cell>
          <cell r="C53" t="str">
            <v>Due From Corporate</v>
          </cell>
        </row>
        <row r="54">
          <cell r="A54">
            <v>240603</v>
          </cell>
          <cell r="B54" t="str">
            <v>I/C Heath Choice</v>
          </cell>
          <cell r="C54" t="str">
            <v>Due From Health Plans</v>
          </cell>
        </row>
        <row r="55">
          <cell r="A55">
            <v>240615</v>
          </cell>
          <cell r="B55" t="str">
            <v>I/C Health Choice Generations</v>
          </cell>
          <cell r="C55" t="str">
            <v>Due From Health Plans</v>
          </cell>
        </row>
        <row r="56">
          <cell r="A56">
            <v>240621</v>
          </cell>
          <cell r="B56" t="str">
            <v>I/C Health Choice of Utah</v>
          </cell>
          <cell r="C56" t="str">
            <v>Due From Health Plans</v>
          </cell>
        </row>
        <row r="57">
          <cell r="A57">
            <v>240622</v>
          </cell>
          <cell r="B57" t="str">
            <v>I/C Health Choice Preferred Ph</v>
          </cell>
          <cell r="C57" t="str">
            <v>Due From Health Plans</v>
          </cell>
        </row>
        <row r="58">
          <cell r="A58">
            <v>240625</v>
          </cell>
          <cell r="B58" t="str">
            <v>I/C Health Choice Insurance Co</v>
          </cell>
          <cell r="C58" t="str">
            <v>Due From Health Plans</v>
          </cell>
        </row>
        <row r="59">
          <cell r="A59">
            <v>240629</v>
          </cell>
          <cell r="B59" t="str">
            <v>I/C Health Choice Pref Network</v>
          </cell>
          <cell r="C59" t="str">
            <v>Due From Health Plans</v>
          </cell>
        </row>
        <row r="60">
          <cell r="A60">
            <v>240631</v>
          </cell>
          <cell r="B60" t="str">
            <v>I/C Health Choice Florida</v>
          </cell>
          <cell r="C60" t="str">
            <v>Due From Health Plans</v>
          </cell>
        </row>
        <row r="61">
          <cell r="A61">
            <v>240809</v>
          </cell>
          <cell r="B61" t="str">
            <v>I/C Physicians Group of Arizon</v>
          </cell>
          <cell r="C61" t="str">
            <v>Due From Corporate</v>
          </cell>
        </row>
        <row r="62">
          <cell r="A62">
            <v>290150</v>
          </cell>
          <cell r="B62" t="str">
            <v>PY Retained Earnings</v>
          </cell>
          <cell r="C62" t="str">
            <v>Retained Earnings</v>
          </cell>
        </row>
        <row r="63">
          <cell r="A63">
            <v>290999</v>
          </cell>
          <cell r="B63" t="str">
            <v>Error Suspense</v>
          </cell>
          <cell r="C63" t="str">
            <v>Accounts Payable</v>
          </cell>
        </row>
        <row r="64">
          <cell r="A64">
            <v>760200</v>
          </cell>
          <cell r="B64" t="str">
            <v>Other Income</v>
          </cell>
          <cell r="C64" t="str">
            <v>Other Revenue</v>
          </cell>
        </row>
        <row r="65">
          <cell r="A65">
            <v>800000</v>
          </cell>
          <cell r="B65" t="str">
            <v>Salaries and Wages</v>
          </cell>
          <cell r="C65" t="str">
            <v>Salaries and Wages</v>
          </cell>
        </row>
        <row r="66">
          <cell r="A66">
            <v>800001</v>
          </cell>
          <cell r="B66" t="str">
            <v>Productive salaries and wages</v>
          </cell>
          <cell r="C66" t="str">
            <v>Salaries and Wages</v>
          </cell>
        </row>
        <row r="67">
          <cell r="A67">
            <v>800003</v>
          </cell>
          <cell r="B67" t="str">
            <v>Prod Salaries - NonPhys MP Reg</v>
          </cell>
          <cell r="C67" t="str">
            <v>Salaries and Wages</v>
          </cell>
        </row>
        <row r="68">
          <cell r="A68">
            <v>800005</v>
          </cell>
          <cell r="B68" t="str">
            <v>Regular Pay</v>
          </cell>
          <cell r="C68" t="str">
            <v>Salaries and Wages</v>
          </cell>
        </row>
        <row r="69">
          <cell r="A69">
            <v>800007</v>
          </cell>
          <cell r="B69" t="str">
            <v>Overtime Pay</v>
          </cell>
          <cell r="C69" t="str">
            <v>Salaries and Wages</v>
          </cell>
        </row>
        <row r="70">
          <cell r="A70">
            <v>800009</v>
          </cell>
          <cell r="B70" t="str">
            <v>Regular Pay</v>
          </cell>
          <cell r="C70" t="str">
            <v>Salaries and Wages</v>
          </cell>
        </row>
        <row r="71">
          <cell r="A71">
            <v>800011</v>
          </cell>
          <cell r="B71" t="str">
            <v>Regular Pay</v>
          </cell>
          <cell r="C71" t="str">
            <v>Salaries and Wages</v>
          </cell>
        </row>
        <row r="72">
          <cell r="A72">
            <v>800013</v>
          </cell>
          <cell r="B72" t="str">
            <v>Regular Pay</v>
          </cell>
          <cell r="C72" t="str">
            <v>Salaries and Wages</v>
          </cell>
        </row>
        <row r="73">
          <cell r="A73">
            <v>800015</v>
          </cell>
          <cell r="B73" t="str">
            <v>Regular Pay</v>
          </cell>
          <cell r="C73" t="str">
            <v>Salaries and Wages</v>
          </cell>
        </row>
        <row r="74">
          <cell r="A74">
            <v>800051</v>
          </cell>
          <cell r="B74" t="str">
            <v>Sick pay</v>
          </cell>
          <cell r="C74" t="str">
            <v>Benefits</v>
          </cell>
        </row>
        <row r="75">
          <cell r="A75">
            <v>800057</v>
          </cell>
          <cell r="B75" t="str">
            <v>Excused Absence</v>
          </cell>
          <cell r="C75" t="str">
            <v>Benefits</v>
          </cell>
        </row>
        <row r="76">
          <cell r="A76">
            <v>800058</v>
          </cell>
          <cell r="B76" t="str">
            <v>Contract Labor</v>
          </cell>
          <cell r="C76" t="str">
            <v>Contract Labor</v>
          </cell>
        </row>
        <row r="77">
          <cell r="A77">
            <v>800059</v>
          </cell>
          <cell r="B77" t="str">
            <v>PTO - PTO Cashed In</v>
          </cell>
          <cell r="C77" t="str">
            <v>Salaries and Wages</v>
          </cell>
        </row>
        <row r="78">
          <cell r="A78">
            <v>800061</v>
          </cell>
          <cell r="B78" t="str">
            <v>Bonuses</v>
          </cell>
          <cell r="C78" t="str">
            <v>Benefits</v>
          </cell>
        </row>
        <row r="79">
          <cell r="A79">
            <v>800065</v>
          </cell>
          <cell r="B79" t="str">
            <v>Severance</v>
          </cell>
          <cell r="C79" t="str">
            <v>Benefits</v>
          </cell>
        </row>
        <row r="80">
          <cell r="A80">
            <v>800067</v>
          </cell>
          <cell r="B80" t="str">
            <v>Inservice Education</v>
          </cell>
          <cell r="C80" t="str">
            <v>Benefits</v>
          </cell>
        </row>
        <row r="81">
          <cell r="A81">
            <v>800069</v>
          </cell>
          <cell r="B81" t="str">
            <v>Inservice Education</v>
          </cell>
          <cell r="C81" t="str">
            <v>Benefits</v>
          </cell>
        </row>
        <row r="82">
          <cell r="A82">
            <v>800071</v>
          </cell>
          <cell r="B82" t="str">
            <v>On Call Pay (Standby)</v>
          </cell>
          <cell r="C82" t="str">
            <v>Benefits</v>
          </cell>
        </row>
        <row r="83">
          <cell r="A83">
            <v>800077</v>
          </cell>
          <cell r="B83" t="str">
            <v>Other Non-Productive Time</v>
          </cell>
          <cell r="C83" t="str">
            <v>Salaries and Wages</v>
          </cell>
        </row>
        <row r="84">
          <cell r="A84">
            <v>800078</v>
          </cell>
          <cell r="B84" t="str">
            <v>Other Non-Productive-Commissio</v>
          </cell>
          <cell r="C84" t="str">
            <v>Benefits</v>
          </cell>
        </row>
        <row r="85">
          <cell r="A85">
            <v>800080</v>
          </cell>
          <cell r="B85" t="str">
            <v>Payroll Expense Clearing</v>
          </cell>
          <cell r="C85" t="str">
            <v>Benefits</v>
          </cell>
        </row>
        <row r="86">
          <cell r="A86">
            <v>800579</v>
          </cell>
          <cell r="B86" t="str">
            <v>Purchased clerical services</v>
          </cell>
          <cell r="C86" t="str">
            <v>Contract Labor</v>
          </cell>
        </row>
        <row r="87">
          <cell r="A87">
            <v>810103</v>
          </cell>
          <cell r="B87" t="str">
            <v>Payroll taxes - FICA</v>
          </cell>
          <cell r="C87" t="str">
            <v>Benefits</v>
          </cell>
        </row>
        <row r="88">
          <cell r="A88">
            <v>810105</v>
          </cell>
          <cell r="B88" t="str">
            <v>Payroll taxes - fed unemploy</v>
          </cell>
          <cell r="C88" t="str">
            <v>Benefits</v>
          </cell>
        </row>
        <row r="89">
          <cell r="A89">
            <v>810107</v>
          </cell>
          <cell r="B89" t="str">
            <v>Payroll taxes - state unemploy</v>
          </cell>
          <cell r="C89" t="str">
            <v>Benefits</v>
          </cell>
        </row>
        <row r="90">
          <cell r="A90">
            <v>810109</v>
          </cell>
          <cell r="B90" t="str">
            <v>Other payroll taxes</v>
          </cell>
          <cell r="C90" t="str">
            <v>Benefits</v>
          </cell>
        </row>
        <row r="91">
          <cell r="A91">
            <v>810115</v>
          </cell>
          <cell r="B91" t="str">
            <v>Workers' Excess Indemnity</v>
          </cell>
          <cell r="C91" t="str">
            <v>Benefits</v>
          </cell>
        </row>
        <row r="92">
          <cell r="A92">
            <v>810117</v>
          </cell>
          <cell r="B92" t="str">
            <v>Corporate Health Benefits Allo</v>
          </cell>
          <cell r="C92" t="str">
            <v>Benefits</v>
          </cell>
        </row>
        <row r="93">
          <cell r="A93">
            <v>810119</v>
          </cell>
          <cell r="B93" t="str">
            <v>Employee AD&amp;D</v>
          </cell>
          <cell r="C93" t="str">
            <v>Benefits</v>
          </cell>
        </row>
        <row r="94">
          <cell r="A94">
            <v>810121</v>
          </cell>
          <cell r="B94" t="str">
            <v>Employee Dental Insurance</v>
          </cell>
          <cell r="C94" t="str">
            <v>Benefits</v>
          </cell>
        </row>
        <row r="95">
          <cell r="A95">
            <v>810123</v>
          </cell>
          <cell r="B95" t="str">
            <v>Employee Life/AD&amp;D Insurance</v>
          </cell>
          <cell r="C95" t="str">
            <v>Benefits</v>
          </cell>
        </row>
        <row r="96">
          <cell r="A96">
            <v>810125</v>
          </cell>
          <cell r="B96" t="str">
            <v>Vision Care insurance</v>
          </cell>
          <cell r="C96" t="str">
            <v>Benefits</v>
          </cell>
        </row>
        <row r="97">
          <cell r="A97">
            <v>810126</v>
          </cell>
          <cell r="B97" t="str">
            <v>Opt Out Credits Paid</v>
          </cell>
          <cell r="C97" t="str">
            <v>Benefits</v>
          </cell>
        </row>
        <row r="98">
          <cell r="A98">
            <v>810129</v>
          </cell>
          <cell r="B98" t="str">
            <v>Other Employee Benefits</v>
          </cell>
          <cell r="C98" t="str">
            <v>Benefits</v>
          </cell>
        </row>
        <row r="99">
          <cell r="A99">
            <v>810139</v>
          </cell>
          <cell r="B99" t="str">
            <v>Pension, Retire,  ESOP (401k)</v>
          </cell>
          <cell r="C99" t="str">
            <v>Benefits</v>
          </cell>
        </row>
        <row r="100">
          <cell r="A100">
            <v>815179</v>
          </cell>
          <cell r="B100" t="str">
            <v>Other professional fees</v>
          </cell>
          <cell r="C100" t="str">
            <v>Consulting</v>
          </cell>
        </row>
        <row r="101">
          <cell r="A101">
            <v>820201</v>
          </cell>
          <cell r="B101" t="str">
            <v>Outside consultant services</v>
          </cell>
          <cell r="C101" t="str">
            <v>Consulting</v>
          </cell>
        </row>
        <row r="102">
          <cell r="A102">
            <v>820215</v>
          </cell>
          <cell r="B102" t="str">
            <v>External Management fees</v>
          </cell>
          <cell r="C102" t="str">
            <v>Management Fee Revenue</v>
          </cell>
        </row>
        <row r="103">
          <cell r="A103">
            <v>820217</v>
          </cell>
          <cell r="B103" t="str">
            <v>Information system feeinternal</v>
          </cell>
          <cell r="C103" t="str">
            <v>Data Processing</v>
          </cell>
        </row>
        <row r="104">
          <cell r="A104">
            <v>820241</v>
          </cell>
          <cell r="B104" t="str">
            <v>Interpretation fees</v>
          </cell>
          <cell r="C104" t="str">
            <v>Consulting</v>
          </cell>
        </row>
        <row r="105">
          <cell r="A105">
            <v>820243</v>
          </cell>
          <cell r="B105" t="str">
            <v>Data processing fees</v>
          </cell>
          <cell r="C105" t="str">
            <v>Data Processing</v>
          </cell>
        </row>
        <row r="106">
          <cell r="A106">
            <v>820251</v>
          </cell>
          <cell r="B106" t="str">
            <v>Other purchased services</v>
          </cell>
          <cell r="C106" t="str">
            <v>Purchased Services</v>
          </cell>
        </row>
        <row r="107">
          <cell r="A107">
            <v>820280</v>
          </cell>
          <cell r="B107" t="str">
            <v>Benefits Administration</v>
          </cell>
          <cell r="C107" t="str">
            <v>Benefits</v>
          </cell>
        </row>
        <row r="108">
          <cell r="A108">
            <v>820400</v>
          </cell>
          <cell r="B108" t="str">
            <v>Long Term Disability</v>
          </cell>
          <cell r="C108" t="str">
            <v>Benefits</v>
          </cell>
        </row>
        <row r="109">
          <cell r="A109">
            <v>820520</v>
          </cell>
          <cell r="B109" t="str">
            <v>Insurance - other</v>
          </cell>
          <cell r="C109" t="str">
            <v>Taxes and Insurance</v>
          </cell>
        </row>
        <row r="110">
          <cell r="A110">
            <v>825319</v>
          </cell>
          <cell r="B110" t="str">
            <v>Office &amp; Dept. Supplies</v>
          </cell>
          <cell r="C110" t="str">
            <v>Supplies</v>
          </cell>
        </row>
        <row r="111">
          <cell r="A111">
            <v>825383</v>
          </cell>
          <cell r="B111" t="str">
            <v>Vendor rebates</v>
          </cell>
          <cell r="C111" t="str">
            <v>Licenses and Fees</v>
          </cell>
        </row>
        <row r="112">
          <cell r="A112">
            <v>825395</v>
          </cell>
          <cell r="B112" t="str">
            <v>Discounts Lost</v>
          </cell>
          <cell r="C112" t="str">
            <v>Licenses and Fees</v>
          </cell>
        </row>
        <row r="113">
          <cell r="A113">
            <v>830431</v>
          </cell>
          <cell r="B113" t="str">
            <v>Utilities</v>
          </cell>
          <cell r="C113" t="str">
            <v>Rent</v>
          </cell>
        </row>
        <row r="114">
          <cell r="A114">
            <v>830433</v>
          </cell>
          <cell r="B114" t="str">
            <v>Telephone - local access</v>
          </cell>
          <cell r="C114" t="str">
            <v>Telephone</v>
          </cell>
        </row>
        <row r="115">
          <cell r="A115">
            <v>830434</v>
          </cell>
          <cell r="B115" t="str">
            <v>Telephone</v>
          </cell>
          <cell r="C115" t="str">
            <v>Telephone</v>
          </cell>
        </row>
        <row r="116">
          <cell r="A116">
            <v>830435</v>
          </cell>
          <cell r="B116" t="str">
            <v>Tel-long distance,leased lines</v>
          </cell>
          <cell r="C116" t="str">
            <v>Telephone</v>
          </cell>
        </row>
        <row r="117">
          <cell r="A117">
            <v>830437</v>
          </cell>
          <cell r="B117" t="str">
            <v>Cellular phones and pagers</v>
          </cell>
          <cell r="C117" t="str">
            <v>Telephone</v>
          </cell>
        </row>
        <row r="118">
          <cell r="A118">
            <v>835471</v>
          </cell>
          <cell r="B118" t="str">
            <v>Repairs - inhouse</v>
          </cell>
          <cell r="C118" t="str">
            <v>Repairs</v>
          </cell>
        </row>
        <row r="119">
          <cell r="A119">
            <v>840491</v>
          </cell>
          <cell r="B119" t="str">
            <v>Leases-non-specific-short-term</v>
          </cell>
          <cell r="C119" t="str">
            <v>Equipment Leases</v>
          </cell>
        </row>
        <row r="120">
          <cell r="A120">
            <v>840503</v>
          </cell>
          <cell r="B120" t="str">
            <v>Building Leases</v>
          </cell>
          <cell r="C120" t="str">
            <v>Equipment Leases</v>
          </cell>
        </row>
        <row r="121">
          <cell r="A121">
            <v>840515</v>
          </cell>
          <cell r="B121" t="str">
            <v>Record storage</v>
          </cell>
          <cell r="C121" t="str">
            <v>Storage</v>
          </cell>
        </row>
        <row r="122">
          <cell r="A122">
            <v>840523</v>
          </cell>
          <cell r="B122" t="str">
            <v>Rent expense - building</v>
          </cell>
          <cell r="C122" t="str">
            <v>Rent</v>
          </cell>
        </row>
        <row r="123">
          <cell r="A123">
            <v>845541</v>
          </cell>
          <cell r="B123" t="str">
            <v>Legal fees - Allowable</v>
          </cell>
          <cell r="C123" t="str">
            <v>Legal and Lobbying</v>
          </cell>
        </row>
        <row r="124">
          <cell r="A124">
            <v>845543</v>
          </cell>
          <cell r="B124" t="str">
            <v>Ernst &amp; Young audit fees</v>
          </cell>
          <cell r="C124" t="str">
            <v>Purchased Services</v>
          </cell>
        </row>
        <row r="125">
          <cell r="A125">
            <v>850001</v>
          </cell>
          <cell r="B125" t="str">
            <v>Direct media</v>
          </cell>
          <cell r="C125" t="str">
            <v>Advertising</v>
          </cell>
        </row>
        <row r="126">
          <cell r="A126">
            <v>850120</v>
          </cell>
          <cell r="B126" t="str">
            <v>Other Marketing Exp.</v>
          </cell>
          <cell r="C126" t="str">
            <v>Advertising</v>
          </cell>
        </row>
        <row r="127">
          <cell r="A127">
            <v>850280</v>
          </cell>
          <cell r="B127" t="str">
            <v>Community Education</v>
          </cell>
          <cell r="C127" t="str">
            <v>Forms</v>
          </cell>
        </row>
        <row r="128">
          <cell r="A128">
            <v>855571</v>
          </cell>
          <cell r="B128" t="str">
            <v>Postage</v>
          </cell>
          <cell r="C128" t="str">
            <v>Postage</v>
          </cell>
        </row>
        <row r="129">
          <cell r="A129">
            <v>855575</v>
          </cell>
          <cell r="B129" t="str">
            <v>Overnight delivery</v>
          </cell>
          <cell r="C129" t="str">
            <v>Postage</v>
          </cell>
        </row>
        <row r="130">
          <cell r="A130">
            <v>860587</v>
          </cell>
          <cell r="B130" t="str">
            <v>Travel and lodging</v>
          </cell>
          <cell r="C130" t="str">
            <v>Travel and Lodging</v>
          </cell>
        </row>
        <row r="131">
          <cell r="A131">
            <v>860589</v>
          </cell>
          <cell r="B131" t="str">
            <v>Airfare</v>
          </cell>
          <cell r="C131" t="str">
            <v>Travel and Lodging</v>
          </cell>
        </row>
        <row r="132">
          <cell r="A132">
            <v>860597</v>
          </cell>
          <cell r="B132" t="str">
            <v>Meetings and conferences</v>
          </cell>
          <cell r="C132" t="str">
            <v>Travel and Lodging</v>
          </cell>
        </row>
        <row r="133">
          <cell r="A133">
            <v>860603</v>
          </cell>
          <cell r="B133" t="str">
            <v>Business meals and entertain</v>
          </cell>
          <cell r="C133" t="str">
            <v>Meals and Entertainment</v>
          </cell>
        </row>
        <row r="134">
          <cell r="A134">
            <v>860605</v>
          </cell>
          <cell r="B134" t="str">
            <v>Business mileage</v>
          </cell>
          <cell r="C134" t="str">
            <v>Mileage Reimbursement</v>
          </cell>
        </row>
        <row r="135">
          <cell r="A135">
            <v>865621</v>
          </cell>
          <cell r="B135" t="str">
            <v>Subscriptions</v>
          </cell>
          <cell r="C135" t="str">
            <v>Dues and Subscriptions</v>
          </cell>
        </row>
        <row r="136">
          <cell r="A136">
            <v>865645</v>
          </cell>
          <cell r="B136" t="str">
            <v>Other dues</v>
          </cell>
          <cell r="C136" t="str">
            <v>Dues and Subscriptions</v>
          </cell>
        </row>
        <row r="137">
          <cell r="A137">
            <v>870657</v>
          </cell>
          <cell r="B137" t="str">
            <v>Professional development</v>
          </cell>
          <cell r="C137" t="str">
            <v>Outside Training</v>
          </cell>
        </row>
        <row r="138">
          <cell r="A138">
            <v>870659</v>
          </cell>
          <cell r="B138" t="str">
            <v>Employee recruit and advertise</v>
          </cell>
          <cell r="C138" t="str">
            <v>Personnel</v>
          </cell>
        </row>
        <row r="139">
          <cell r="A139">
            <v>870663</v>
          </cell>
          <cell r="B139" t="str">
            <v>Physician recruit - all other</v>
          </cell>
          <cell r="C139" t="str">
            <v>Consulting</v>
          </cell>
        </row>
        <row r="140">
          <cell r="A140">
            <v>870669</v>
          </cell>
          <cell r="B140" t="str">
            <v>Charitable contributions</v>
          </cell>
          <cell r="C140" t="str">
            <v>Contributions</v>
          </cell>
        </row>
        <row r="141">
          <cell r="A141">
            <v>870673</v>
          </cell>
          <cell r="B141" t="str">
            <v>Contributions</v>
          </cell>
          <cell r="C141" t="str">
            <v>Contributions</v>
          </cell>
        </row>
        <row r="142">
          <cell r="A142">
            <v>870679</v>
          </cell>
          <cell r="B142" t="str">
            <v>Lobbying expenses</v>
          </cell>
          <cell r="C142" t="str">
            <v>Legal and Lobbying</v>
          </cell>
        </row>
        <row r="143">
          <cell r="A143">
            <v>870683</v>
          </cell>
          <cell r="B143" t="str">
            <v>Bank service charges</v>
          </cell>
          <cell r="C143" t="str">
            <v>Licenses and Fees</v>
          </cell>
        </row>
        <row r="144">
          <cell r="A144">
            <v>870685</v>
          </cell>
          <cell r="B144" t="str">
            <v>Credit card service charge</v>
          </cell>
          <cell r="C144" t="str">
            <v>Licenses and Fees</v>
          </cell>
        </row>
        <row r="145">
          <cell r="A145">
            <v>870686</v>
          </cell>
          <cell r="B145" t="str">
            <v>Sanctions</v>
          </cell>
          <cell r="C145" t="str">
            <v>Licenses and Fees</v>
          </cell>
        </row>
        <row r="146">
          <cell r="A146">
            <v>870687</v>
          </cell>
          <cell r="B146" t="str">
            <v>Penalties</v>
          </cell>
          <cell r="C146" t="str">
            <v>Licenses and Fees</v>
          </cell>
        </row>
        <row r="147">
          <cell r="A147">
            <v>870697</v>
          </cell>
          <cell r="B147" t="str">
            <v>Licenses and permits</v>
          </cell>
          <cell r="C147" t="str">
            <v>Licenses and Fees</v>
          </cell>
        </row>
        <row r="148">
          <cell r="A148">
            <v>870715</v>
          </cell>
          <cell r="B148" t="str">
            <v>Other operating - misc</v>
          </cell>
          <cell r="C148" t="str">
            <v>Management Fees</v>
          </cell>
        </row>
        <row r="149">
          <cell r="A149">
            <v>870725</v>
          </cell>
          <cell r="B149" t="str">
            <v>Outside sem, training sessions</v>
          </cell>
          <cell r="C149" t="str">
            <v>Outside Training</v>
          </cell>
        </row>
        <row r="150">
          <cell r="A150">
            <v>870726</v>
          </cell>
          <cell r="B150" t="str">
            <v>Operatiions Mgmt Fee Expense</v>
          </cell>
          <cell r="C150" t="str">
            <v>Management Fees</v>
          </cell>
        </row>
        <row r="151">
          <cell r="A151">
            <v>872952</v>
          </cell>
          <cell r="B151" t="str">
            <v>Reinsurance Recovery-Expense</v>
          </cell>
          <cell r="C151" t="str">
            <v>Management Fees</v>
          </cell>
        </row>
        <row r="152">
          <cell r="A152">
            <v>875805</v>
          </cell>
          <cell r="B152" t="str">
            <v>General liability</v>
          </cell>
          <cell r="C152" t="str">
            <v>Taxes and Insurance</v>
          </cell>
        </row>
        <row r="153">
          <cell r="A153">
            <v>875807</v>
          </cell>
          <cell r="B153" t="str">
            <v>Other Ins - corporate plan</v>
          </cell>
          <cell r="C153" t="str">
            <v>Benefits</v>
          </cell>
        </row>
        <row r="154">
          <cell r="A154">
            <v>875823</v>
          </cell>
          <cell r="B154" t="str">
            <v>Other</v>
          </cell>
          <cell r="C154" t="str">
            <v>Taxes and Insurance</v>
          </cell>
        </row>
        <row r="155">
          <cell r="A155">
            <v>890001</v>
          </cell>
          <cell r="B155" t="str">
            <v>Property Taxes</v>
          </cell>
          <cell r="C155" t="str">
            <v>Taxes and Insurance</v>
          </cell>
        </row>
        <row r="156">
          <cell r="A156">
            <v>890120</v>
          </cell>
          <cell r="B156" t="str">
            <v>Licenses and permits</v>
          </cell>
          <cell r="C156" t="str">
            <v>Licenses and Fees</v>
          </cell>
        </row>
        <row r="157">
          <cell r="A157">
            <v>890160</v>
          </cell>
          <cell r="B157" t="str">
            <v>Other Taxes</v>
          </cell>
          <cell r="C157" t="str">
            <v>Licenses and Fees</v>
          </cell>
        </row>
        <row r="158">
          <cell r="A158">
            <v>890300</v>
          </cell>
          <cell r="B158" t="str">
            <v>Premium Taxes</v>
          </cell>
          <cell r="C158" t="str">
            <v>Licenses and Fees</v>
          </cell>
        </row>
        <row r="159">
          <cell r="A159">
            <v>900400</v>
          </cell>
          <cell r="B159" t="str">
            <v>Major movable equip - 4 years</v>
          </cell>
          <cell r="C159" t="str">
            <v>Depreciation &amp; Amortization</v>
          </cell>
        </row>
        <row r="160">
          <cell r="A160">
            <v>930001</v>
          </cell>
          <cell r="B160" t="str">
            <v>Admin - Mgmt Fees</v>
          </cell>
          <cell r="C160" t="str">
            <v>Management Fees</v>
          </cell>
        </row>
        <row r="161">
          <cell r="A161">
            <v>960001</v>
          </cell>
          <cell r="B161" t="str">
            <v>Federal income tax</v>
          </cell>
          <cell r="C161" t="str">
            <v>Income Tax Benefit / (Expense)</v>
          </cell>
        </row>
        <row r="162">
          <cell r="A162">
            <v>0</v>
          </cell>
          <cell r="B162">
            <v>0</v>
          </cell>
        </row>
      </sheetData>
      <sheetData sheetId="4">
        <row r="1">
          <cell r="A1" t="str">
            <v>Dept</v>
          </cell>
          <cell r="B1" t="str">
            <v>Department Name</v>
          </cell>
          <cell r="C1" t="str">
            <v>Company</v>
          </cell>
        </row>
        <row r="2">
          <cell r="A2">
            <v>8020</v>
          </cell>
          <cell r="B2" t="str">
            <v>Administration</v>
          </cell>
          <cell r="C2" t="str">
            <v>Management Company</v>
          </cell>
        </row>
        <row r="3">
          <cell r="A3">
            <v>8160</v>
          </cell>
          <cell r="B3" t="str">
            <v>Administration</v>
          </cell>
          <cell r="C3" t="str">
            <v>Management Company</v>
          </cell>
        </row>
        <row r="4">
          <cell r="A4">
            <v>8161</v>
          </cell>
          <cell r="B4" t="str">
            <v>Administration</v>
          </cell>
          <cell r="C4" t="str">
            <v>Health Choice Arizona</v>
          </cell>
        </row>
        <row r="5">
          <cell r="A5">
            <v>8162</v>
          </cell>
          <cell r="B5" t="str">
            <v>Administration</v>
          </cell>
          <cell r="C5" t="str">
            <v>Health Choice Generations</v>
          </cell>
        </row>
        <row r="6">
          <cell r="A6">
            <v>8163</v>
          </cell>
          <cell r="B6" t="str">
            <v>Administration</v>
          </cell>
          <cell r="C6" t="str">
            <v>Health Choice Utah</v>
          </cell>
        </row>
        <row r="7">
          <cell r="A7">
            <v>8164</v>
          </cell>
          <cell r="B7" t="str">
            <v>Administration</v>
          </cell>
          <cell r="C7" t="str">
            <v>Health Choice Preferred</v>
          </cell>
        </row>
        <row r="8">
          <cell r="A8">
            <v>8165</v>
          </cell>
          <cell r="B8" t="str">
            <v>Administration</v>
          </cell>
          <cell r="C8" t="str">
            <v>Health Choice Insurance Company (HIX)</v>
          </cell>
        </row>
        <row r="9">
          <cell r="A9">
            <v>8166</v>
          </cell>
          <cell r="B9" t="str">
            <v>Administration</v>
          </cell>
          <cell r="C9" t="str">
            <v>Business Development</v>
          </cell>
        </row>
        <row r="10">
          <cell r="A10">
            <v>8167</v>
          </cell>
          <cell r="B10" t="str">
            <v>Administration</v>
          </cell>
          <cell r="C10" t="str">
            <v>Health Choice Preferred Network</v>
          </cell>
        </row>
        <row r="11">
          <cell r="A11">
            <v>8168</v>
          </cell>
          <cell r="B11" t="str">
            <v>Administration</v>
          </cell>
          <cell r="C11" t="str">
            <v>Health Choice Preferred Network Utah</v>
          </cell>
        </row>
        <row r="12">
          <cell r="A12">
            <v>8169</v>
          </cell>
          <cell r="B12" t="str">
            <v>Administration</v>
          </cell>
          <cell r="C12" t="str">
            <v>Health Choice Florida</v>
          </cell>
        </row>
        <row r="13">
          <cell r="A13">
            <v>8170</v>
          </cell>
          <cell r="B13" t="str">
            <v>Human Resources</v>
          </cell>
          <cell r="C13" t="str">
            <v>Management Company</v>
          </cell>
        </row>
        <row r="14">
          <cell r="A14">
            <v>8171</v>
          </cell>
          <cell r="B14" t="str">
            <v>Human Resources</v>
          </cell>
          <cell r="C14" t="str">
            <v>Health Choice Arizona</v>
          </cell>
        </row>
        <row r="15">
          <cell r="A15">
            <v>8172</v>
          </cell>
          <cell r="B15" t="str">
            <v>Human Resources</v>
          </cell>
          <cell r="C15" t="str">
            <v>Health Choice Generations</v>
          </cell>
        </row>
        <row r="16">
          <cell r="A16">
            <v>8173</v>
          </cell>
          <cell r="B16" t="str">
            <v>Human Resources</v>
          </cell>
          <cell r="C16" t="str">
            <v>Health Choice Utah</v>
          </cell>
        </row>
        <row r="17">
          <cell r="A17">
            <v>8174</v>
          </cell>
          <cell r="B17" t="str">
            <v>Human Resources</v>
          </cell>
          <cell r="C17" t="str">
            <v>Health Choice Preferred</v>
          </cell>
        </row>
        <row r="18">
          <cell r="A18">
            <v>8175</v>
          </cell>
          <cell r="B18" t="str">
            <v>Human Resources</v>
          </cell>
          <cell r="C18" t="str">
            <v>Health Choice Insurance Company (HIX)</v>
          </cell>
        </row>
        <row r="19">
          <cell r="A19">
            <v>8176</v>
          </cell>
          <cell r="B19" t="str">
            <v>Human Resources</v>
          </cell>
          <cell r="C19" t="str">
            <v>Business Development</v>
          </cell>
        </row>
        <row r="20">
          <cell r="A20">
            <v>8177</v>
          </cell>
          <cell r="B20" t="str">
            <v>Human Resources</v>
          </cell>
          <cell r="C20" t="str">
            <v>Health Choice Preferred Network</v>
          </cell>
        </row>
        <row r="21">
          <cell r="A21">
            <v>8178</v>
          </cell>
          <cell r="B21" t="str">
            <v>Human Resources</v>
          </cell>
          <cell r="C21" t="str">
            <v>Health Choice Preferred Network Utah</v>
          </cell>
        </row>
        <row r="22">
          <cell r="A22">
            <v>8179</v>
          </cell>
          <cell r="B22" t="str">
            <v>Human Resources</v>
          </cell>
          <cell r="C22" t="str">
            <v>Health Choice Florida</v>
          </cell>
        </row>
        <row r="23">
          <cell r="A23">
            <v>8313</v>
          </cell>
          <cell r="B23" t="str">
            <v>Employee Benefits</v>
          </cell>
          <cell r="C23" t="str">
            <v>Management Company</v>
          </cell>
        </row>
        <row r="24">
          <cell r="A24">
            <v>8370</v>
          </cell>
          <cell r="B24" t="str">
            <v>Marketing</v>
          </cell>
          <cell r="C24" t="str">
            <v>Management Company</v>
          </cell>
        </row>
        <row r="25">
          <cell r="A25">
            <v>8500</v>
          </cell>
          <cell r="B25" t="str">
            <v>Non Operating Expenses</v>
          </cell>
          <cell r="C25" t="str">
            <v>Management Company</v>
          </cell>
        </row>
        <row r="26">
          <cell r="A26">
            <v>8510</v>
          </cell>
          <cell r="B26" t="str">
            <v>Work Room</v>
          </cell>
          <cell r="C26" t="str">
            <v>Management Company</v>
          </cell>
        </row>
        <row r="27">
          <cell r="A27">
            <v>8511</v>
          </cell>
          <cell r="B27" t="str">
            <v>Work Room</v>
          </cell>
          <cell r="C27" t="str">
            <v>Health Choice Arizona</v>
          </cell>
        </row>
        <row r="28">
          <cell r="A28">
            <v>8512</v>
          </cell>
          <cell r="B28" t="str">
            <v>Work Room</v>
          </cell>
          <cell r="C28" t="str">
            <v>Health Choice Generations</v>
          </cell>
        </row>
        <row r="29">
          <cell r="A29">
            <v>8513</v>
          </cell>
          <cell r="B29" t="str">
            <v>Work Room</v>
          </cell>
          <cell r="C29" t="str">
            <v>Health Choice Utah</v>
          </cell>
        </row>
        <row r="30">
          <cell r="A30">
            <v>8514</v>
          </cell>
          <cell r="B30" t="str">
            <v>Work Room</v>
          </cell>
          <cell r="C30" t="str">
            <v>Health Choice Preferred</v>
          </cell>
        </row>
        <row r="31">
          <cell r="A31">
            <v>8515</v>
          </cell>
          <cell r="B31" t="str">
            <v>Work Room</v>
          </cell>
          <cell r="C31" t="str">
            <v>Health Choice Insurance Company (HIX)</v>
          </cell>
        </row>
        <row r="32">
          <cell r="A32">
            <v>8516</v>
          </cell>
          <cell r="B32" t="str">
            <v>Work Room</v>
          </cell>
          <cell r="C32" t="str">
            <v>Business Development</v>
          </cell>
        </row>
        <row r="33">
          <cell r="A33">
            <v>8517</v>
          </cell>
          <cell r="B33" t="str">
            <v>Work Room</v>
          </cell>
          <cell r="C33" t="str">
            <v>Health Choice Preferred Network</v>
          </cell>
        </row>
        <row r="34">
          <cell r="A34">
            <v>8518</v>
          </cell>
          <cell r="B34" t="str">
            <v>Work Room</v>
          </cell>
          <cell r="C34" t="str">
            <v>Health Choice Preferred Network Utah</v>
          </cell>
        </row>
        <row r="35">
          <cell r="A35">
            <v>8519</v>
          </cell>
          <cell r="B35" t="str">
            <v>Work Room</v>
          </cell>
          <cell r="C35" t="str">
            <v>Health Choice Florida</v>
          </cell>
        </row>
        <row r="36">
          <cell r="A36">
            <v>8520</v>
          </cell>
          <cell r="B36" t="str">
            <v>Network</v>
          </cell>
          <cell r="C36" t="str">
            <v>Management Company</v>
          </cell>
        </row>
        <row r="37">
          <cell r="A37">
            <v>8521</v>
          </cell>
          <cell r="B37" t="str">
            <v>Network</v>
          </cell>
          <cell r="C37" t="str">
            <v>Health Choice Arizona</v>
          </cell>
        </row>
        <row r="38">
          <cell r="A38">
            <v>8522</v>
          </cell>
          <cell r="B38" t="str">
            <v>Network</v>
          </cell>
          <cell r="C38" t="str">
            <v>Health Choice Generations</v>
          </cell>
        </row>
        <row r="39">
          <cell r="A39">
            <v>8523</v>
          </cell>
          <cell r="B39" t="str">
            <v>Network</v>
          </cell>
          <cell r="C39" t="str">
            <v>Health Choice Utah</v>
          </cell>
        </row>
        <row r="40">
          <cell r="A40">
            <v>8524</v>
          </cell>
          <cell r="B40" t="str">
            <v>Network</v>
          </cell>
          <cell r="C40" t="str">
            <v>Health Choice Preferred</v>
          </cell>
        </row>
        <row r="41">
          <cell r="A41">
            <v>8525</v>
          </cell>
          <cell r="B41" t="str">
            <v>Network</v>
          </cell>
          <cell r="C41" t="str">
            <v>Health Choice Insurance Company (HIX)</v>
          </cell>
        </row>
        <row r="42">
          <cell r="A42">
            <v>8526</v>
          </cell>
          <cell r="B42" t="str">
            <v>Network</v>
          </cell>
          <cell r="C42" t="str">
            <v>Business Development</v>
          </cell>
        </row>
        <row r="43">
          <cell r="A43">
            <v>8527</v>
          </cell>
          <cell r="B43" t="str">
            <v>Network</v>
          </cell>
          <cell r="C43" t="str">
            <v>Health Choice Preferred Network</v>
          </cell>
        </row>
        <row r="44">
          <cell r="A44">
            <v>8528</v>
          </cell>
          <cell r="B44" t="str">
            <v>Network</v>
          </cell>
          <cell r="C44" t="str">
            <v>Health Choice Preferred Network Utah</v>
          </cell>
        </row>
        <row r="45">
          <cell r="A45">
            <v>8529</v>
          </cell>
          <cell r="B45" t="str">
            <v>Network</v>
          </cell>
          <cell r="C45" t="str">
            <v>Health Choice Florida</v>
          </cell>
        </row>
        <row r="46">
          <cell r="A46">
            <v>8530</v>
          </cell>
          <cell r="B46" t="str">
            <v>Information Systems</v>
          </cell>
          <cell r="C46" t="str">
            <v>Management Company</v>
          </cell>
        </row>
        <row r="47">
          <cell r="A47">
            <v>8531</v>
          </cell>
          <cell r="B47" t="str">
            <v>Information Systems</v>
          </cell>
          <cell r="C47" t="str">
            <v>Health Choice Arizona</v>
          </cell>
        </row>
        <row r="48">
          <cell r="A48">
            <v>8532</v>
          </cell>
          <cell r="B48" t="str">
            <v>Information Systems</v>
          </cell>
          <cell r="C48" t="str">
            <v>Health Choice Generations</v>
          </cell>
        </row>
        <row r="49">
          <cell r="A49">
            <v>8533</v>
          </cell>
          <cell r="B49" t="str">
            <v>Information Systems</v>
          </cell>
          <cell r="C49" t="str">
            <v>Health Choice Utah</v>
          </cell>
        </row>
        <row r="50">
          <cell r="A50">
            <v>8534</v>
          </cell>
          <cell r="B50" t="str">
            <v>Information Systems</v>
          </cell>
          <cell r="C50" t="str">
            <v>Health Choice Preferred</v>
          </cell>
        </row>
        <row r="51">
          <cell r="A51">
            <v>8535</v>
          </cell>
          <cell r="B51" t="str">
            <v>Information Systems</v>
          </cell>
          <cell r="C51" t="str">
            <v>Health Choice Insurance Company (HIX)</v>
          </cell>
        </row>
        <row r="52">
          <cell r="A52">
            <v>8536</v>
          </cell>
          <cell r="B52" t="str">
            <v>Information Systems</v>
          </cell>
          <cell r="C52" t="str">
            <v>Business Development</v>
          </cell>
        </row>
        <row r="53">
          <cell r="A53">
            <v>8537</v>
          </cell>
          <cell r="B53" t="str">
            <v>Information Systems</v>
          </cell>
          <cell r="C53" t="str">
            <v>Health Choice Preferred Network</v>
          </cell>
        </row>
        <row r="54">
          <cell r="A54">
            <v>8538</v>
          </cell>
          <cell r="B54" t="str">
            <v>Information Systems</v>
          </cell>
          <cell r="C54" t="str">
            <v>Health Choice Preferred Network Utah</v>
          </cell>
        </row>
        <row r="55">
          <cell r="A55">
            <v>8539</v>
          </cell>
          <cell r="B55" t="str">
            <v>Information Systems</v>
          </cell>
          <cell r="C55" t="str">
            <v>Health Choice Florida</v>
          </cell>
        </row>
        <row r="56">
          <cell r="A56">
            <v>8550</v>
          </cell>
          <cell r="B56" t="str">
            <v>Project Management</v>
          </cell>
          <cell r="C56" t="str">
            <v>Management Company</v>
          </cell>
        </row>
        <row r="57">
          <cell r="A57">
            <v>8551</v>
          </cell>
          <cell r="B57" t="str">
            <v>Project Management</v>
          </cell>
          <cell r="C57" t="str">
            <v>Health Choice Arizona</v>
          </cell>
        </row>
        <row r="58">
          <cell r="A58">
            <v>8552</v>
          </cell>
          <cell r="B58" t="str">
            <v>Project Management</v>
          </cell>
          <cell r="C58" t="str">
            <v>Health Choice Generations</v>
          </cell>
        </row>
        <row r="59">
          <cell r="A59">
            <v>8553</v>
          </cell>
          <cell r="B59" t="str">
            <v>Project Management</v>
          </cell>
          <cell r="C59" t="str">
            <v>Health Choice Utah</v>
          </cell>
        </row>
        <row r="60">
          <cell r="A60">
            <v>8554</v>
          </cell>
          <cell r="B60" t="str">
            <v>Project Management</v>
          </cell>
          <cell r="C60" t="str">
            <v>Health Choice Preferred</v>
          </cell>
        </row>
        <row r="61">
          <cell r="A61">
            <v>8555</v>
          </cell>
          <cell r="B61" t="str">
            <v>Project Management</v>
          </cell>
          <cell r="C61" t="str">
            <v>Health Choice Insurance Company (HIX)</v>
          </cell>
        </row>
        <row r="62">
          <cell r="A62">
            <v>8556</v>
          </cell>
          <cell r="B62" t="str">
            <v>Project Management</v>
          </cell>
          <cell r="C62" t="str">
            <v>Business Development</v>
          </cell>
        </row>
        <row r="63">
          <cell r="A63">
            <v>8557</v>
          </cell>
          <cell r="B63" t="str">
            <v>Project Management</v>
          </cell>
          <cell r="C63" t="str">
            <v>Health Choice Preferred Network</v>
          </cell>
        </row>
        <row r="64">
          <cell r="A64">
            <v>8558</v>
          </cell>
          <cell r="B64" t="str">
            <v>Project Management</v>
          </cell>
          <cell r="C64" t="str">
            <v>Health Choice Preferred Network Utah</v>
          </cell>
        </row>
        <row r="65">
          <cell r="A65">
            <v>8559</v>
          </cell>
          <cell r="B65" t="str">
            <v>Project Management</v>
          </cell>
          <cell r="C65" t="str">
            <v>Health Choice Florida</v>
          </cell>
        </row>
        <row r="66">
          <cell r="A66">
            <v>8590</v>
          </cell>
          <cell r="B66" t="str">
            <v>Member Services</v>
          </cell>
          <cell r="C66" t="str">
            <v>Management Company</v>
          </cell>
        </row>
        <row r="67">
          <cell r="A67">
            <v>8591</v>
          </cell>
          <cell r="B67" t="str">
            <v>Member Services</v>
          </cell>
          <cell r="C67" t="str">
            <v>Health Choice Arizona</v>
          </cell>
        </row>
        <row r="68">
          <cell r="A68">
            <v>8592</v>
          </cell>
          <cell r="B68" t="str">
            <v>Member Services</v>
          </cell>
          <cell r="C68" t="str">
            <v>Health Choice Generations</v>
          </cell>
        </row>
        <row r="69">
          <cell r="A69">
            <v>8593</v>
          </cell>
          <cell r="B69" t="str">
            <v>Member Services</v>
          </cell>
          <cell r="C69" t="str">
            <v>Health Choice Utah</v>
          </cell>
        </row>
        <row r="70">
          <cell r="A70">
            <v>8594</v>
          </cell>
          <cell r="B70" t="str">
            <v>Member Services</v>
          </cell>
          <cell r="C70" t="str">
            <v>Health Choice Preferred</v>
          </cell>
        </row>
        <row r="71">
          <cell r="A71">
            <v>8595</v>
          </cell>
          <cell r="B71" t="str">
            <v>Member Services</v>
          </cell>
          <cell r="C71" t="str">
            <v>Health Choice Insurance Company (HIX)</v>
          </cell>
        </row>
        <row r="72">
          <cell r="A72">
            <v>8596</v>
          </cell>
          <cell r="B72" t="str">
            <v>Member Services</v>
          </cell>
          <cell r="C72" t="str">
            <v>Business Development</v>
          </cell>
        </row>
        <row r="73">
          <cell r="A73">
            <v>8597</v>
          </cell>
          <cell r="B73" t="str">
            <v>Member Services</v>
          </cell>
          <cell r="C73" t="str">
            <v>Health Choice Preferred Network</v>
          </cell>
        </row>
        <row r="74">
          <cell r="A74">
            <v>8598</v>
          </cell>
          <cell r="B74" t="str">
            <v>Member Services</v>
          </cell>
          <cell r="C74" t="str">
            <v>Health Choice Preferred Network Utah</v>
          </cell>
        </row>
        <row r="75">
          <cell r="A75">
            <v>8599</v>
          </cell>
          <cell r="B75" t="str">
            <v>Member Services</v>
          </cell>
          <cell r="C75" t="str">
            <v>Health Choice Florida</v>
          </cell>
        </row>
        <row r="76">
          <cell r="A76">
            <v>8600</v>
          </cell>
          <cell r="B76" t="str">
            <v>Compliance</v>
          </cell>
          <cell r="C76" t="str">
            <v>Management Company</v>
          </cell>
        </row>
        <row r="77">
          <cell r="A77">
            <v>8601</v>
          </cell>
          <cell r="B77" t="str">
            <v>Compliance</v>
          </cell>
          <cell r="C77" t="str">
            <v>Health Choice Arizona</v>
          </cell>
        </row>
        <row r="78">
          <cell r="A78">
            <v>8602</v>
          </cell>
          <cell r="B78" t="str">
            <v>Compliance</v>
          </cell>
          <cell r="C78" t="str">
            <v>Health Choice Generations</v>
          </cell>
        </row>
        <row r="79">
          <cell r="A79">
            <v>8603</v>
          </cell>
          <cell r="B79" t="str">
            <v>Compliance</v>
          </cell>
          <cell r="C79" t="str">
            <v>Health Choice Utah</v>
          </cell>
        </row>
        <row r="80">
          <cell r="A80">
            <v>8604</v>
          </cell>
          <cell r="B80" t="str">
            <v>Compliance</v>
          </cell>
          <cell r="C80" t="str">
            <v>Health Choice Preferred</v>
          </cell>
        </row>
        <row r="81">
          <cell r="A81">
            <v>8605</v>
          </cell>
          <cell r="B81" t="str">
            <v>Compliance</v>
          </cell>
          <cell r="C81" t="str">
            <v>Health Choice Insurance Company (HIX)</v>
          </cell>
        </row>
        <row r="82">
          <cell r="A82">
            <v>8606</v>
          </cell>
          <cell r="B82" t="str">
            <v>Compliance</v>
          </cell>
          <cell r="C82" t="str">
            <v>Business Development</v>
          </cell>
        </row>
        <row r="83">
          <cell r="A83">
            <v>8607</v>
          </cell>
          <cell r="B83" t="str">
            <v>Compliance</v>
          </cell>
          <cell r="C83" t="str">
            <v>Health Choice Preferred Network</v>
          </cell>
        </row>
        <row r="84">
          <cell r="A84">
            <v>8608</v>
          </cell>
          <cell r="B84" t="str">
            <v>Compliance</v>
          </cell>
          <cell r="C84" t="str">
            <v>Health Choice Preferred Network Utah</v>
          </cell>
        </row>
        <row r="85">
          <cell r="A85">
            <v>8609</v>
          </cell>
          <cell r="B85" t="str">
            <v>Compliance</v>
          </cell>
          <cell r="C85" t="str">
            <v>Health Choice Florida</v>
          </cell>
        </row>
        <row r="86">
          <cell r="A86">
            <v>8610</v>
          </cell>
          <cell r="B86" t="str">
            <v>Marketing</v>
          </cell>
          <cell r="C86" t="str">
            <v>Management Company</v>
          </cell>
        </row>
        <row r="87">
          <cell r="A87">
            <v>8611</v>
          </cell>
          <cell r="B87" t="str">
            <v>Marketing</v>
          </cell>
          <cell r="C87" t="str">
            <v>Health Choice Arizona</v>
          </cell>
        </row>
        <row r="88">
          <cell r="A88">
            <v>8612</v>
          </cell>
          <cell r="B88" t="str">
            <v>Marketing</v>
          </cell>
          <cell r="C88" t="str">
            <v>Health Choice Generations</v>
          </cell>
        </row>
        <row r="89">
          <cell r="A89">
            <v>8613</v>
          </cell>
          <cell r="B89" t="str">
            <v>Marketing</v>
          </cell>
          <cell r="C89" t="str">
            <v>Health Choice Utah</v>
          </cell>
        </row>
        <row r="90">
          <cell r="A90">
            <v>8614</v>
          </cell>
          <cell r="B90" t="str">
            <v>Marketing</v>
          </cell>
          <cell r="C90" t="str">
            <v>Health Choice Preferred</v>
          </cell>
        </row>
        <row r="91">
          <cell r="A91">
            <v>8615</v>
          </cell>
          <cell r="B91" t="str">
            <v>Marketing</v>
          </cell>
          <cell r="C91" t="str">
            <v>Health Choice Insurance Company (HIX)</v>
          </cell>
        </row>
        <row r="92">
          <cell r="A92">
            <v>8616</v>
          </cell>
          <cell r="B92" t="str">
            <v>Marketing</v>
          </cell>
          <cell r="C92" t="str">
            <v>Business Development</v>
          </cell>
        </row>
        <row r="93">
          <cell r="A93">
            <v>8617</v>
          </cell>
          <cell r="B93" t="str">
            <v>Marketing</v>
          </cell>
          <cell r="C93" t="str">
            <v>Health Choice Preferred Network</v>
          </cell>
        </row>
        <row r="94">
          <cell r="A94">
            <v>8618</v>
          </cell>
          <cell r="B94" t="str">
            <v>Marketing</v>
          </cell>
          <cell r="C94" t="str">
            <v>Health Choice Preferred Network Utah</v>
          </cell>
        </row>
        <row r="95">
          <cell r="A95">
            <v>8619</v>
          </cell>
          <cell r="B95" t="str">
            <v>Marketing</v>
          </cell>
          <cell r="C95" t="str">
            <v>Health Choice Florida</v>
          </cell>
        </row>
        <row r="96">
          <cell r="A96">
            <v>8630</v>
          </cell>
          <cell r="B96" t="str">
            <v>Claims</v>
          </cell>
          <cell r="C96" t="str">
            <v>Management Company</v>
          </cell>
        </row>
        <row r="97">
          <cell r="A97">
            <v>8631</v>
          </cell>
          <cell r="B97" t="str">
            <v>Claims</v>
          </cell>
          <cell r="C97" t="str">
            <v>Health Choice Arizona</v>
          </cell>
        </row>
        <row r="98">
          <cell r="A98">
            <v>8632</v>
          </cell>
          <cell r="B98" t="str">
            <v>Claims</v>
          </cell>
          <cell r="C98" t="str">
            <v>Health Choice Generations</v>
          </cell>
        </row>
        <row r="99">
          <cell r="A99">
            <v>8633</v>
          </cell>
          <cell r="B99" t="str">
            <v>Claims</v>
          </cell>
          <cell r="C99" t="str">
            <v>Health Choice Utah</v>
          </cell>
        </row>
        <row r="100">
          <cell r="A100">
            <v>8634</v>
          </cell>
          <cell r="B100" t="str">
            <v>Claims</v>
          </cell>
          <cell r="C100" t="str">
            <v>Health Choice Preferred</v>
          </cell>
        </row>
        <row r="101">
          <cell r="A101">
            <v>8635</v>
          </cell>
          <cell r="B101" t="str">
            <v>Claims</v>
          </cell>
          <cell r="C101" t="str">
            <v>Health Choice Insurance Company (HIX)</v>
          </cell>
        </row>
        <row r="102">
          <cell r="A102">
            <v>8636</v>
          </cell>
          <cell r="B102" t="str">
            <v>Claims</v>
          </cell>
          <cell r="C102" t="str">
            <v>Business Development</v>
          </cell>
        </row>
        <row r="103">
          <cell r="A103">
            <v>8637</v>
          </cell>
          <cell r="B103" t="str">
            <v>Claims</v>
          </cell>
          <cell r="C103" t="str">
            <v>Health Choice Preferred Network</v>
          </cell>
        </row>
        <row r="104">
          <cell r="A104">
            <v>8638</v>
          </cell>
          <cell r="B104" t="str">
            <v>Claims</v>
          </cell>
          <cell r="C104" t="str">
            <v>Health Choice Preferred Network Utah</v>
          </cell>
        </row>
        <row r="105">
          <cell r="A105">
            <v>8639</v>
          </cell>
          <cell r="B105" t="str">
            <v>Claims</v>
          </cell>
          <cell r="C105" t="str">
            <v>Health Choice Florida</v>
          </cell>
        </row>
        <row r="106">
          <cell r="A106">
            <v>8810</v>
          </cell>
          <cell r="B106" t="str">
            <v>Medical Services - Management</v>
          </cell>
          <cell r="C106" t="str">
            <v>Management Company</v>
          </cell>
        </row>
        <row r="107">
          <cell r="A107">
            <v>8811</v>
          </cell>
          <cell r="B107" t="str">
            <v>Medical Services - Management</v>
          </cell>
          <cell r="C107" t="str">
            <v>Health Choice Arizona</v>
          </cell>
        </row>
        <row r="108">
          <cell r="A108">
            <v>8812</v>
          </cell>
          <cell r="B108" t="str">
            <v>Medical Services - Management</v>
          </cell>
          <cell r="C108" t="str">
            <v>Health Choice Generations</v>
          </cell>
        </row>
        <row r="109">
          <cell r="A109">
            <v>8813</v>
          </cell>
          <cell r="B109" t="str">
            <v>Medical Services - Management</v>
          </cell>
          <cell r="C109" t="str">
            <v>Health Choice Utah</v>
          </cell>
        </row>
        <row r="110">
          <cell r="A110">
            <v>8814</v>
          </cell>
          <cell r="B110" t="str">
            <v>Medical Services - Management</v>
          </cell>
          <cell r="C110" t="str">
            <v>Health Choice Preferred</v>
          </cell>
        </row>
        <row r="111">
          <cell r="A111">
            <v>8815</v>
          </cell>
          <cell r="B111" t="str">
            <v>Medical Services - Management</v>
          </cell>
          <cell r="C111" t="str">
            <v>Health Choice Insurance Company (HIX)</v>
          </cell>
        </row>
        <row r="112">
          <cell r="A112">
            <v>8816</v>
          </cell>
          <cell r="B112" t="str">
            <v>Medical Services - Management</v>
          </cell>
          <cell r="C112" t="str">
            <v>Business Development</v>
          </cell>
        </row>
        <row r="113">
          <cell r="A113">
            <v>8817</v>
          </cell>
          <cell r="B113" t="str">
            <v>Medical Services - Management</v>
          </cell>
          <cell r="C113" t="str">
            <v>Health Choice Preferred Network</v>
          </cell>
        </row>
        <row r="114">
          <cell r="A114">
            <v>8818</v>
          </cell>
          <cell r="B114" t="str">
            <v>Medical Services - Management</v>
          </cell>
          <cell r="C114" t="str">
            <v>Health Choice Preferred Network Utah</v>
          </cell>
        </row>
        <row r="115">
          <cell r="A115">
            <v>8819</v>
          </cell>
          <cell r="B115" t="str">
            <v>Medical Services - Management</v>
          </cell>
          <cell r="C115" t="str">
            <v>Health Choice Florida</v>
          </cell>
        </row>
        <row r="116">
          <cell r="A116">
            <v>8820</v>
          </cell>
          <cell r="B116" t="str">
            <v>Medical Services - Case Mgmt &amp; TOC</v>
          </cell>
          <cell r="C116" t="str">
            <v>Management Company</v>
          </cell>
        </row>
        <row r="117">
          <cell r="A117">
            <v>8821</v>
          </cell>
          <cell r="B117" t="str">
            <v>Medical Services - Case Mgmt &amp; TOC</v>
          </cell>
          <cell r="C117" t="str">
            <v>Health Choice Arizona</v>
          </cell>
        </row>
        <row r="118">
          <cell r="A118">
            <v>8822</v>
          </cell>
          <cell r="B118" t="str">
            <v>Medical Services - Case Mgmt &amp; TOC</v>
          </cell>
          <cell r="C118" t="str">
            <v>Health Choice Generations</v>
          </cell>
        </row>
        <row r="119">
          <cell r="A119">
            <v>8823</v>
          </cell>
          <cell r="B119" t="str">
            <v>Medical Services - Case Mgmt &amp; TOC</v>
          </cell>
          <cell r="C119" t="str">
            <v>Health Choice Utah</v>
          </cell>
        </row>
        <row r="120">
          <cell r="A120">
            <v>8824</v>
          </cell>
          <cell r="B120" t="str">
            <v>Medical Services - Case Mgmt &amp; TOC</v>
          </cell>
          <cell r="C120" t="str">
            <v>Health Choice Preferred</v>
          </cell>
        </row>
        <row r="121">
          <cell r="A121">
            <v>8825</v>
          </cell>
          <cell r="B121" t="str">
            <v>Medical Services - Case Mgmt &amp; TOC</v>
          </cell>
          <cell r="C121" t="str">
            <v>Health Choice Insurance Company (HIX)</v>
          </cell>
        </row>
        <row r="122">
          <cell r="A122">
            <v>8826</v>
          </cell>
          <cell r="B122" t="str">
            <v>Medical Services - Case Mgmt &amp; TOC</v>
          </cell>
          <cell r="C122" t="str">
            <v>Business Development</v>
          </cell>
        </row>
        <row r="123">
          <cell r="A123">
            <v>8827</v>
          </cell>
          <cell r="B123" t="str">
            <v>Medical Services - Case Mgmt &amp; TOC</v>
          </cell>
          <cell r="C123" t="str">
            <v>Health Choice Preferred Network</v>
          </cell>
        </row>
        <row r="124">
          <cell r="A124">
            <v>8828</v>
          </cell>
          <cell r="B124" t="str">
            <v>Medical Services - Case Mgmt &amp; TOC</v>
          </cell>
          <cell r="C124" t="str">
            <v>Health Choice Preferred Network Utah</v>
          </cell>
        </row>
        <row r="125">
          <cell r="A125">
            <v>8829</v>
          </cell>
          <cell r="B125" t="str">
            <v>Medical Services - Case Mgmt &amp; TOC</v>
          </cell>
          <cell r="C125" t="str">
            <v>Health Choice Florida</v>
          </cell>
        </row>
        <row r="126">
          <cell r="A126">
            <v>8830</v>
          </cell>
          <cell r="B126" t="str">
            <v>Medical Services - Maternal &amp; EPSDT</v>
          </cell>
          <cell r="C126" t="str">
            <v>Management Company</v>
          </cell>
        </row>
        <row r="127">
          <cell r="A127">
            <v>8831</v>
          </cell>
          <cell r="B127" t="str">
            <v>Medical Services - Maternal &amp; EPSDT</v>
          </cell>
          <cell r="C127" t="str">
            <v>Health Choice Arizona</v>
          </cell>
        </row>
        <row r="128">
          <cell r="A128">
            <v>8832</v>
          </cell>
          <cell r="B128" t="str">
            <v>Medical Services - Maternal &amp; EPSDT</v>
          </cell>
          <cell r="C128" t="str">
            <v>Health Choice Generations</v>
          </cell>
        </row>
        <row r="129">
          <cell r="A129">
            <v>8833</v>
          </cell>
          <cell r="B129" t="str">
            <v>Medical Services - Maternal &amp; EPSDT</v>
          </cell>
          <cell r="C129" t="str">
            <v>Health Choice Utah</v>
          </cell>
        </row>
        <row r="130">
          <cell r="A130">
            <v>8834</v>
          </cell>
          <cell r="B130" t="str">
            <v>Medical Services - Maternal &amp; EPSDT</v>
          </cell>
          <cell r="C130" t="str">
            <v>Health Choice Preferred</v>
          </cell>
        </row>
        <row r="131">
          <cell r="A131">
            <v>8835</v>
          </cell>
          <cell r="B131" t="str">
            <v>Medical Services - Maternal &amp; EPSDT</v>
          </cell>
          <cell r="C131" t="str">
            <v>Health Choice Insurance Company (HIX)</v>
          </cell>
        </row>
        <row r="132">
          <cell r="A132">
            <v>8836</v>
          </cell>
          <cell r="B132" t="str">
            <v>Medical Services - Maternal &amp; EPSDT</v>
          </cell>
          <cell r="C132" t="str">
            <v>Business Development</v>
          </cell>
        </row>
        <row r="133">
          <cell r="A133">
            <v>8837</v>
          </cell>
          <cell r="B133" t="str">
            <v>Medical Services - Maternal &amp; EPSDT</v>
          </cell>
          <cell r="C133" t="str">
            <v>Health Choice Preferred Network</v>
          </cell>
        </row>
        <row r="134">
          <cell r="A134">
            <v>8838</v>
          </cell>
          <cell r="B134" t="str">
            <v>Medical Services - Maternal &amp; EPSDT</v>
          </cell>
          <cell r="C134" t="str">
            <v>Health Choice Preferred Network Utah</v>
          </cell>
        </row>
        <row r="135">
          <cell r="A135">
            <v>8839</v>
          </cell>
          <cell r="B135" t="str">
            <v>Medical Services - Maternal &amp; EPSDT</v>
          </cell>
          <cell r="C135" t="str">
            <v>Health Choice Florida</v>
          </cell>
        </row>
        <row r="136">
          <cell r="A136">
            <v>8840</v>
          </cell>
          <cell r="B136" t="str">
            <v>Medical Services - Util Review</v>
          </cell>
          <cell r="C136" t="str">
            <v>Management Company</v>
          </cell>
        </row>
        <row r="137">
          <cell r="A137">
            <v>8841</v>
          </cell>
          <cell r="B137" t="str">
            <v>Medical Services - Util Review</v>
          </cell>
          <cell r="C137" t="str">
            <v>Health Choice Arizona</v>
          </cell>
        </row>
        <row r="138">
          <cell r="A138">
            <v>8842</v>
          </cell>
          <cell r="B138" t="str">
            <v>Medical Services - Util Review</v>
          </cell>
          <cell r="C138" t="str">
            <v>Health Choice Generations</v>
          </cell>
        </row>
        <row r="139">
          <cell r="A139">
            <v>8843</v>
          </cell>
          <cell r="B139" t="str">
            <v>Medical Services - Util Review</v>
          </cell>
          <cell r="C139" t="str">
            <v>Health Choice Utah</v>
          </cell>
        </row>
        <row r="140">
          <cell r="A140">
            <v>8844</v>
          </cell>
          <cell r="B140" t="str">
            <v>Medical Services - Util Review</v>
          </cell>
          <cell r="C140" t="str">
            <v>Health Choice Preferred</v>
          </cell>
        </row>
        <row r="141">
          <cell r="A141">
            <v>8845</v>
          </cell>
          <cell r="B141" t="str">
            <v>Medical Services - Util Review</v>
          </cell>
          <cell r="C141" t="str">
            <v>Health Choice Insurance Company (HIX)</v>
          </cell>
        </row>
        <row r="142">
          <cell r="A142">
            <v>8846</v>
          </cell>
          <cell r="B142" t="str">
            <v>Medical Services - Util Review</v>
          </cell>
          <cell r="C142" t="str">
            <v>Business Development</v>
          </cell>
        </row>
        <row r="143">
          <cell r="A143">
            <v>8847</v>
          </cell>
          <cell r="B143" t="str">
            <v>Medical Services - Util Review</v>
          </cell>
          <cell r="C143" t="str">
            <v>Health Choice Preferred Network</v>
          </cell>
        </row>
        <row r="144">
          <cell r="A144">
            <v>8848</v>
          </cell>
          <cell r="B144" t="str">
            <v>Medical Services - Util Review</v>
          </cell>
          <cell r="C144" t="str">
            <v>Health Choice Preferred Network Utah</v>
          </cell>
        </row>
        <row r="145">
          <cell r="A145">
            <v>8849</v>
          </cell>
          <cell r="B145" t="str">
            <v>Medical Services - Util Review</v>
          </cell>
          <cell r="C145" t="str">
            <v>Health Choice Florida</v>
          </cell>
        </row>
        <row r="146">
          <cell r="A146">
            <v>8850</v>
          </cell>
          <cell r="B146" t="str">
            <v>Medical Services - Prior Auth</v>
          </cell>
          <cell r="C146" t="str">
            <v>Management Company</v>
          </cell>
        </row>
        <row r="147">
          <cell r="A147">
            <v>8851</v>
          </cell>
          <cell r="B147" t="str">
            <v>Medical Services - Prior Auth</v>
          </cell>
          <cell r="C147" t="str">
            <v>Health Choice Arizona</v>
          </cell>
        </row>
        <row r="148">
          <cell r="A148">
            <v>8852</v>
          </cell>
          <cell r="B148" t="str">
            <v>Medical Services - Prior Auth</v>
          </cell>
          <cell r="C148" t="str">
            <v>Health Choice Generations</v>
          </cell>
        </row>
        <row r="149">
          <cell r="A149">
            <v>8853</v>
          </cell>
          <cell r="B149" t="str">
            <v>Medical Services - Prior Auth</v>
          </cell>
          <cell r="C149" t="str">
            <v>Health Choice Utah</v>
          </cell>
        </row>
        <row r="150">
          <cell r="A150">
            <v>8854</v>
          </cell>
          <cell r="B150" t="str">
            <v>Medical Services - Prior Auth</v>
          </cell>
          <cell r="C150" t="str">
            <v>Health Choice Preferred</v>
          </cell>
        </row>
        <row r="151">
          <cell r="A151">
            <v>8855</v>
          </cell>
          <cell r="B151" t="str">
            <v>Medical Services - Prior Auth</v>
          </cell>
          <cell r="C151" t="str">
            <v>Health Choice Insurance Company (HIX)</v>
          </cell>
        </row>
        <row r="152">
          <cell r="A152">
            <v>8856</v>
          </cell>
          <cell r="B152" t="str">
            <v>Medical Services - Prior Auth</v>
          </cell>
          <cell r="C152" t="str">
            <v>Business Development</v>
          </cell>
        </row>
        <row r="153">
          <cell r="A153">
            <v>8857</v>
          </cell>
          <cell r="B153" t="str">
            <v>Medical Services - Prior Auth</v>
          </cell>
          <cell r="C153" t="str">
            <v>Health Choice Preferred Network</v>
          </cell>
        </row>
        <row r="154">
          <cell r="A154">
            <v>8858</v>
          </cell>
          <cell r="B154" t="str">
            <v>Medical Services - Prior Auth</v>
          </cell>
          <cell r="C154" t="str">
            <v>Health Choice Preferred Network Utah</v>
          </cell>
        </row>
        <row r="155">
          <cell r="A155">
            <v>8859</v>
          </cell>
          <cell r="B155" t="str">
            <v>Medical Services - Prior Auth</v>
          </cell>
          <cell r="C155" t="str">
            <v>Health Choice Florida</v>
          </cell>
        </row>
        <row r="156">
          <cell r="A156">
            <v>8860</v>
          </cell>
          <cell r="B156" t="str">
            <v>Medical Services - Quality</v>
          </cell>
          <cell r="C156" t="str">
            <v>Management Company</v>
          </cell>
        </row>
        <row r="157">
          <cell r="A157">
            <v>8861</v>
          </cell>
          <cell r="B157" t="str">
            <v>Medical Services - Quality</v>
          </cell>
          <cell r="C157" t="str">
            <v>Health Choice Arizona</v>
          </cell>
        </row>
        <row r="158">
          <cell r="A158">
            <v>8862</v>
          </cell>
          <cell r="B158" t="str">
            <v>Medical Services - Quality</v>
          </cell>
          <cell r="C158" t="str">
            <v>Health Choice Generations</v>
          </cell>
        </row>
        <row r="159">
          <cell r="A159">
            <v>8863</v>
          </cell>
          <cell r="B159" t="str">
            <v>Medical Services - Quality</v>
          </cell>
          <cell r="C159" t="str">
            <v>Health Choice Utah</v>
          </cell>
        </row>
        <row r="160">
          <cell r="A160">
            <v>8864</v>
          </cell>
          <cell r="B160" t="str">
            <v>Medical Services - Quality</v>
          </cell>
          <cell r="C160" t="str">
            <v>Health Choice Preferred</v>
          </cell>
        </row>
        <row r="161">
          <cell r="A161">
            <v>8865</v>
          </cell>
          <cell r="B161" t="str">
            <v>Medical Services - Quality</v>
          </cell>
          <cell r="C161" t="str">
            <v>Health Choice Insurance Company (HIX)</v>
          </cell>
        </row>
        <row r="162">
          <cell r="A162">
            <v>8866</v>
          </cell>
          <cell r="B162" t="str">
            <v>Medical Services - Quality</v>
          </cell>
          <cell r="C162" t="str">
            <v>Business Development</v>
          </cell>
        </row>
        <row r="163">
          <cell r="A163">
            <v>8867</v>
          </cell>
          <cell r="B163" t="str">
            <v>Medical Services - Quality</v>
          </cell>
          <cell r="C163" t="str">
            <v>Health Choice Preferred Network</v>
          </cell>
        </row>
        <row r="164">
          <cell r="A164">
            <v>8868</v>
          </cell>
          <cell r="B164" t="str">
            <v>Medical Services - Quality</v>
          </cell>
          <cell r="C164" t="str">
            <v>Health Choice Preferred Network Utah</v>
          </cell>
        </row>
        <row r="165">
          <cell r="A165">
            <v>8869</v>
          </cell>
          <cell r="B165" t="str">
            <v>Medical Services - Quality</v>
          </cell>
          <cell r="C165" t="str">
            <v>Health Choice Florida</v>
          </cell>
        </row>
        <row r="166">
          <cell r="A166">
            <v>8870</v>
          </cell>
          <cell r="B166" t="str">
            <v>Medical Services  -Pharmacy</v>
          </cell>
          <cell r="C166" t="str">
            <v>Management Company</v>
          </cell>
        </row>
        <row r="167">
          <cell r="A167">
            <v>8871</v>
          </cell>
          <cell r="B167" t="str">
            <v>Medical Services  -Pharmacy</v>
          </cell>
          <cell r="C167" t="str">
            <v>Health Choice Arizona</v>
          </cell>
        </row>
        <row r="168">
          <cell r="A168">
            <v>8872</v>
          </cell>
          <cell r="B168" t="str">
            <v>Medical Services  -Pharmacy</v>
          </cell>
          <cell r="C168" t="str">
            <v>Health Choice Generations</v>
          </cell>
        </row>
        <row r="169">
          <cell r="A169">
            <v>8873</v>
          </cell>
          <cell r="B169" t="str">
            <v>Medical Services  -Pharmacy</v>
          </cell>
          <cell r="C169" t="str">
            <v>Health Choice Utah</v>
          </cell>
        </row>
        <row r="170">
          <cell r="A170">
            <v>8874</v>
          </cell>
          <cell r="B170" t="str">
            <v>Medical Services  -Pharmacy</v>
          </cell>
          <cell r="C170" t="str">
            <v>Health Choice Preferred</v>
          </cell>
        </row>
        <row r="171">
          <cell r="A171">
            <v>8875</v>
          </cell>
          <cell r="B171" t="str">
            <v>Medical Services  -Pharmacy</v>
          </cell>
          <cell r="C171" t="str">
            <v>Health Choice Insurance Company (HIX)</v>
          </cell>
        </row>
        <row r="172">
          <cell r="A172">
            <v>8876</v>
          </cell>
          <cell r="B172" t="str">
            <v>Medical Services  -Pharmacy</v>
          </cell>
          <cell r="C172" t="str">
            <v>Business Development</v>
          </cell>
        </row>
        <row r="173">
          <cell r="A173">
            <v>8877</v>
          </cell>
          <cell r="B173" t="str">
            <v>Medical Services  -Pharmacy</v>
          </cell>
          <cell r="C173" t="str">
            <v>Health Choice Preferred Network</v>
          </cell>
        </row>
        <row r="174">
          <cell r="A174">
            <v>8878</v>
          </cell>
          <cell r="B174" t="str">
            <v>Medical Services  -Pharmacy</v>
          </cell>
          <cell r="C174" t="str">
            <v>Health Choice Preferred Network Utah</v>
          </cell>
        </row>
        <row r="175">
          <cell r="A175">
            <v>8879</v>
          </cell>
          <cell r="B175" t="str">
            <v>Medical Services  -Pharmacy</v>
          </cell>
          <cell r="C175" t="str">
            <v>Health Choice Florida</v>
          </cell>
        </row>
        <row r="176">
          <cell r="A176">
            <v>8880</v>
          </cell>
          <cell r="B176" t="str">
            <v>Medical Services - Disputes</v>
          </cell>
          <cell r="C176" t="str">
            <v>Management Company</v>
          </cell>
        </row>
        <row r="177">
          <cell r="A177">
            <v>8881</v>
          </cell>
          <cell r="B177" t="str">
            <v>Medical Services - Disputes</v>
          </cell>
          <cell r="C177" t="str">
            <v>Health Choice Arizona</v>
          </cell>
        </row>
        <row r="178">
          <cell r="A178">
            <v>8882</v>
          </cell>
          <cell r="B178" t="str">
            <v>Medical Services - Disputes</v>
          </cell>
          <cell r="C178" t="str">
            <v>Health Choice Generations</v>
          </cell>
        </row>
        <row r="179">
          <cell r="A179">
            <v>8883</v>
          </cell>
          <cell r="B179" t="str">
            <v>Medical Services - Disputes</v>
          </cell>
          <cell r="C179" t="str">
            <v>Health Choice Utah</v>
          </cell>
        </row>
        <row r="180">
          <cell r="A180">
            <v>8884</v>
          </cell>
          <cell r="B180" t="str">
            <v>Medical Services - Disputes</v>
          </cell>
          <cell r="C180" t="str">
            <v>Health Choice Preferred</v>
          </cell>
        </row>
        <row r="181">
          <cell r="A181">
            <v>8885</v>
          </cell>
          <cell r="B181" t="str">
            <v>Medical Services - Disputes</v>
          </cell>
          <cell r="C181" t="str">
            <v>Health Choice Insurance Company (HIX)</v>
          </cell>
        </row>
        <row r="182">
          <cell r="A182">
            <v>8886</v>
          </cell>
          <cell r="B182" t="str">
            <v>Medical Services - Disputes</v>
          </cell>
          <cell r="C182" t="str">
            <v>Business Development</v>
          </cell>
        </row>
        <row r="183">
          <cell r="A183">
            <v>8887</v>
          </cell>
          <cell r="B183" t="str">
            <v>Medical Services - Disputes</v>
          </cell>
          <cell r="C183" t="str">
            <v>Health Choice Preferred Network</v>
          </cell>
        </row>
        <row r="184">
          <cell r="A184">
            <v>8888</v>
          </cell>
          <cell r="B184" t="str">
            <v>Medical Services - Disputes</v>
          </cell>
          <cell r="C184" t="str">
            <v>Health Choice Preferred Network Utah</v>
          </cell>
        </row>
        <row r="185">
          <cell r="A185">
            <v>8889</v>
          </cell>
          <cell r="B185" t="str">
            <v>Medical Services - Disputes</v>
          </cell>
          <cell r="C185" t="str">
            <v>Health Choice Florida</v>
          </cell>
        </row>
        <row r="186">
          <cell r="A186">
            <v>8890</v>
          </cell>
          <cell r="B186" t="str">
            <v>Medical Services - Care Evaluation</v>
          </cell>
          <cell r="C186" t="str">
            <v>Management Company</v>
          </cell>
        </row>
        <row r="187">
          <cell r="A187">
            <v>8891</v>
          </cell>
          <cell r="B187" t="str">
            <v>Medical Services - Care Evaluation</v>
          </cell>
          <cell r="C187" t="str">
            <v>Health Choice Arizona</v>
          </cell>
        </row>
        <row r="188">
          <cell r="A188">
            <v>8892</v>
          </cell>
          <cell r="B188" t="str">
            <v>Medical Services - Care Evaluation</v>
          </cell>
          <cell r="C188" t="str">
            <v>Health Choice Generations</v>
          </cell>
        </row>
        <row r="189">
          <cell r="A189">
            <v>8893</v>
          </cell>
          <cell r="B189" t="str">
            <v>Medical Services - Care Evaluation</v>
          </cell>
          <cell r="C189" t="str">
            <v>Health Choice Utah</v>
          </cell>
        </row>
        <row r="190">
          <cell r="A190">
            <v>8894</v>
          </cell>
          <cell r="B190" t="str">
            <v>Medical Services - Care Evaluation</v>
          </cell>
          <cell r="C190" t="str">
            <v>Health Choice Preferred</v>
          </cell>
        </row>
        <row r="191">
          <cell r="A191">
            <v>8895</v>
          </cell>
          <cell r="B191" t="str">
            <v>Medical Services - Care Evaluation</v>
          </cell>
          <cell r="C191" t="str">
            <v>Health Choice Insurance Company (HIX)</v>
          </cell>
        </row>
        <row r="192">
          <cell r="A192">
            <v>8896</v>
          </cell>
          <cell r="B192" t="str">
            <v>Medical Services - Care Evaluation</v>
          </cell>
          <cell r="C192" t="str">
            <v>Business Development</v>
          </cell>
        </row>
        <row r="193">
          <cell r="A193">
            <v>8897</v>
          </cell>
          <cell r="B193" t="str">
            <v>Medical Services - Care Evaluation</v>
          </cell>
          <cell r="C193" t="str">
            <v>Health Choice Preferred Network</v>
          </cell>
        </row>
        <row r="194">
          <cell r="A194">
            <v>8898</v>
          </cell>
          <cell r="B194" t="str">
            <v>Medical Services - Care Evaluation</v>
          </cell>
          <cell r="C194" t="str">
            <v>Health Choice Preferred Network Utah</v>
          </cell>
        </row>
        <row r="195">
          <cell r="A195">
            <v>8899</v>
          </cell>
          <cell r="B195" t="str">
            <v>Medical Services - Care Evaluation</v>
          </cell>
          <cell r="C195" t="str">
            <v>Health Choice Florida</v>
          </cell>
        </row>
        <row r="196">
          <cell r="A196">
            <v>8910</v>
          </cell>
          <cell r="B196" t="str">
            <v>Finance - Accounting</v>
          </cell>
          <cell r="C196" t="str">
            <v>Management Company</v>
          </cell>
        </row>
        <row r="197">
          <cell r="A197">
            <v>8911</v>
          </cell>
          <cell r="B197" t="str">
            <v>Finance - Accounting</v>
          </cell>
          <cell r="C197" t="str">
            <v>Health Choice Arizona</v>
          </cell>
        </row>
        <row r="198">
          <cell r="A198">
            <v>8912</v>
          </cell>
          <cell r="B198" t="str">
            <v>Finance - Accounting</v>
          </cell>
          <cell r="C198" t="str">
            <v>Health Choice Generations</v>
          </cell>
        </row>
        <row r="199">
          <cell r="A199">
            <v>8913</v>
          </cell>
          <cell r="B199" t="str">
            <v>Finance - Accounting</v>
          </cell>
          <cell r="C199" t="str">
            <v>Health Choice Utah</v>
          </cell>
        </row>
        <row r="200">
          <cell r="A200">
            <v>8914</v>
          </cell>
          <cell r="B200" t="str">
            <v>Finance - Accounting</v>
          </cell>
          <cell r="C200" t="str">
            <v>Health Choice Preferred</v>
          </cell>
        </row>
        <row r="201">
          <cell r="A201">
            <v>8915</v>
          </cell>
          <cell r="B201" t="str">
            <v>Finance - Accounting</v>
          </cell>
          <cell r="C201" t="str">
            <v>Health Choice Insurance Company (HIX)</v>
          </cell>
        </row>
        <row r="202">
          <cell r="A202">
            <v>8916</v>
          </cell>
          <cell r="B202" t="str">
            <v>Finance - Accounting</v>
          </cell>
          <cell r="C202" t="str">
            <v>Business Development</v>
          </cell>
        </row>
        <row r="203">
          <cell r="A203">
            <v>8917</v>
          </cell>
          <cell r="B203" t="str">
            <v>Finance - Accounting</v>
          </cell>
          <cell r="C203" t="str">
            <v>Health Choice Preferred Network</v>
          </cell>
        </row>
        <row r="204">
          <cell r="A204">
            <v>8918</v>
          </cell>
          <cell r="B204" t="str">
            <v>Finance - Accounting</v>
          </cell>
          <cell r="C204" t="str">
            <v>Health Choice Preferred Network Utah</v>
          </cell>
        </row>
        <row r="205">
          <cell r="A205">
            <v>8919</v>
          </cell>
          <cell r="B205" t="str">
            <v>Finance - Accounting</v>
          </cell>
          <cell r="C205" t="str">
            <v>Health Choice Florida</v>
          </cell>
        </row>
        <row r="206">
          <cell r="A206">
            <v>8920</v>
          </cell>
          <cell r="B206" t="str">
            <v>Finance - Economics</v>
          </cell>
          <cell r="C206" t="str">
            <v>Management Company</v>
          </cell>
        </row>
        <row r="207">
          <cell r="A207">
            <v>8921</v>
          </cell>
          <cell r="B207" t="str">
            <v>Finance - Economics</v>
          </cell>
          <cell r="C207" t="str">
            <v>Health Choice Arizona</v>
          </cell>
        </row>
        <row r="208">
          <cell r="A208">
            <v>8922</v>
          </cell>
          <cell r="B208" t="str">
            <v>Finance - Economics</v>
          </cell>
          <cell r="C208" t="str">
            <v>Health Choice Generations</v>
          </cell>
        </row>
        <row r="209">
          <cell r="A209">
            <v>8923</v>
          </cell>
          <cell r="B209" t="str">
            <v>Finance - Economics</v>
          </cell>
          <cell r="C209" t="str">
            <v>Health Choice Utah</v>
          </cell>
        </row>
        <row r="210">
          <cell r="A210">
            <v>8924</v>
          </cell>
          <cell r="B210" t="str">
            <v>Finance - Economics</v>
          </cell>
          <cell r="C210" t="str">
            <v>Health Choice Preferred</v>
          </cell>
        </row>
        <row r="211">
          <cell r="A211">
            <v>8925</v>
          </cell>
          <cell r="B211" t="str">
            <v>Finance - Economics</v>
          </cell>
          <cell r="C211" t="str">
            <v>Health Choice Insurance Company (HIX)</v>
          </cell>
        </row>
        <row r="212">
          <cell r="A212">
            <v>8926</v>
          </cell>
          <cell r="B212" t="str">
            <v>Finance - Economics</v>
          </cell>
          <cell r="C212" t="str">
            <v>Business Development</v>
          </cell>
        </row>
        <row r="213">
          <cell r="A213">
            <v>8927</v>
          </cell>
          <cell r="B213" t="str">
            <v>Finance - Economics</v>
          </cell>
          <cell r="C213" t="str">
            <v>Health Choice Preferred Network</v>
          </cell>
        </row>
        <row r="214">
          <cell r="A214">
            <v>8928</v>
          </cell>
          <cell r="B214" t="str">
            <v>Finance - Economics</v>
          </cell>
          <cell r="C214" t="str">
            <v>Health Choice Preferred Network Utah</v>
          </cell>
        </row>
        <row r="215">
          <cell r="A215">
            <v>8929</v>
          </cell>
          <cell r="B215" t="str">
            <v>Finance - Economics</v>
          </cell>
          <cell r="C215" t="str">
            <v>Health Choice Florida</v>
          </cell>
        </row>
        <row r="216">
          <cell r="A216">
            <v>8930</v>
          </cell>
          <cell r="B216" t="str">
            <v>Financial Planning &amp; Analysis</v>
          </cell>
          <cell r="C216" t="str">
            <v>Management Company</v>
          </cell>
        </row>
        <row r="217">
          <cell r="A217">
            <v>8931</v>
          </cell>
          <cell r="B217" t="str">
            <v>Financial Planning &amp; Analysis</v>
          </cell>
          <cell r="C217" t="str">
            <v>Health Choice Arizona</v>
          </cell>
        </row>
        <row r="218">
          <cell r="A218">
            <v>8932</v>
          </cell>
          <cell r="B218" t="str">
            <v>Financial Planning &amp; Analysis</v>
          </cell>
          <cell r="C218" t="str">
            <v>Health Choice Generations</v>
          </cell>
        </row>
        <row r="219">
          <cell r="A219">
            <v>8933</v>
          </cell>
          <cell r="B219" t="str">
            <v>Financial Planning &amp; Analysis</v>
          </cell>
          <cell r="C219" t="str">
            <v>Health Choice Utah</v>
          </cell>
        </row>
        <row r="220">
          <cell r="A220">
            <v>8934</v>
          </cell>
          <cell r="B220" t="str">
            <v>Financial Planning &amp; Analysis</v>
          </cell>
          <cell r="C220" t="str">
            <v>Health Choice Preferred</v>
          </cell>
        </row>
        <row r="221">
          <cell r="A221">
            <v>8935</v>
          </cell>
          <cell r="B221" t="str">
            <v>Financial Planning &amp; Analysis</v>
          </cell>
          <cell r="C221" t="str">
            <v>Health Choice Insurance Company (HIX)</v>
          </cell>
        </row>
        <row r="222">
          <cell r="A222">
            <v>8936</v>
          </cell>
          <cell r="B222" t="str">
            <v>Financial Planning &amp; Analysis</v>
          </cell>
          <cell r="C222" t="str">
            <v>Business Development</v>
          </cell>
        </row>
        <row r="223">
          <cell r="A223">
            <v>8937</v>
          </cell>
          <cell r="B223" t="str">
            <v>Financial Planning &amp; Analysis</v>
          </cell>
          <cell r="C223" t="str">
            <v>Health Choice Preferred Network</v>
          </cell>
        </row>
        <row r="224">
          <cell r="A224">
            <v>8938</v>
          </cell>
          <cell r="B224" t="str">
            <v>Financial Planning &amp; Analysis</v>
          </cell>
          <cell r="C224" t="str">
            <v>Health Choice Preferred Network Utah</v>
          </cell>
        </row>
        <row r="225">
          <cell r="A225">
            <v>8939</v>
          </cell>
          <cell r="B225" t="str">
            <v>Financial Planning &amp; Analysis</v>
          </cell>
          <cell r="C225" t="str">
            <v>Health Choice Florida</v>
          </cell>
        </row>
        <row r="226">
          <cell r="A226">
            <v>8940</v>
          </cell>
          <cell r="B226" t="str">
            <v>Finance - Recoveries</v>
          </cell>
          <cell r="C226" t="str">
            <v>Management Company</v>
          </cell>
        </row>
        <row r="227">
          <cell r="A227">
            <v>8941</v>
          </cell>
          <cell r="B227" t="str">
            <v>Finance - Recoveries</v>
          </cell>
          <cell r="C227" t="str">
            <v>Health Choice Arizona</v>
          </cell>
        </row>
        <row r="228">
          <cell r="A228">
            <v>8942</v>
          </cell>
          <cell r="B228" t="str">
            <v>Finance - Recoveries</v>
          </cell>
          <cell r="C228" t="str">
            <v>Health Choice Generations</v>
          </cell>
        </row>
        <row r="229">
          <cell r="A229">
            <v>8943</v>
          </cell>
          <cell r="B229" t="str">
            <v>Finance - Recoveries</v>
          </cell>
          <cell r="C229" t="str">
            <v>Health Choice Utah</v>
          </cell>
        </row>
        <row r="230">
          <cell r="A230">
            <v>8944</v>
          </cell>
          <cell r="B230" t="str">
            <v>Finance - Recoveries</v>
          </cell>
          <cell r="C230" t="str">
            <v>Health Choice Preferred</v>
          </cell>
        </row>
        <row r="231">
          <cell r="A231">
            <v>8945</v>
          </cell>
          <cell r="B231" t="str">
            <v>Finance - Recoveries</v>
          </cell>
          <cell r="C231" t="str">
            <v>Health Choice Insurance Company (HIX)</v>
          </cell>
        </row>
        <row r="232">
          <cell r="A232">
            <v>8946</v>
          </cell>
          <cell r="B232" t="str">
            <v>Finance - Recoveries</v>
          </cell>
          <cell r="C232" t="str">
            <v>Business Development</v>
          </cell>
        </row>
        <row r="233">
          <cell r="A233">
            <v>8947</v>
          </cell>
          <cell r="B233" t="str">
            <v>Finance - Recoveries</v>
          </cell>
          <cell r="C233" t="str">
            <v>Health Choice Preferred Network</v>
          </cell>
        </row>
        <row r="234">
          <cell r="A234">
            <v>8948</v>
          </cell>
          <cell r="B234" t="str">
            <v>Finance - Recoveries</v>
          </cell>
          <cell r="C234" t="str">
            <v>Health Choice Preferred Network Utah</v>
          </cell>
        </row>
        <row r="235">
          <cell r="A235">
            <v>8949</v>
          </cell>
          <cell r="B235" t="str">
            <v>Finance - Recoveries</v>
          </cell>
          <cell r="C235" t="str">
            <v>Health Choice Florida</v>
          </cell>
        </row>
        <row r="236">
          <cell r="A236">
            <v>8950</v>
          </cell>
          <cell r="B236" t="str">
            <v>Finance - Provider Reimbursement</v>
          </cell>
          <cell r="C236" t="str">
            <v>Management Company</v>
          </cell>
        </row>
        <row r="237">
          <cell r="A237">
            <v>8951</v>
          </cell>
          <cell r="B237" t="str">
            <v>Finance - Provider Reimbursement</v>
          </cell>
          <cell r="C237" t="str">
            <v>Health Choice Arizona</v>
          </cell>
        </row>
        <row r="238">
          <cell r="A238">
            <v>8952</v>
          </cell>
          <cell r="B238" t="str">
            <v>Finance - Provider Reimbursement</v>
          </cell>
          <cell r="C238" t="str">
            <v>Health Choice Generations</v>
          </cell>
        </row>
        <row r="239">
          <cell r="A239">
            <v>8953</v>
          </cell>
          <cell r="B239" t="str">
            <v>Finance - Provider Reimbursement</v>
          </cell>
          <cell r="C239" t="str">
            <v>Health Choice Utah</v>
          </cell>
        </row>
        <row r="240">
          <cell r="A240">
            <v>8954</v>
          </cell>
          <cell r="B240" t="str">
            <v>Finance - Provider Reimbursement</v>
          </cell>
          <cell r="C240" t="str">
            <v>Health Choice Preferred</v>
          </cell>
        </row>
        <row r="241">
          <cell r="A241">
            <v>8955</v>
          </cell>
          <cell r="B241" t="str">
            <v>Finance - Provider Reimbursement</v>
          </cell>
          <cell r="C241" t="str">
            <v>Health Choice Insurance Company (HIX)</v>
          </cell>
        </row>
        <row r="242">
          <cell r="A242">
            <v>8956</v>
          </cell>
          <cell r="B242" t="str">
            <v>Finance - Provider Reimbursement</v>
          </cell>
          <cell r="C242" t="str">
            <v>Business Development</v>
          </cell>
        </row>
        <row r="243">
          <cell r="A243">
            <v>8957</v>
          </cell>
          <cell r="B243" t="str">
            <v>Finance - Provider Reimbursement</v>
          </cell>
          <cell r="C243" t="str">
            <v>Health Choice Preferred Network</v>
          </cell>
        </row>
        <row r="244">
          <cell r="A244">
            <v>8958</v>
          </cell>
          <cell r="B244" t="str">
            <v>Finance - Provider Reimbursement</v>
          </cell>
          <cell r="C244" t="str">
            <v>Health Choice Preferred Network Utah</v>
          </cell>
        </row>
        <row r="245">
          <cell r="A245">
            <v>8959</v>
          </cell>
          <cell r="B245" t="str">
            <v>Finance - Provider Reimbursement</v>
          </cell>
          <cell r="C245" t="str">
            <v>Health Choice Florida</v>
          </cell>
        </row>
        <row r="246">
          <cell r="A246">
            <v>8960</v>
          </cell>
          <cell r="B246" t="str">
            <v>Audit</v>
          </cell>
          <cell r="C246" t="str">
            <v>Management Company</v>
          </cell>
        </row>
        <row r="247">
          <cell r="A247">
            <v>8961</v>
          </cell>
          <cell r="B247" t="str">
            <v>Audit</v>
          </cell>
          <cell r="C247" t="str">
            <v>Health Choice Arizona</v>
          </cell>
        </row>
        <row r="248">
          <cell r="A248">
            <v>8962</v>
          </cell>
          <cell r="B248" t="str">
            <v>Audit</v>
          </cell>
          <cell r="C248" t="str">
            <v>Health Choice Generations</v>
          </cell>
        </row>
        <row r="249">
          <cell r="A249">
            <v>8963</v>
          </cell>
          <cell r="B249" t="str">
            <v>Audit</v>
          </cell>
          <cell r="C249" t="str">
            <v>Health Choice Utah</v>
          </cell>
        </row>
        <row r="250">
          <cell r="A250">
            <v>8964</v>
          </cell>
          <cell r="B250" t="str">
            <v>Audit</v>
          </cell>
          <cell r="C250" t="str">
            <v>Health Choice Preferred</v>
          </cell>
        </row>
        <row r="251">
          <cell r="A251">
            <v>8965</v>
          </cell>
          <cell r="B251" t="str">
            <v>Audit</v>
          </cell>
          <cell r="C251" t="str">
            <v>Health Choice Insurance Company (HIX)</v>
          </cell>
        </row>
        <row r="252">
          <cell r="A252">
            <v>8966</v>
          </cell>
          <cell r="B252" t="str">
            <v>Audit</v>
          </cell>
          <cell r="C252" t="str">
            <v>Business Development</v>
          </cell>
        </row>
        <row r="253">
          <cell r="A253">
            <v>8967</v>
          </cell>
          <cell r="B253" t="str">
            <v>Audit</v>
          </cell>
          <cell r="C253" t="str">
            <v>Health Choice Preferred Network</v>
          </cell>
        </row>
        <row r="254">
          <cell r="A254">
            <v>8968</v>
          </cell>
          <cell r="B254" t="str">
            <v>Audit</v>
          </cell>
          <cell r="C254" t="str">
            <v>Health Choice Preferred Network Utah</v>
          </cell>
        </row>
        <row r="255">
          <cell r="A255">
            <v>8969</v>
          </cell>
          <cell r="B255" t="str">
            <v>Audit</v>
          </cell>
          <cell r="C255" t="str">
            <v>Health Choice Florida</v>
          </cell>
        </row>
        <row r="256">
          <cell r="A256">
            <v>8970</v>
          </cell>
          <cell r="B256" t="str">
            <v>Risk Adjustment</v>
          </cell>
          <cell r="C256" t="str">
            <v>Management Company</v>
          </cell>
        </row>
        <row r="257">
          <cell r="A257">
            <v>8971</v>
          </cell>
          <cell r="B257" t="str">
            <v>Risk Adjustment</v>
          </cell>
          <cell r="C257" t="str">
            <v>Health Choice Arizona</v>
          </cell>
        </row>
        <row r="258">
          <cell r="A258">
            <v>8972</v>
          </cell>
          <cell r="B258" t="str">
            <v>Risk Adjustment</v>
          </cell>
          <cell r="C258" t="str">
            <v>Health Choice Generations</v>
          </cell>
        </row>
        <row r="259">
          <cell r="A259">
            <v>8973</v>
          </cell>
          <cell r="B259" t="str">
            <v>Risk Adjustment</v>
          </cell>
          <cell r="C259" t="str">
            <v>Health Choice Utah</v>
          </cell>
        </row>
        <row r="260">
          <cell r="A260">
            <v>8974</v>
          </cell>
          <cell r="B260" t="str">
            <v>Risk Adjustment</v>
          </cell>
          <cell r="C260" t="str">
            <v>Health Choice Preferred</v>
          </cell>
        </row>
        <row r="261">
          <cell r="A261">
            <v>8975</v>
          </cell>
          <cell r="B261" t="str">
            <v>Risk Adjustment</v>
          </cell>
          <cell r="C261" t="str">
            <v>Health Choice Insurance Company (HIX)</v>
          </cell>
        </row>
        <row r="262">
          <cell r="A262">
            <v>8976</v>
          </cell>
          <cell r="B262" t="str">
            <v>Risk Adjustment</v>
          </cell>
          <cell r="C262" t="str">
            <v>Business Development</v>
          </cell>
        </row>
        <row r="263">
          <cell r="A263">
            <v>8977</v>
          </cell>
          <cell r="B263" t="str">
            <v>Risk Adjustment</v>
          </cell>
          <cell r="C263" t="str">
            <v>Health Choice Preferred Network</v>
          </cell>
        </row>
        <row r="264">
          <cell r="A264">
            <v>8978</v>
          </cell>
          <cell r="B264" t="str">
            <v>Risk Adjustment</v>
          </cell>
          <cell r="C264" t="str">
            <v>Health Choice Preferred Network Utah</v>
          </cell>
        </row>
        <row r="265">
          <cell r="A265">
            <v>8979</v>
          </cell>
          <cell r="B265" t="str">
            <v>Risk Adjustment</v>
          </cell>
          <cell r="C265" t="str">
            <v>Health Choice Florida</v>
          </cell>
        </row>
        <row r="266">
          <cell r="A266">
            <v>9000</v>
          </cell>
          <cell r="B266" t="str">
            <v>Administration</v>
          </cell>
          <cell r="C266" t="str">
            <v>Health Choice Arizona ACO</v>
          </cell>
        </row>
        <row r="267">
          <cell r="A267">
            <v>9001</v>
          </cell>
          <cell r="B267" t="str">
            <v>Administration</v>
          </cell>
          <cell r="C267" t="str">
            <v>Health Choice Utah ACO</v>
          </cell>
        </row>
        <row r="268">
          <cell r="A268">
            <v>9030</v>
          </cell>
          <cell r="B268" t="str">
            <v>Audit</v>
          </cell>
          <cell r="C268" t="str">
            <v>Health Choice Arizona ACO</v>
          </cell>
        </row>
        <row r="269">
          <cell r="A269">
            <v>9031</v>
          </cell>
          <cell r="B269" t="str">
            <v>Audit</v>
          </cell>
          <cell r="C269" t="str">
            <v>Health Choice Utah ACO</v>
          </cell>
        </row>
        <row r="270">
          <cell r="A270">
            <v>9060</v>
          </cell>
          <cell r="B270" t="str">
            <v>Claims</v>
          </cell>
          <cell r="C270" t="str">
            <v>Health Choice Arizona ACO</v>
          </cell>
        </row>
        <row r="271">
          <cell r="A271">
            <v>9061</v>
          </cell>
          <cell r="B271" t="str">
            <v>Claims</v>
          </cell>
          <cell r="C271" t="str">
            <v>Health Choice Utah ACO</v>
          </cell>
        </row>
        <row r="272">
          <cell r="A272">
            <v>9090</v>
          </cell>
          <cell r="B272" t="str">
            <v>Compliance</v>
          </cell>
          <cell r="C272" t="str">
            <v>Health Choice Arizona ACO</v>
          </cell>
        </row>
        <row r="273">
          <cell r="A273">
            <v>9091</v>
          </cell>
          <cell r="B273" t="str">
            <v>Compliance</v>
          </cell>
          <cell r="C273" t="str">
            <v>Health Choice Utah ACO</v>
          </cell>
        </row>
        <row r="274">
          <cell r="A274">
            <v>9120</v>
          </cell>
          <cell r="B274" t="str">
            <v>Finance - Accounting</v>
          </cell>
          <cell r="C274" t="str">
            <v>Health Choice Arizona ACO</v>
          </cell>
        </row>
        <row r="275">
          <cell r="A275">
            <v>9121</v>
          </cell>
          <cell r="B275" t="str">
            <v>Finance - Accounting</v>
          </cell>
          <cell r="C275" t="str">
            <v>Health Choice Utah ACO</v>
          </cell>
        </row>
        <row r="276">
          <cell r="A276">
            <v>9150</v>
          </cell>
          <cell r="B276" t="str">
            <v>Finance - Economics</v>
          </cell>
          <cell r="C276" t="str">
            <v>Health Choice Arizona ACO</v>
          </cell>
        </row>
        <row r="277">
          <cell r="A277">
            <v>9151</v>
          </cell>
          <cell r="B277" t="str">
            <v>Finance - Economics</v>
          </cell>
          <cell r="C277" t="str">
            <v>Health Choice Utah ACO</v>
          </cell>
        </row>
        <row r="278">
          <cell r="A278">
            <v>9180</v>
          </cell>
          <cell r="B278" t="str">
            <v>Financial Planning &amp; Analysis</v>
          </cell>
          <cell r="C278" t="str">
            <v>Health Choice Arizona ACO</v>
          </cell>
        </row>
        <row r="279">
          <cell r="A279">
            <v>9181</v>
          </cell>
          <cell r="B279" t="str">
            <v>Financial Planning &amp; Analysis</v>
          </cell>
          <cell r="C279" t="str">
            <v>Health Choice Utah ACO</v>
          </cell>
        </row>
        <row r="280">
          <cell r="A280">
            <v>9210</v>
          </cell>
          <cell r="B280" t="str">
            <v>Finance - Recoveries</v>
          </cell>
          <cell r="C280" t="str">
            <v>Health Choice Arizona ACO</v>
          </cell>
        </row>
        <row r="281">
          <cell r="A281">
            <v>9211</v>
          </cell>
          <cell r="B281" t="str">
            <v>Finance - Recoveries</v>
          </cell>
          <cell r="C281" t="str">
            <v>Health Choice Utah ACO</v>
          </cell>
        </row>
        <row r="282">
          <cell r="A282">
            <v>9240</v>
          </cell>
          <cell r="B282" t="str">
            <v>Finance - Provider Reimbursement</v>
          </cell>
          <cell r="C282" t="str">
            <v>Health Choice Arizona ACO</v>
          </cell>
        </row>
        <row r="283">
          <cell r="A283">
            <v>9241</v>
          </cell>
          <cell r="B283" t="str">
            <v>Finance - Provider Reimbursement</v>
          </cell>
          <cell r="C283" t="str">
            <v>Health Choice Utah ACO</v>
          </cell>
        </row>
        <row r="284">
          <cell r="A284">
            <v>9270</v>
          </cell>
          <cell r="B284" t="str">
            <v>Human Resources</v>
          </cell>
          <cell r="C284" t="str">
            <v>Health Choice Arizona ACO</v>
          </cell>
        </row>
        <row r="285">
          <cell r="A285">
            <v>9271</v>
          </cell>
          <cell r="B285" t="str">
            <v>Human Resources</v>
          </cell>
          <cell r="C285" t="str">
            <v>Health Choice Utah ACO</v>
          </cell>
        </row>
        <row r="286">
          <cell r="A286">
            <v>9300</v>
          </cell>
          <cell r="B286" t="str">
            <v>Information Systems</v>
          </cell>
          <cell r="C286" t="str">
            <v>Health Choice Arizona ACO</v>
          </cell>
        </row>
        <row r="287">
          <cell r="A287">
            <v>9301</v>
          </cell>
          <cell r="B287" t="str">
            <v>Information Systems</v>
          </cell>
          <cell r="C287" t="str">
            <v>Health Choice Utah ACO</v>
          </cell>
        </row>
        <row r="288">
          <cell r="A288">
            <v>9330</v>
          </cell>
          <cell r="B288" t="str">
            <v>Marketing</v>
          </cell>
          <cell r="C288" t="str">
            <v>Health Choice Arizona ACO</v>
          </cell>
        </row>
        <row r="289">
          <cell r="A289">
            <v>9331</v>
          </cell>
          <cell r="B289" t="str">
            <v>Marketing</v>
          </cell>
          <cell r="C289" t="str">
            <v>Health Choice Utah ACO</v>
          </cell>
        </row>
        <row r="290">
          <cell r="A290">
            <v>9360</v>
          </cell>
          <cell r="B290" t="str">
            <v>Medical Services - Management</v>
          </cell>
          <cell r="C290" t="str">
            <v>Health Choice Arizona ACO</v>
          </cell>
        </row>
        <row r="291">
          <cell r="A291">
            <v>9361</v>
          </cell>
          <cell r="B291" t="str">
            <v>Medical Services - Management</v>
          </cell>
          <cell r="C291" t="str">
            <v>Health Choice Utah ACO</v>
          </cell>
        </row>
        <row r="292">
          <cell r="A292">
            <v>9390</v>
          </cell>
          <cell r="B292" t="str">
            <v>Medical Services - Case Mgmt &amp; TOC</v>
          </cell>
          <cell r="C292" t="str">
            <v>Health Choice Arizona ACO</v>
          </cell>
        </row>
        <row r="293">
          <cell r="A293">
            <v>9391</v>
          </cell>
          <cell r="B293" t="str">
            <v>Medical Services - Case Mgmt &amp; TOC</v>
          </cell>
          <cell r="C293" t="str">
            <v>Health Choice Utah ACO</v>
          </cell>
        </row>
        <row r="294">
          <cell r="A294">
            <v>9420</v>
          </cell>
          <cell r="B294" t="str">
            <v>Medical Services - Maternal &amp; EPSDT</v>
          </cell>
          <cell r="C294" t="str">
            <v>Health Choice Arizona ACO</v>
          </cell>
        </row>
        <row r="295">
          <cell r="A295">
            <v>9421</v>
          </cell>
          <cell r="B295" t="str">
            <v>Medical Services - Maternal &amp; EPSDT</v>
          </cell>
          <cell r="C295" t="str">
            <v>Health Choice Utah ACO</v>
          </cell>
        </row>
        <row r="296">
          <cell r="A296">
            <v>9450</v>
          </cell>
          <cell r="B296" t="str">
            <v>Medical Services - Util Review</v>
          </cell>
          <cell r="C296" t="str">
            <v>Health Choice Arizona ACO</v>
          </cell>
        </row>
        <row r="297">
          <cell r="A297">
            <v>9451</v>
          </cell>
          <cell r="B297" t="str">
            <v>Medical Services - Util Review</v>
          </cell>
          <cell r="C297" t="str">
            <v>Health Choice Utah ACO</v>
          </cell>
        </row>
        <row r="298">
          <cell r="A298">
            <v>9480</v>
          </cell>
          <cell r="B298" t="str">
            <v>Medical Services - Prior Auth</v>
          </cell>
          <cell r="C298" t="str">
            <v>Health Choice Arizona ACO</v>
          </cell>
        </row>
        <row r="299">
          <cell r="A299">
            <v>9481</v>
          </cell>
          <cell r="B299" t="str">
            <v>Medical Services - Prior Auth</v>
          </cell>
          <cell r="C299" t="str">
            <v>Health Choice Utah ACO</v>
          </cell>
        </row>
        <row r="300">
          <cell r="A300">
            <v>9510</v>
          </cell>
          <cell r="B300" t="str">
            <v>Medical Services - Quality</v>
          </cell>
          <cell r="C300" t="str">
            <v>Health Choice Arizona ACO</v>
          </cell>
        </row>
        <row r="301">
          <cell r="A301">
            <v>9511</v>
          </cell>
          <cell r="B301" t="str">
            <v>Medical Services - Quality</v>
          </cell>
          <cell r="C301" t="str">
            <v>Health Choice Utah ACO</v>
          </cell>
        </row>
        <row r="302">
          <cell r="A302">
            <v>9540</v>
          </cell>
          <cell r="B302" t="str">
            <v>Medical Services  -Pharmacy</v>
          </cell>
          <cell r="C302" t="str">
            <v>Health Choice Arizona ACO</v>
          </cell>
        </row>
        <row r="303">
          <cell r="A303">
            <v>9541</v>
          </cell>
          <cell r="B303" t="str">
            <v>Medical Services  -Pharmacy</v>
          </cell>
          <cell r="C303" t="str">
            <v>Health Choice Utah ACO</v>
          </cell>
        </row>
        <row r="304">
          <cell r="A304">
            <v>9570</v>
          </cell>
          <cell r="B304" t="str">
            <v>Medical Services - Disputes</v>
          </cell>
          <cell r="C304" t="str">
            <v>Health Choice Arizona ACO</v>
          </cell>
        </row>
        <row r="305">
          <cell r="A305">
            <v>9571</v>
          </cell>
          <cell r="B305" t="str">
            <v>Medical Services - Disputes</v>
          </cell>
          <cell r="C305" t="str">
            <v>Health Choice Utah ACO</v>
          </cell>
        </row>
        <row r="306">
          <cell r="A306">
            <v>9600</v>
          </cell>
          <cell r="B306" t="str">
            <v>Medical Services - Care Evaluation</v>
          </cell>
          <cell r="C306" t="str">
            <v>Health Choice Arizona ACO</v>
          </cell>
        </row>
        <row r="307">
          <cell r="A307">
            <v>9601</v>
          </cell>
          <cell r="B307" t="str">
            <v>Medical Services - Care Evaluation</v>
          </cell>
          <cell r="C307" t="str">
            <v>Health Choice Utah ACO</v>
          </cell>
        </row>
        <row r="308">
          <cell r="A308">
            <v>9630</v>
          </cell>
          <cell r="B308" t="str">
            <v>Member Services</v>
          </cell>
          <cell r="C308" t="str">
            <v>Health Choice Arizona ACO</v>
          </cell>
        </row>
        <row r="309">
          <cell r="A309">
            <v>9631</v>
          </cell>
          <cell r="B309" t="str">
            <v>Member Services</v>
          </cell>
          <cell r="C309" t="str">
            <v>Health Choice Utah ACO</v>
          </cell>
        </row>
        <row r="310">
          <cell r="A310">
            <v>9660</v>
          </cell>
          <cell r="B310" t="str">
            <v>Network</v>
          </cell>
          <cell r="C310" t="str">
            <v>Health Choice Arizona ACO</v>
          </cell>
        </row>
        <row r="311">
          <cell r="A311">
            <v>9661</v>
          </cell>
          <cell r="B311" t="str">
            <v>Network</v>
          </cell>
          <cell r="C311" t="str">
            <v>Health Choice Utah ACO</v>
          </cell>
        </row>
        <row r="312">
          <cell r="A312">
            <v>9690</v>
          </cell>
          <cell r="B312" t="str">
            <v>Project Management</v>
          </cell>
          <cell r="C312" t="str">
            <v>Health Choice Arizona ACO</v>
          </cell>
        </row>
        <row r="313">
          <cell r="A313">
            <v>9691</v>
          </cell>
          <cell r="B313" t="str">
            <v>Project Management</v>
          </cell>
          <cell r="C313" t="str">
            <v>Health Choice Utah ACO</v>
          </cell>
        </row>
        <row r="314">
          <cell r="A314">
            <v>9720</v>
          </cell>
          <cell r="B314" t="str">
            <v>Risk Adjustment</v>
          </cell>
          <cell r="C314" t="str">
            <v>Health Choice Arizona ACO</v>
          </cell>
        </row>
        <row r="315">
          <cell r="A315">
            <v>9721</v>
          </cell>
          <cell r="B315" t="str">
            <v>Risk Adjustment</v>
          </cell>
          <cell r="C315" t="str">
            <v>Health Choice Utah ACO</v>
          </cell>
        </row>
        <row r="316">
          <cell r="A316">
            <v>9750</v>
          </cell>
          <cell r="B316" t="str">
            <v>Work Room</v>
          </cell>
          <cell r="C316" t="str">
            <v>Health Choice Arizona ACO</v>
          </cell>
        </row>
        <row r="317">
          <cell r="A317">
            <v>9751</v>
          </cell>
          <cell r="B317" t="str">
            <v>Work Room</v>
          </cell>
          <cell r="C317" t="str">
            <v>Health Choice Utah ACO</v>
          </cell>
        </row>
      </sheetData>
      <sheetData sheetId="5"/>
      <sheetData sheetId="6"/>
      <sheetData sheetId="7"/>
      <sheetData sheetId="8"/>
      <sheetData sheetId="9"/>
      <sheetData sheetId="10"/>
      <sheetData sheetId="11"/>
      <sheetData sheetId="12">
        <row r="9">
          <cell r="N9">
            <v>6111208.9600000009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aseMedicaid"/>
      <sheetName val="Discharges"/>
      <sheetName val="Calculation"/>
      <sheetName val="PDF Sheet"/>
    </sheetNames>
    <sheetDataSet>
      <sheetData sheetId="0" refreshError="1"/>
      <sheetData sheetId="1">
        <row r="4">
          <cell r="M4" t="str">
            <v>Provider_ID</v>
          </cell>
          <cell r="N4" t="str">
            <v>Hospital_Name</v>
          </cell>
          <cell r="O4" t="str">
            <v>County_Code</v>
          </cell>
          <cell r="P4" t="str">
            <v>Urban_Rural</v>
          </cell>
        </row>
        <row r="5">
          <cell r="M5" t="str">
            <v>200743054001</v>
          </cell>
          <cell r="N5" t="str">
            <v>BLUE MOUNTAIN HOSPITAL</v>
          </cell>
          <cell r="O5" t="str">
            <v>19</v>
          </cell>
          <cell r="P5" t="str">
            <v>R</v>
          </cell>
        </row>
        <row r="6">
          <cell r="M6" t="str">
            <v>203800889001</v>
          </cell>
          <cell r="N6" t="str">
            <v>UTAH VALLEY SPECIALTY HOSP</v>
          </cell>
          <cell r="O6" t="str">
            <v>25</v>
          </cell>
          <cell r="P6" t="str">
            <v>U</v>
          </cell>
        </row>
        <row r="7">
          <cell r="M7" t="str">
            <v>362193608001</v>
          </cell>
          <cell r="N7" t="str">
            <v>SHRINERS HOSP FOR CHILDREN</v>
          </cell>
          <cell r="O7" t="str">
            <v>18</v>
          </cell>
          <cell r="P7" t="str">
            <v>U</v>
          </cell>
        </row>
        <row r="8">
          <cell r="M8" t="str">
            <v>364288180033</v>
          </cell>
          <cell r="N8" t="str">
            <v>CACHE VALLEY SPEC HOSP</v>
          </cell>
          <cell r="O8" t="str">
            <v>03</v>
          </cell>
          <cell r="P8" t="str">
            <v>U</v>
          </cell>
        </row>
        <row r="9">
          <cell r="M9" t="str">
            <v>621650573021</v>
          </cell>
          <cell r="N9" t="str">
            <v>ST MARKS HOSPITAL</v>
          </cell>
          <cell r="O9" t="str">
            <v>18</v>
          </cell>
          <cell r="P9" t="str">
            <v>U</v>
          </cell>
        </row>
        <row r="10">
          <cell r="A10" t="str">
            <v>Medicare_ID</v>
          </cell>
          <cell r="B10" t="str">
            <v>ProviderCountyCd</v>
          </cell>
          <cell r="C10" t="str">
            <v>UrbanRural</v>
          </cell>
          <cell r="D10" t="str">
            <v>Cases</v>
          </cell>
          <cell r="E10" t="str">
            <v>Total Days</v>
          </cell>
          <cell r="F10" t="str">
            <v>Total Allowed</v>
          </cell>
          <cell r="M10" t="str">
            <v>621762357001</v>
          </cell>
          <cell r="N10" t="str">
            <v>CASTLEVIEW HOSPITAL LLC</v>
          </cell>
          <cell r="O10" t="str">
            <v>04</v>
          </cell>
          <cell r="P10" t="str">
            <v>R</v>
          </cell>
        </row>
        <row r="11">
          <cell r="A11" t="str">
            <v>460001</v>
          </cell>
          <cell r="B11" t="str">
            <v>25</v>
          </cell>
          <cell r="C11" t="str">
            <v>Urban</v>
          </cell>
          <cell r="D11">
            <v>4221</v>
          </cell>
          <cell r="E11">
            <v>18569</v>
          </cell>
          <cell r="F11">
            <v>32143662.900000077</v>
          </cell>
          <cell r="M11" t="str">
            <v>621762532020</v>
          </cell>
          <cell r="N11" t="str">
            <v>ASHLEY REGIONAL MED CNTR</v>
          </cell>
          <cell r="O11" t="str">
            <v>24</v>
          </cell>
          <cell r="P11" t="str">
            <v>R</v>
          </cell>
        </row>
        <row r="12">
          <cell r="A12" t="str">
            <v>460003</v>
          </cell>
          <cell r="B12" t="str">
            <v>18</v>
          </cell>
          <cell r="C12" t="str">
            <v>Urban</v>
          </cell>
          <cell r="D12">
            <v>397</v>
          </cell>
          <cell r="E12">
            <v>1548</v>
          </cell>
          <cell r="F12">
            <v>3020634.3399999994</v>
          </cell>
          <cell r="M12" t="str">
            <v>621795214002</v>
          </cell>
          <cell r="N12" t="str">
            <v>SALT LAKE REG MED CNTR</v>
          </cell>
          <cell r="O12" t="str">
            <v>18</v>
          </cell>
          <cell r="P12" t="str">
            <v>U</v>
          </cell>
        </row>
        <row r="13">
          <cell r="A13" t="str">
            <v>460004</v>
          </cell>
          <cell r="B13" t="str">
            <v>29</v>
          </cell>
          <cell r="C13" t="str">
            <v>Urban</v>
          </cell>
          <cell r="D13">
            <v>3631</v>
          </cell>
          <cell r="E13">
            <v>13741</v>
          </cell>
          <cell r="F13">
            <v>22981326.989999998</v>
          </cell>
          <cell r="M13" t="str">
            <v>621795214003</v>
          </cell>
          <cell r="N13" t="str">
            <v>SALT LAKE REG MED PSYCH</v>
          </cell>
          <cell r="O13" t="str">
            <v>18</v>
          </cell>
          <cell r="P13" t="str">
            <v>U</v>
          </cell>
        </row>
        <row r="14">
          <cell r="A14" t="str">
            <v>460005</v>
          </cell>
          <cell r="B14" t="str">
            <v>18</v>
          </cell>
          <cell r="C14" t="str">
            <v>Urban</v>
          </cell>
          <cell r="D14">
            <v>470</v>
          </cell>
          <cell r="E14">
            <v>2133</v>
          </cell>
          <cell r="F14">
            <v>4236960.810000007</v>
          </cell>
          <cell r="M14" t="str">
            <v>621795214033</v>
          </cell>
          <cell r="N14" t="str">
            <v>SALT LAKE REG MED REHAB</v>
          </cell>
          <cell r="O14" t="str">
            <v>18</v>
          </cell>
          <cell r="P14" t="str">
            <v>U</v>
          </cell>
        </row>
        <row r="15">
          <cell r="A15" t="str">
            <v>460006</v>
          </cell>
          <cell r="B15" t="str">
            <v>18</v>
          </cell>
          <cell r="C15" t="str">
            <v>Urban</v>
          </cell>
          <cell r="D15">
            <v>2719</v>
          </cell>
          <cell r="E15">
            <v>8184</v>
          </cell>
          <cell r="F15">
            <v>13536321.360000039</v>
          </cell>
          <cell r="M15" t="str">
            <v>621795215000</v>
          </cell>
          <cell r="N15" t="str">
            <v>JORDAN VALLEY HOSPITAL INC</v>
          </cell>
          <cell r="O15" t="str">
            <v>18</v>
          </cell>
          <cell r="P15" t="str">
            <v>U</v>
          </cell>
        </row>
        <row r="16">
          <cell r="A16" t="str">
            <v>460007</v>
          </cell>
          <cell r="B16" t="str">
            <v>11</v>
          </cell>
          <cell r="C16" t="str">
            <v>Rural</v>
          </cell>
          <cell r="D16">
            <v>946</v>
          </cell>
          <cell r="E16">
            <v>1936</v>
          </cell>
          <cell r="F16">
            <v>4450073.8500000006</v>
          </cell>
          <cell r="M16" t="str">
            <v>621795216007</v>
          </cell>
          <cell r="N16" t="str">
            <v>PIONEER VALLEY HOSPITAL</v>
          </cell>
          <cell r="O16" t="str">
            <v>18</v>
          </cell>
          <cell r="P16" t="str">
            <v>U</v>
          </cell>
        </row>
        <row r="17">
          <cell r="A17" t="str">
            <v>460009</v>
          </cell>
          <cell r="B17" t="str">
            <v>18</v>
          </cell>
          <cell r="C17" t="str">
            <v>Urban</v>
          </cell>
          <cell r="D17">
            <v>3939</v>
          </cell>
          <cell r="E17">
            <v>19869</v>
          </cell>
          <cell r="F17">
            <v>41741910.239999346</v>
          </cell>
          <cell r="M17" t="str">
            <v>621831495013</v>
          </cell>
          <cell r="N17" t="str">
            <v>TIMPANOGOS REGIONAL HOSP</v>
          </cell>
          <cell r="O17" t="str">
            <v>25</v>
          </cell>
          <cell r="P17" t="str">
            <v>U</v>
          </cell>
        </row>
        <row r="18">
          <cell r="A18" t="str">
            <v>460010</v>
          </cell>
          <cell r="B18" t="str">
            <v>18</v>
          </cell>
          <cell r="C18" t="str">
            <v>Urban</v>
          </cell>
          <cell r="D18">
            <v>4194</v>
          </cell>
          <cell r="E18">
            <v>18390</v>
          </cell>
          <cell r="F18">
            <v>39583036.370000094</v>
          </cell>
          <cell r="M18" t="str">
            <v>631105917038</v>
          </cell>
          <cell r="N18" t="str">
            <v>HEALTHSOUTH REHAB HOSP</v>
          </cell>
          <cell r="O18" t="str">
            <v>18</v>
          </cell>
          <cell r="P18" t="str">
            <v>U</v>
          </cell>
        </row>
        <row r="19">
          <cell r="A19" t="str">
            <v>460011</v>
          </cell>
          <cell r="B19" t="str">
            <v>04</v>
          </cell>
          <cell r="C19" t="str">
            <v>Rural</v>
          </cell>
          <cell r="D19">
            <v>582</v>
          </cell>
          <cell r="E19">
            <v>1528</v>
          </cell>
          <cell r="F19">
            <v>3973028.350000002</v>
          </cell>
          <cell r="M19" t="str">
            <v>680562507001</v>
          </cell>
          <cell r="N19" t="str">
            <v>DAVIS HOSPITAL &amp; MED CNTR</v>
          </cell>
          <cell r="O19" t="str">
            <v>06</v>
          </cell>
          <cell r="P19" t="str">
            <v>U</v>
          </cell>
        </row>
        <row r="20">
          <cell r="A20" t="str">
            <v>460013</v>
          </cell>
          <cell r="B20" t="str">
            <v>25</v>
          </cell>
          <cell r="C20" t="str">
            <v>Urban</v>
          </cell>
          <cell r="D20">
            <v>539</v>
          </cell>
          <cell r="E20">
            <v>1486</v>
          </cell>
          <cell r="F20">
            <v>2185173.6700000041</v>
          </cell>
          <cell r="M20" t="str">
            <v>680562507004</v>
          </cell>
          <cell r="N20" t="str">
            <v>DAVIS HOSP MED CNTR PSYCH</v>
          </cell>
          <cell r="O20" t="str">
            <v>06</v>
          </cell>
          <cell r="P20" t="str">
            <v>U</v>
          </cell>
        </row>
        <row r="21">
          <cell r="A21" t="str">
            <v>460014</v>
          </cell>
          <cell r="B21" t="str">
            <v>23</v>
          </cell>
          <cell r="C21" t="str">
            <v>Rural</v>
          </cell>
          <cell r="D21">
            <v>485</v>
          </cell>
          <cell r="E21">
            <v>1123</v>
          </cell>
          <cell r="F21">
            <v>3741342.3799999966</v>
          </cell>
          <cell r="M21" t="str">
            <v>721254895009</v>
          </cell>
          <cell r="N21" t="str">
            <v>OGDEN REGIONAL MEDICAL CTR</v>
          </cell>
          <cell r="O21" t="str">
            <v>29</v>
          </cell>
          <cell r="P21" t="str">
            <v>U</v>
          </cell>
        </row>
        <row r="22">
          <cell r="A22" t="str">
            <v>460015</v>
          </cell>
          <cell r="B22" t="str">
            <v>03</v>
          </cell>
          <cell r="C22" t="str">
            <v>Urban</v>
          </cell>
          <cell r="D22">
            <v>2070</v>
          </cell>
          <cell r="E22">
            <v>4939</v>
          </cell>
          <cell r="F22">
            <v>7332467.9700000482</v>
          </cell>
          <cell r="M22" t="str">
            <v>820588653001</v>
          </cell>
          <cell r="N22" t="str">
            <v>JORDAN VALLEY HOSP LP</v>
          </cell>
          <cell r="O22" t="str">
            <v>18</v>
          </cell>
          <cell r="P22" t="str">
            <v>U</v>
          </cell>
        </row>
        <row r="23">
          <cell r="A23" t="str">
            <v>460017</v>
          </cell>
          <cell r="B23" t="str">
            <v>02</v>
          </cell>
          <cell r="C23" t="str">
            <v>Rural</v>
          </cell>
          <cell r="D23">
            <v>425</v>
          </cell>
          <cell r="E23">
            <v>948</v>
          </cell>
          <cell r="F23">
            <v>2212686.9</v>
          </cell>
          <cell r="M23" t="str">
            <v>820588653004</v>
          </cell>
          <cell r="N23" t="str">
            <v>JORDAN VALLEY MED PSYCH</v>
          </cell>
          <cell r="O23" t="str">
            <v>18</v>
          </cell>
          <cell r="P23" t="str">
            <v>U</v>
          </cell>
        </row>
        <row r="24">
          <cell r="A24" t="str">
            <v>460019</v>
          </cell>
          <cell r="B24" t="str">
            <v>07</v>
          </cell>
          <cell r="C24" t="str">
            <v>Rural</v>
          </cell>
          <cell r="D24">
            <v>574</v>
          </cell>
          <cell r="E24">
            <v>1434</v>
          </cell>
          <cell r="F24">
            <v>2522792.790000001</v>
          </cell>
          <cell r="M24" t="str">
            <v>870212456005</v>
          </cell>
          <cell r="N24" t="str">
            <v>GUNNISON VALLEY HOSPITAL</v>
          </cell>
          <cell r="O24" t="str">
            <v>20</v>
          </cell>
          <cell r="P24" t="str">
            <v>N</v>
          </cell>
        </row>
        <row r="25">
          <cell r="A25" t="str">
            <v>460021</v>
          </cell>
          <cell r="B25" t="str">
            <v>27</v>
          </cell>
          <cell r="C25" t="str">
            <v>Urban</v>
          </cell>
          <cell r="D25">
            <v>2466</v>
          </cell>
          <cell r="E25">
            <v>7530</v>
          </cell>
          <cell r="F25">
            <v>13852916.950000092</v>
          </cell>
          <cell r="M25" t="str">
            <v>870222074005</v>
          </cell>
          <cell r="N25" t="str">
            <v>MILFORD VALLEY MEM HOSP</v>
          </cell>
          <cell r="O25" t="str">
            <v>01</v>
          </cell>
          <cell r="P25" t="str">
            <v>N</v>
          </cell>
        </row>
        <row r="26">
          <cell r="A26" t="str">
            <v>460023</v>
          </cell>
          <cell r="B26" t="str">
            <v>25</v>
          </cell>
          <cell r="C26" t="str">
            <v>Urban</v>
          </cell>
          <cell r="D26">
            <v>1721</v>
          </cell>
          <cell r="E26">
            <v>4441</v>
          </cell>
          <cell r="F26">
            <v>5934320.769999993</v>
          </cell>
          <cell r="M26" t="str">
            <v>870269232020</v>
          </cell>
          <cell r="N26" t="str">
            <v>ALTA VIEW HOSPITAL</v>
          </cell>
          <cell r="O26" t="str">
            <v>18</v>
          </cell>
          <cell r="P26" t="str">
            <v>U</v>
          </cell>
        </row>
        <row r="27">
          <cell r="A27" t="str">
            <v>460026</v>
          </cell>
          <cell r="B27" t="str">
            <v>21</v>
          </cell>
          <cell r="C27" t="str">
            <v>Rural</v>
          </cell>
          <cell r="D27">
            <v>383</v>
          </cell>
          <cell r="E27">
            <v>795</v>
          </cell>
          <cell r="F27">
            <v>1769108.5700000005</v>
          </cell>
          <cell r="M27" t="str">
            <v>870269232033</v>
          </cell>
          <cell r="N27" t="str">
            <v>OREM COMMUNITY HOSPITAL</v>
          </cell>
          <cell r="O27" t="str">
            <v>25</v>
          </cell>
          <cell r="P27" t="str">
            <v>U</v>
          </cell>
        </row>
        <row r="28">
          <cell r="A28" t="str">
            <v>460030</v>
          </cell>
          <cell r="B28" t="str">
            <v>24</v>
          </cell>
          <cell r="C28" t="str">
            <v>Rural</v>
          </cell>
          <cell r="D28">
            <v>397</v>
          </cell>
          <cell r="E28">
            <v>942</v>
          </cell>
          <cell r="F28">
            <v>2163206.3999999994</v>
          </cell>
          <cell r="M28" t="str">
            <v>870269232162</v>
          </cell>
          <cell r="N28" t="str">
            <v>UTAH VALLEY REG MED CNTR</v>
          </cell>
          <cell r="O28" t="str">
            <v>25</v>
          </cell>
          <cell r="P28" t="str">
            <v>U</v>
          </cell>
        </row>
        <row r="29">
          <cell r="A29" t="str">
            <v>460033</v>
          </cell>
          <cell r="B29" t="str">
            <v>09</v>
          </cell>
          <cell r="C29" t="str">
            <v>Rural</v>
          </cell>
          <cell r="D29">
            <v>79</v>
          </cell>
          <cell r="E29">
            <v>182</v>
          </cell>
          <cell r="F29">
            <v>342693.93999999994</v>
          </cell>
          <cell r="M29" t="str">
            <v>870269232176</v>
          </cell>
          <cell r="N29" t="str">
            <v>LOGAN REGIONAL MED CENTER</v>
          </cell>
          <cell r="O29" t="str">
            <v>03</v>
          </cell>
          <cell r="P29" t="str">
            <v>U</v>
          </cell>
        </row>
        <row r="30">
          <cell r="A30" t="str">
            <v>460035</v>
          </cell>
          <cell r="B30" t="str">
            <v>01</v>
          </cell>
          <cell r="C30" t="str">
            <v>Rural</v>
          </cell>
          <cell r="D30">
            <v>131</v>
          </cell>
          <cell r="E30">
            <v>372</v>
          </cell>
          <cell r="F30">
            <v>541285.89999999991</v>
          </cell>
          <cell r="M30" t="str">
            <v>870269232180</v>
          </cell>
          <cell r="N30" t="str">
            <v>FILLMORE HOSPITAL</v>
          </cell>
          <cell r="O30" t="str">
            <v>14</v>
          </cell>
          <cell r="P30" t="str">
            <v>R</v>
          </cell>
        </row>
        <row r="31">
          <cell r="A31" t="str">
            <v>460039</v>
          </cell>
          <cell r="B31" t="str">
            <v>02</v>
          </cell>
          <cell r="C31" t="str">
            <v>Rural</v>
          </cell>
          <cell r="D31">
            <v>83</v>
          </cell>
          <cell r="E31">
            <v>165</v>
          </cell>
          <cell r="F31">
            <v>403621.96000000014</v>
          </cell>
          <cell r="M31" t="str">
            <v>870269232209</v>
          </cell>
          <cell r="N31" t="str">
            <v>LDS HOSPITAL</v>
          </cell>
          <cell r="O31" t="str">
            <v>18</v>
          </cell>
          <cell r="P31" t="str">
            <v>U</v>
          </cell>
        </row>
        <row r="32">
          <cell r="A32" t="str">
            <v>460041</v>
          </cell>
          <cell r="B32" t="str">
            <v>06</v>
          </cell>
          <cell r="C32" t="str">
            <v>Urban</v>
          </cell>
          <cell r="D32">
            <v>444</v>
          </cell>
          <cell r="E32">
            <v>1452</v>
          </cell>
          <cell r="F32">
            <v>2443021.2700000028</v>
          </cell>
          <cell r="M32" t="str">
            <v>870269232212</v>
          </cell>
          <cell r="N32" t="str">
            <v>AMERICAN FORK HOSPITAL</v>
          </cell>
          <cell r="O32" t="str">
            <v>25</v>
          </cell>
          <cell r="P32" t="str">
            <v>U</v>
          </cell>
        </row>
        <row r="33">
          <cell r="A33" t="str">
            <v>460042</v>
          </cell>
          <cell r="B33" t="str">
            <v>06</v>
          </cell>
          <cell r="C33" t="str">
            <v>Urban</v>
          </cell>
          <cell r="D33">
            <v>252</v>
          </cell>
          <cell r="E33">
            <v>1336</v>
          </cell>
          <cell r="F33">
            <v>1777190.82</v>
          </cell>
          <cell r="M33" t="str">
            <v>870269232257</v>
          </cell>
          <cell r="N33" t="str">
            <v>DELTA COMMUNITY MED CNTR</v>
          </cell>
          <cell r="O33" t="str">
            <v>14</v>
          </cell>
          <cell r="P33" t="str">
            <v>R</v>
          </cell>
        </row>
        <row r="34">
          <cell r="A34" t="str">
            <v>460043</v>
          </cell>
          <cell r="B34" t="str">
            <v>25</v>
          </cell>
          <cell r="C34" t="str">
            <v>Urban</v>
          </cell>
          <cell r="D34">
            <v>1107</v>
          </cell>
          <cell r="E34">
            <v>2441</v>
          </cell>
          <cell r="F34">
            <v>2504332.23</v>
          </cell>
          <cell r="M34" t="str">
            <v>870269232261</v>
          </cell>
          <cell r="N34" t="str">
            <v>DIXIE MEDICAL CENTER</v>
          </cell>
          <cell r="O34" t="str">
            <v>27</v>
          </cell>
          <cell r="P34" t="str">
            <v>U</v>
          </cell>
        </row>
        <row r="35">
          <cell r="A35" t="str">
            <v>460044</v>
          </cell>
          <cell r="B35" t="str">
            <v>18</v>
          </cell>
          <cell r="C35" t="str">
            <v>Urban</v>
          </cell>
          <cell r="D35">
            <v>936</v>
          </cell>
          <cell r="E35">
            <v>2490</v>
          </cell>
          <cell r="F35">
            <v>3008594.3799999868</v>
          </cell>
          <cell r="M35" t="str">
            <v>870269232274</v>
          </cell>
          <cell r="N35" t="str">
            <v>MCKAY DEE HOSPITAL</v>
          </cell>
          <cell r="O35" t="str">
            <v>29</v>
          </cell>
          <cell r="P35" t="str">
            <v>U</v>
          </cell>
        </row>
        <row r="36">
          <cell r="A36" t="str">
            <v>460047</v>
          </cell>
          <cell r="B36" t="str">
            <v>18</v>
          </cell>
          <cell r="C36" t="str">
            <v>Urban</v>
          </cell>
          <cell r="D36">
            <v>872</v>
          </cell>
          <cell r="E36">
            <v>4772</v>
          </cell>
          <cell r="F36">
            <v>9317556.8000000119</v>
          </cell>
          <cell r="M36" t="str">
            <v>870269232288</v>
          </cell>
          <cell r="N36" t="str">
            <v>SANPETE VALLEY HOSPITAL</v>
          </cell>
          <cell r="O36" t="str">
            <v>20</v>
          </cell>
          <cell r="P36" t="str">
            <v>R</v>
          </cell>
        </row>
        <row r="37">
          <cell r="A37" t="str">
            <v>460049</v>
          </cell>
          <cell r="B37" t="str">
            <v>18</v>
          </cell>
          <cell r="C37" t="str">
            <v>Urban</v>
          </cell>
          <cell r="D37">
            <v>33</v>
          </cell>
          <cell r="E37">
            <v>81</v>
          </cell>
          <cell r="F37">
            <v>400192.63</v>
          </cell>
          <cell r="M37" t="str">
            <v>870269232291</v>
          </cell>
          <cell r="N37" t="str">
            <v>BEAR RIVER VALLEY HOSPITAL</v>
          </cell>
          <cell r="O37" t="str">
            <v>02</v>
          </cell>
          <cell r="P37" t="str">
            <v>R</v>
          </cell>
        </row>
        <row r="38">
          <cell r="A38" t="str">
            <v>460051</v>
          </cell>
          <cell r="B38" t="str">
            <v>18</v>
          </cell>
          <cell r="C38" t="str">
            <v>Urban</v>
          </cell>
          <cell r="D38">
            <v>2599</v>
          </cell>
          <cell r="E38">
            <v>7097</v>
          </cell>
          <cell r="F38">
            <v>10683858.910000091</v>
          </cell>
          <cell r="M38" t="str">
            <v>870269232307</v>
          </cell>
          <cell r="N38" t="str">
            <v>VALLEY VIEW MEDICAL CTR</v>
          </cell>
          <cell r="O38" t="str">
            <v>11</v>
          </cell>
          <cell r="P38" t="str">
            <v>R</v>
          </cell>
        </row>
        <row r="39">
          <cell r="A39" t="str">
            <v>460052</v>
          </cell>
          <cell r="B39" t="str">
            <v>25</v>
          </cell>
          <cell r="C39" t="str">
            <v>Urban</v>
          </cell>
          <cell r="D39">
            <v>312</v>
          </cell>
          <cell r="E39">
            <v>1352</v>
          </cell>
          <cell r="F39">
            <v>2521000.7999999993</v>
          </cell>
          <cell r="M39" t="str">
            <v>870269232324</v>
          </cell>
          <cell r="N39" t="str">
            <v>SEVIER VALLEY MEDICAL CNTR</v>
          </cell>
          <cell r="O39" t="str">
            <v>21</v>
          </cell>
          <cell r="P39" t="str">
            <v>R</v>
          </cell>
        </row>
        <row r="40">
          <cell r="A40" t="str">
            <v>460054</v>
          </cell>
          <cell r="B40" t="str">
            <v>03</v>
          </cell>
          <cell r="C40" t="str">
            <v>Urban</v>
          </cell>
          <cell r="D40">
            <v>32</v>
          </cell>
          <cell r="E40">
            <v>107</v>
          </cell>
          <cell r="F40">
            <v>279242.55000000005</v>
          </cell>
          <cell r="M40" t="str">
            <v>870269232338</v>
          </cell>
          <cell r="N40" t="str">
            <v>INTERMOUNTAIN MEDICAL CENTER</v>
          </cell>
          <cell r="O40" t="str">
            <v>18</v>
          </cell>
          <cell r="P40" t="str">
            <v>U</v>
          </cell>
        </row>
        <row r="41">
          <cell r="A41" t="str">
            <v>460056</v>
          </cell>
          <cell r="B41" t="str">
            <v>19</v>
          </cell>
          <cell r="C41" t="str">
            <v>Rural</v>
          </cell>
          <cell r="D41">
            <v>168</v>
          </cell>
          <cell r="E41">
            <v>347</v>
          </cell>
          <cell r="F41">
            <v>639880.58000000007</v>
          </cell>
          <cell r="M41" t="str">
            <v>870269232341</v>
          </cell>
          <cell r="N41" t="str">
            <v>HEBER VALLEY MEDICAL CTR</v>
          </cell>
          <cell r="O41" t="str">
            <v>26</v>
          </cell>
          <cell r="P41" t="str">
            <v>R</v>
          </cell>
        </row>
        <row r="42">
          <cell r="A42" t="str">
            <v>460057</v>
          </cell>
          <cell r="B42" t="str">
            <v>22</v>
          </cell>
          <cell r="C42" t="str">
            <v>Rural</v>
          </cell>
          <cell r="D42">
            <v>82</v>
          </cell>
          <cell r="E42">
            <v>151</v>
          </cell>
          <cell r="F42">
            <v>412173.73</v>
          </cell>
          <cell r="M42" t="str">
            <v>870269232565</v>
          </cell>
          <cell r="N42" t="str">
            <v>LDS HOSPITAL-PSYCH</v>
          </cell>
          <cell r="O42" t="str">
            <v>18</v>
          </cell>
          <cell r="P42" t="str">
            <v>U</v>
          </cell>
        </row>
        <row r="43">
          <cell r="A43" t="str">
            <v>461300</v>
          </cell>
          <cell r="B43" t="str">
            <v>14</v>
          </cell>
          <cell r="C43" t="str">
            <v>Rural</v>
          </cell>
          <cell r="D43">
            <v>128</v>
          </cell>
          <cell r="E43">
            <v>243</v>
          </cell>
          <cell r="F43">
            <v>497569.47000000009</v>
          </cell>
          <cell r="M43" t="str">
            <v>870270956005</v>
          </cell>
          <cell r="N43" t="str">
            <v xml:space="preserve">MOAB REGIONAL HOSPITAL                            </v>
          </cell>
          <cell r="O43" t="str">
            <v>10</v>
          </cell>
          <cell r="P43" t="str">
            <v>R</v>
          </cell>
        </row>
        <row r="44">
          <cell r="A44" t="str">
            <v>461301</v>
          </cell>
          <cell r="B44" t="str">
            <v>14</v>
          </cell>
          <cell r="C44" t="str">
            <v>Rural</v>
          </cell>
          <cell r="D44">
            <v>95</v>
          </cell>
          <cell r="E44">
            <v>213</v>
          </cell>
          <cell r="F44">
            <v>470354.25999999989</v>
          </cell>
          <cell r="M44" t="str">
            <v>870271937004</v>
          </cell>
          <cell r="N44" t="str">
            <v>BEAVER VALLEY HOSPITAL</v>
          </cell>
          <cell r="O44" t="str">
            <v>01</v>
          </cell>
          <cell r="P44" t="str">
            <v>N</v>
          </cell>
        </row>
        <row r="45">
          <cell r="A45" t="str">
            <v>461302</v>
          </cell>
          <cell r="B45" t="str">
            <v>10</v>
          </cell>
          <cell r="C45" t="str">
            <v>Rural</v>
          </cell>
          <cell r="D45">
            <v>174</v>
          </cell>
          <cell r="E45">
            <v>467</v>
          </cell>
          <cell r="F45">
            <v>1015775.0899999999</v>
          </cell>
          <cell r="M45" t="str">
            <v>870276435005</v>
          </cell>
          <cell r="N45" t="str">
            <v>UINTAH BASIN MEDICAL CNTR</v>
          </cell>
          <cell r="O45" t="str">
            <v>07</v>
          </cell>
          <cell r="P45" t="str">
            <v>R</v>
          </cell>
        </row>
        <row r="46">
          <cell r="A46" t="str">
            <v>461303</v>
          </cell>
          <cell r="B46" t="str">
            <v>20</v>
          </cell>
          <cell r="C46" t="str">
            <v>Rural</v>
          </cell>
          <cell r="D46">
            <v>201</v>
          </cell>
          <cell r="E46">
            <v>497</v>
          </cell>
          <cell r="F46">
            <v>1206128.6300000001</v>
          </cell>
          <cell r="M46" t="str">
            <v>870318837007</v>
          </cell>
          <cell r="N46" t="str">
            <v>BRIGHAM CITY COMM HOSP</v>
          </cell>
          <cell r="O46" t="str">
            <v>02</v>
          </cell>
          <cell r="P46" t="str">
            <v>R</v>
          </cell>
        </row>
        <row r="47">
          <cell r="A47" t="str">
            <v>461304</v>
          </cell>
          <cell r="B47" t="str">
            <v>12</v>
          </cell>
          <cell r="C47" t="str">
            <v>Rural</v>
          </cell>
          <cell r="D47">
            <v>279</v>
          </cell>
          <cell r="E47">
            <v>796</v>
          </cell>
          <cell r="F47">
            <v>1752995.0899999989</v>
          </cell>
          <cell r="M47" t="str">
            <v>870322019001</v>
          </cell>
          <cell r="N47" t="str">
            <v>LAKEVIEW HOSPITAL</v>
          </cell>
          <cell r="O47" t="str">
            <v>06</v>
          </cell>
          <cell r="P47" t="str">
            <v>U</v>
          </cell>
        </row>
        <row r="48">
          <cell r="A48" t="str">
            <v>461305</v>
          </cell>
          <cell r="B48" t="str">
            <v>01</v>
          </cell>
          <cell r="C48" t="str">
            <v>Rural</v>
          </cell>
          <cell r="D48">
            <v>2</v>
          </cell>
          <cell r="E48">
            <v>1</v>
          </cell>
          <cell r="F48">
            <v>1017.01</v>
          </cell>
          <cell r="M48" t="str">
            <v>870333048001</v>
          </cell>
          <cell r="N48" t="str">
            <v>MOUNTAIN VIEW HOSPITAL</v>
          </cell>
          <cell r="O48" t="str">
            <v>25</v>
          </cell>
          <cell r="P48" t="str">
            <v>U</v>
          </cell>
        </row>
        <row r="49">
          <cell r="A49" t="str">
            <v>461306</v>
          </cell>
          <cell r="B49" t="str">
            <v>20</v>
          </cell>
          <cell r="C49" t="str">
            <v>Rural</v>
          </cell>
          <cell r="D49">
            <v>221</v>
          </cell>
          <cell r="E49">
            <v>545</v>
          </cell>
          <cell r="F49">
            <v>640867.25999999954</v>
          </cell>
          <cell r="M49" t="str">
            <v>870467930003</v>
          </cell>
          <cell r="N49" t="str">
            <v>KANE COUNTY HOSPITAL</v>
          </cell>
          <cell r="O49" t="str">
            <v>13</v>
          </cell>
          <cell r="P49" t="str">
            <v>N</v>
          </cell>
        </row>
        <row r="50">
          <cell r="A50" t="str">
            <v>461307</v>
          </cell>
          <cell r="B50" t="str">
            <v>26</v>
          </cell>
          <cell r="C50" t="str">
            <v>Rural</v>
          </cell>
          <cell r="D50">
            <v>168</v>
          </cell>
          <cell r="E50">
            <v>297</v>
          </cell>
          <cell r="F50">
            <v>602170.5199999999</v>
          </cell>
          <cell r="M50" t="str">
            <v>870619248011</v>
          </cell>
          <cell r="N50" t="str">
            <v>MOUNTAIN WEST MEDICAL CNTR</v>
          </cell>
          <cell r="O50" t="str">
            <v>23</v>
          </cell>
          <cell r="P50" t="str">
            <v>R</v>
          </cell>
        </row>
        <row r="51">
          <cell r="A51" t="str">
            <v>461308</v>
          </cell>
          <cell r="B51" t="str">
            <v>19</v>
          </cell>
          <cell r="C51" t="str">
            <v>Rural</v>
          </cell>
          <cell r="D51">
            <v>111</v>
          </cell>
          <cell r="E51">
            <v>216</v>
          </cell>
          <cell r="F51">
            <v>507139.45999999996</v>
          </cell>
          <cell r="M51" t="str">
            <v>876000309018</v>
          </cell>
          <cell r="N51" t="str">
            <v>GARFIELD MEMORIAL HOSP</v>
          </cell>
          <cell r="O51" t="str">
            <v>09</v>
          </cell>
          <cell r="P51" t="str">
            <v>N</v>
          </cell>
        </row>
        <row r="52">
          <cell r="A52" t="str">
            <v>461309</v>
          </cell>
          <cell r="B52" t="str">
            <v>13</v>
          </cell>
          <cell r="C52" t="str">
            <v>Rural</v>
          </cell>
          <cell r="D52">
            <v>52</v>
          </cell>
          <cell r="E52">
            <v>93</v>
          </cell>
          <cell r="F52">
            <v>184532.58999999994</v>
          </cell>
          <cell r="M52" t="str">
            <v>876000525088</v>
          </cell>
          <cell r="N52" t="str">
            <v>UNIVERSITY OF UTAH HOSP</v>
          </cell>
          <cell r="O52" t="str">
            <v>18</v>
          </cell>
          <cell r="P52" t="str">
            <v>U</v>
          </cell>
        </row>
        <row r="53">
          <cell r="A53" t="str">
            <v>462004</v>
          </cell>
          <cell r="B53" t="str">
            <v>18</v>
          </cell>
          <cell r="C53" t="str">
            <v>Urban</v>
          </cell>
          <cell r="D53">
            <v>15</v>
          </cell>
          <cell r="E53">
            <v>781</v>
          </cell>
          <cell r="F53">
            <v>1322809.03</v>
          </cell>
          <cell r="M53" t="str">
            <v>876000525494</v>
          </cell>
          <cell r="N53" t="str">
            <v>UNIVERSITY HOSPITAL PSYCH</v>
          </cell>
          <cell r="O53" t="str">
            <v>18</v>
          </cell>
          <cell r="P53" t="str">
            <v>U</v>
          </cell>
        </row>
        <row r="54">
          <cell r="A54" t="str">
            <v>462005</v>
          </cell>
          <cell r="B54" t="str">
            <v>25</v>
          </cell>
          <cell r="C54" t="str">
            <v>Urban</v>
          </cell>
          <cell r="D54">
            <v>82</v>
          </cell>
          <cell r="E54">
            <v>231</v>
          </cell>
          <cell r="F54">
            <v>1833038.4600000002</v>
          </cell>
          <cell r="M54" t="str">
            <v>876000525500</v>
          </cell>
          <cell r="N54" t="str">
            <v>UNIVERSITY HOSPITAL REHAB</v>
          </cell>
          <cell r="O54" t="str">
            <v>18</v>
          </cell>
          <cell r="P54" t="str">
            <v>U</v>
          </cell>
        </row>
        <row r="55">
          <cell r="A55" t="str">
            <v>463025</v>
          </cell>
          <cell r="B55" t="str">
            <v>18</v>
          </cell>
          <cell r="C55" t="str">
            <v>Urban</v>
          </cell>
          <cell r="D55">
            <v>1</v>
          </cell>
          <cell r="E55">
            <v>20</v>
          </cell>
          <cell r="F55">
            <v>12849.63</v>
          </cell>
          <cell r="M55" t="str">
            <v>876000545001</v>
          </cell>
          <cell r="N55" t="str">
            <v>UTAH STATE HOSPITAL</v>
          </cell>
          <cell r="O55" t="str">
            <v>25</v>
          </cell>
          <cell r="P55" t="str">
            <v>S</v>
          </cell>
        </row>
        <row r="56">
          <cell r="A56" t="str">
            <v>463301</v>
          </cell>
          <cell r="B56" t="str">
            <v>18</v>
          </cell>
          <cell r="C56" t="str">
            <v>Urban</v>
          </cell>
          <cell r="D56">
            <v>2521</v>
          </cell>
          <cell r="E56">
            <v>16405</v>
          </cell>
          <cell r="F56">
            <v>39976387.000000067</v>
          </cell>
          <cell r="M56" t="str">
            <v>876000616019</v>
          </cell>
          <cell r="N56" t="str">
            <v>SAN JUAN HOSPITAL</v>
          </cell>
          <cell r="O56" t="str">
            <v>19</v>
          </cell>
          <cell r="P56" t="str">
            <v>F</v>
          </cell>
        </row>
        <row r="57">
          <cell r="A57" t="str">
            <v>469002</v>
          </cell>
          <cell r="B57" t="str">
            <v>25</v>
          </cell>
          <cell r="C57" t="str">
            <v>Urban</v>
          </cell>
          <cell r="D57">
            <v>17</v>
          </cell>
          <cell r="E57">
            <v>167</v>
          </cell>
          <cell r="F57">
            <v>272723.77</v>
          </cell>
          <cell r="M57" t="str">
            <v>876000887008</v>
          </cell>
          <cell r="N57" t="str">
            <v>CENTRAL VALLEY MEDICAL CTR</v>
          </cell>
          <cell r="O57" t="str">
            <v>12</v>
          </cell>
          <cell r="P57" t="str">
            <v>R</v>
          </cell>
        </row>
        <row r="58">
          <cell r="A58" t="str">
            <v>469003</v>
          </cell>
          <cell r="B58" t="str">
            <v>18</v>
          </cell>
          <cell r="C58" t="str">
            <v>Urban</v>
          </cell>
          <cell r="D58">
            <v>250</v>
          </cell>
          <cell r="E58">
            <v>591</v>
          </cell>
          <cell r="F58">
            <v>620154.07999999961</v>
          </cell>
          <cell r="M58" t="str">
            <v>942854057033</v>
          </cell>
          <cell r="N58" t="str">
            <v>ORTHOPEDIC SPECIALTY HOSP</v>
          </cell>
          <cell r="O58" t="str">
            <v>18</v>
          </cell>
          <cell r="P58" t="str">
            <v>U</v>
          </cell>
        </row>
        <row r="59">
          <cell r="M59" t="str">
            <v>942854057066</v>
          </cell>
          <cell r="N59" t="str">
            <v>MCKAY DEE HOSP PSYCH UNIT</v>
          </cell>
          <cell r="O59" t="str">
            <v>29</v>
          </cell>
          <cell r="P59" t="str">
            <v>U</v>
          </cell>
        </row>
        <row r="60">
          <cell r="M60" t="str">
            <v>942854057083</v>
          </cell>
          <cell r="N60" t="str">
            <v>MCKAY DEE HOSP REHAB UNIT</v>
          </cell>
          <cell r="O60" t="str">
            <v>29</v>
          </cell>
          <cell r="P60" t="str">
            <v>U</v>
          </cell>
        </row>
        <row r="61">
          <cell r="M61" t="str">
            <v>942854057178</v>
          </cell>
          <cell r="N61" t="str">
            <v>PRIMARY CHILDRENS REHAB</v>
          </cell>
          <cell r="O61" t="str">
            <v>18</v>
          </cell>
          <cell r="P61" t="str">
            <v>C</v>
          </cell>
        </row>
        <row r="62">
          <cell r="M62" t="str">
            <v>942854057197</v>
          </cell>
          <cell r="N62" t="str">
            <v>PARK CITY MEDICAL CENTER</v>
          </cell>
          <cell r="O62" t="str">
            <v>22</v>
          </cell>
          <cell r="P62" t="str">
            <v>R</v>
          </cell>
        </row>
        <row r="63">
          <cell r="M63" t="str">
            <v>942854057201</v>
          </cell>
          <cell r="N63" t="str">
            <v>UTAH VALLEY HOSP PSYCH</v>
          </cell>
          <cell r="O63" t="str">
            <v>25</v>
          </cell>
          <cell r="P63" t="str">
            <v>U</v>
          </cell>
        </row>
        <row r="64">
          <cell r="M64" t="str">
            <v>942854057207</v>
          </cell>
          <cell r="N64" t="str">
            <v>IHC RIVERTON HOSPITAL</v>
          </cell>
          <cell r="O64" t="str">
            <v>18</v>
          </cell>
          <cell r="P64" t="str">
            <v>U</v>
          </cell>
        </row>
        <row r="65">
          <cell r="M65" t="str">
            <v>942854057911</v>
          </cell>
          <cell r="N65" t="str">
            <v>UTAH VALLEY REHABILITATION</v>
          </cell>
          <cell r="O65" t="str">
            <v>25</v>
          </cell>
          <cell r="P65" t="str">
            <v>U</v>
          </cell>
        </row>
        <row r="66">
          <cell r="M66" t="str">
            <v>942854058113</v>
          </cell>
          <cell r="N66" t="str">
            <v>INTERMOUNTAIN MED CNTR REHAB</v>
          </cell>
          <cell r="O66" t="str">
            <v>18</v>
          </cell>
          <cell r="P66" t="str">
            <v>U</v>
          </cell>
        </row>
        <row r="67">
          <cell r="M67" t="str">
            <v>942854058211</v>
          </cell>
          <cell r="N67" t="str">
            <v>PRIMARY CHILDRENS MED CNTR</v>
          </cell>
          <cell r="O67" t="str">
            <v>18</v>
          </cell>
          <cell r="P67" t="str">
            <v>U</v>
          </cell>
        </row>
        <row r="68">
          <cell r="M68" t="str">
            <v>943430659001</v>
          </cell>
          <cell r="N68" t="str">
            <v>PROMISE SPECIALTY HOSP SL</v>
          </cell>
          <cell r="O68" t="str">
            <v>18</v>
          </cell>
          <cell r="P68" t="str">
            <v>U</v>
          </cell>
        </row>
      </sheetData>
      <sheetData sheetId="2">
        <row r="7">
          <cell r="B7" t="str">
            <v>460001</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0 Audit Report "/>
      <sheetName val="6.1.1 RPT1 "/>
      <sheetName val="6.1.2 RPT2"/>
      <sheetName val="6.1.2A RPT2 (GSA 52)"/>
      <sheetName val="6.1.2A RPT2 (GSA 42)"/>
      <sheetName val="6.1.2B RPT2 (Maricopa)"/>
      <sheetName val="6.1.2B RPT2 (Yuma)"/>
      <sheetName val="6.1.2B RPT2 (LaPaz)"/>
      <sheetName val="6.1.3 RPT3"/>
      <sheetName val="6.1.4 RPT 4"/>
      <sheetName val="6.1.5 RPT5"/>
      <sheetName val="6.1.6 RPT 6"/>
      <sheetName val="6.1.7 RPT 7"/>
      <sheetName val="Q2 6.1.7 RPT 7"/>
      <sheetName val="6.1.8 FQHC Mbr Months"/>
      <sheetName val="6.1.8A FQHC Payments"/>
      <sheetName val="6.1.9 HIV SUPP"/>
      <sheetName val="6.1.9 HIV Detail"/>
      <sheetName val="6.7 Spouse as Paid Caregiver "/>
      <sheetName val="6.2 Certification Stmt"/>
    </sheetNames>
    <sheetDataSet>
      <sheetData sheetId="0" refreshError="1">
        <row r="4">
          <cell r="I4" t="str">
            <v>9/30/2009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QUERIES"/>
      <sheetName val="PHARMACY"/>
      <sheetName val="REVENUE"/>
      <sheetName val="INPATIENT "/>
      <sheetName val="SNF "/>
      <sheetName val="Readmits Maternity"/>
      <sheetName val="Readmits Normal"/>
      <sheetName val="Readmits Rehab"/>
      <sheetName val="Sheet1"/>
    </sheetNames>
    <sheetDataSet>
      <sheetData sheetId="0">
        <row r="2">
          <cell r="H2">
            <v>40574</v>
          </cell>
          <cell r="I2">
            <v>40602</v>
          </cell>
          <cell r="J2">
            <v>40633</v>
          </cell>
          <cell r="K2">
            <v>40663</v>
          </cell>
          <cell r="L2">
            <v>40694</v>
          </cell>
          <cell r="M2">
            <v>40724</v>
          </cell>
          <cell r="N2">
            <v>40755</v>
          </cell>
          <cell r="O2">
            <v>40786</v>
          </cell>
          <cell r="P2">
            <v>40816</v>
          </cell>
          <cell r="Q2">
            <v>40847</v>
          </cell>
          <cell r="R2">
            <v>40877</v>
          </cell>
          <cell r="S2">
            <v>40908</v>
          </cell>
          <cell r="T2">
            <v>40939</v>
          </cell>
          <cell r="U2">
            <v>40968</v>
          </cell>
          <cell r="V2">
            <v>40999</v>
          </cell>
          <cell r="W2">
            <v>41029</v>
          </cell>
          <cell r="X2">
            <v>41060</v>
          </cell>
          <cell r="Y2">
            <v>41090</v>
          </cell>
          <cell r="Z2">
            <v>41121</v>
          </cell>
          <cell r="AA2">
            <v>41152</v>
          </cell>
          <cell r="AB2">
            <v>41182</v>
          </cell>
          <cell r="AC2">
            <v>41213</v>
          </cell>
          <cell r="AD2">
            <v>41243</v>
          </cell>
          <cell r="AE2">
            <v>41274</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aseMedicaid"/>
      <sheetName val="Discharges"/>
      <sheetName val="Calculation"/>
      <sheetName val="PDF Sheet"/>
      <sheetName val="ACO Payments"/>
    </sheetNames>
    <sheetDataSet>
      <sheetData sheetId="0"/>
      <sheetData sheetId="1"/>
      <sheetData sheetId="2">
        <row r="7">
          <cell r="B7" t="str">
            <v>460001</v>
          </cell>
          <cell r="C7">
            <v>40179</v>
          </cell>
          <cell r="D7">
            <v>40543</v>
          </cell>
          <cell r="E7">
            <v>16215</v>
          </cell>
          <cell r="F7">
            <v>1149</v>
          </cell>
          <cell r="G7">
            <v>335</v>
          </cell>
          <cell r="H7">
            <v>17699</v>
          </cell>
          <cell r="I7">
            <v>1</v>
          </cell>
          <cell r="J7">
            <v>17699</v>
          </cell>
        </row>
        <row r="8">
          <cell r="B8" t="str">
            <v>460003</v>
          </cell>
          <cell r="C8">
            <v>40057</v>
          </cell>
          <cell r="D8">
            <v>40421</v>
          </cell>
          <cell r="E8">
            <v>4434</v>
          </cell>
          <cell r="F8">
            <v>189</v>
          </cell>
          <cell r="G8">
            <v>321</v>
          </cell>
          <cell r="H8">
            <v>4944</v>
          </cell>
          <cell r="I8">
            <v>1</v>
          </cell>
          <cell r="J8">
            <v>4944</v>
          </cell>
        </row>
        <row r="9">
          <cell r="B9" t="str">
            <v>460004</v>
          </cell>
          <cell r="C9">
            <v>40179</v>
          </cell>
          <cell r="D9">
            <v>40543</v>
          </cell>
          <cell r="E9">
            <v>15044</v>
          </cell>
          <cell r="F9">
            <v>229</v>
          </cell>
          <cell r="G9">
            <v>2049</v>
          </cell>
          <cell r="H9">
            <v>17322</v>
          </cell>
          <cell r="I9">
            <v>1</v>
          </cell>
          <cell r="J9">
            <v>17322</v>
          </cell>
        </row>
        <row r="10">
          <cell r="B10" t="str">
            <v>460005</v>
          </cell>
          <cell r="C10">
            <v>40330</v>
          </cell>
          <cell r="D10">
            <v>40694</v>
          </cell>
          <cell r="E10">
            <v>7291</v>
          </cell>
          <cell r="H10">
            <v>7291</v>
          </cell>
          <cell r="I10">
            <v>1</v>
          </cell>
          <cell r="J10">
            <v>7291</v>
          </cell>
        </row>
        <row r="11">
          <cell r="B11" t="str">
            <v>460006</v>
          </cell>
          <cell r="C11">
            <v>40179</v>
          </cell>
          <cell r="D11">
            <v>40543</v>
          </cell>
          <cell r="E11">
            <v>8596</v>
          </cell>
          <cell r="F11">
            <v>1402</v>
          </cell>
          <cell r="H11">
            <v>9998</v>
          </cell>
          <cell r="I11">
            <v>1</v>
          </cell>
          <cell r="J11">
            <v>9998</v>
          </cell>
        </row>
        <row r="12">
          <cell r="B12" t="str">
            <v>460007</v>
          </cell>
          <cell r="C12">
            <v>40179</v>
          </cell>
          <cell r="D12">
            <v>40543</v>
          </cell>
          <cell r="E12">
            <v>2588</v>
          </cell>
          <cell r="H12">
            <v>2588</v>
          </cell>
          <cell r="I12">
            <v>1</v>
          </cell>
          <cell r="J12">
            <v>2588</v>
          </cell>
        </row>
        <row r="13">
          <cell r="B13" t="str">
            <v>460009</v>
          </cell>
          <cell r="C13">
            <v>40360</v>
          </cell>
          <cell r="D13">
            <v>40724</v>
          </cell>
          <cell r="E13">
            <v>26271</v>
          </cell>
          <cell r="F13">
            <v>857</v>
          </cell>
          <cell r="G13">
            <v>735</v>
          </cell>
          <cell r="H13">
            <v>27863</v>
          </cell>
          <cell r="I13">
            <v>1</v>
          </cell>
          <cell r="J13">
            <v>27863</v>
          </cell>
        </row>
        <row r="14">
          <cell r="B14" t="str">
            <v>460010</v>
          </cell>
          <cell r="C14">
            <v>40179</v>
          </cell>
          <cell r="D14">
            <v>40543</v>
          </cell>
          <cell r="E14">
            <v>24253</v>
          </cell>
          <cell r="G14">
            <v>375</v>
          </cell>
          <cell r="H14">
            <v>24628</v>
          </cell>
          <cell r="I14">
            <v>1</v>
          </cell>
          <cell r="J14">
            <v>24628</v>
          </cell>
        </row>
        <row r="15">
          <cell r="B15" t="str">
            <v>460011</v>
          </cell>
          <cell r="C15">
            <v>40179</v>
          </cell>
          <cell r="D15">
            <v>40543</v>
          </cell>
          <cell r="E15">
            <v>1674</v>
          </cell>
          <cell r="H15">
            <v>1674</v>
          </cell>
          <cell r="I15">
            <v>1</v>
          </cell>
          <cell r="J15">
            <v>1674</v>
          </cell>
        </row>
        <row r="16">
          <cell r="B16" t="str">
            <v>460013</v>
          </cell>
          <cell r="C16">
            <v>40057</v>
          </cell>
          <cell r="D16">
            <v>40421</v>
          </cell>
          <cell r="E16">
            <v>3046</v>
          </cell>
          <cell r="H16">
            <v>3046</v>
          </cell>
          <cell r="I16">
            <v>1</v>
          </cell>
          <cell r="J16">
            <v>3046</v>
          </cell>
        </row>
        <row r="17">
          <cell r="B17" t="str">
            <v>460014</v>
          </cell>
          <cell r="C17">
            <v>40179</v>
          </cell>
          <cell r="D17">
            <v>40543</v>
          </cell>
          <cell r="E17">
            <v>2301</v>
          </cell>
          <cell r="H17">
            <v>2301</v>
          </cell>
          <cell r="I17">
            <v>1</v>
          </cell>
          <cell r="J17">
            <v>2301</v>
          </cell>
        </row>
        <row r="18">
          <cell r="B18" t="str">
            <v>460015</v>
          </cell>
          <cell r="C18">
            <v>40179</v>
          </cell>
          <cell r="D18">
            <v>40543</v>
          </cell>
          <cell r="E18">
            <v>5820</v>
          </cell>
          <cell r="F18">
            <v>419</v>
          </cell>
          <cell r="H18">
            <v>6239</v>
          </cell>
          <cell r="I18">
            <v>1</v>
          </cell>
          <cell r="J18">
            <v>6239</v>
          </cell>
        </row>
        <row r="19">
          <cell r="B19" t="str">
            <v>460017</v>
          </cell>
          <cell r="C19">
            <v>40057</v>
          </cell>
          <cell r="D19">
            <v>40421</v>
          </cell>
          <cell r="E19">
            <v>1024</v>
          </cell>
          <cell r="H19">
            <v>1024</v>
          </cell>
          <cell r="I19">
            <v>1</v>
          </cell>
          <cell r="J19">
            <v>1024</v>
          </cell>
        </row>
        <row r="20">
          <cell r="B20" t="str">
            <v>460019</v>
          </cell>
          <cell r="C20">
            <v>40360</v>
          </cell>
          <cell r="D20">
            <v>40724</v>
          </cell>
          <cell r="E20">
            <v>1596</v>
          </cell>
          <cell r="H20">
            <v>1596</v>
          </cell>
          <cell r="I20">
            <v>1</v>
          </cell>
          <cell r="J20">
            <v>1596</v>
          </cell>
        </row>
        <row r="21">
          <cell r="B21" t="str">
            <v>460021</v>
          </cell>
          <cell r="C21">
            <v>40179</v>
          </cell>
          <cell r="D21">
            <v>40543</v>
          </cell>
          <cell r="E21">
            <v>13277</v>
          </cell>
          <cell r="F21">
            <v>485</v>
          </cell>
          <cell r="G21">
            <v>266</v>
          </cell>
          <cell r="H21">
            <v>14028</v>
          </cell>
          <cell r="I21">
            <v>1</v>
          </cell>
          <cell r="J21">
            <v>14028</v>
          </cell>
        </row>
        <row r="22">
          <cell r="B22" t="str">
            <v>460023</v>
          </cell>
          <cell r="C22">
            <v>40179</v>
          </cell>
          <cell r="D22">
            <v>40543</v>
          </cell>
          <cell r="E22">
            <v>6394</v>
          </cell>
          <cell r="H22">
            <v>6394</v>
          </cell>
          <cell r="I22">
            <v>1</v>
          </cell>
          <cell r="J22">
            <v>6394</v>
          </cell>
        </row>
        <row r="23">
          <cell r="B23" t="str">
            <v>460026</v>
          </cell>
          <cell r="C23">
            <v>40179</v>
          </cell>
          <cell r="D23">
            <v>40543</v>
          </cell>
          <cell r="E23">
            <v>928</v>
          </cell>
          <cell r="H23">
            <v>928</v>
          </cell>
          <cell r="I23">
            <v>1</v>
          </cell>
          <cell r="J23">
            <v>928</v>
          </cell>
        </row>
        <row r="24">
          <cell r="B24" t="str">
            <v>460030</v>
          </cell>
          <cell r="C24">
            <v>40210</v>
          </cell>
          <cell r="D24">
            <v>40574</v>
          </cell>
          <cell r="E24">
            <v>1403</v>
          </cell>
          <cell r="H24">
            <v>1403</v>
          </cell>
          <cell r="I24">
            <v>1</v>
          </cell>
          <cell r="J24">
            <v>1403</v>
          </cell>
        </row>
        <row r="25">
          <cell r="B25" t="str">
            <v>460033</v>
          </cell>
          <cell r="C25">
            <v>40179</v>
          </cell>
          <cell r="D25">
            <v>40543</v>
          </cell>
          <cell r="E25">
            <v>365</v>
          </cell>
          <cell r="H25">
            <v>365</v>
          </cell>
          <cell r="I25">
            <v>1</v>
          </cell>
          <cell r="J25">
            <v>365</v>
          </cell>
        </row>
        <row r="26">
          <cell r="B26" t="str">
            <v>460035</v>
          </cell>
          <cell r="C26">
            <v>40360</v>
          </cell>
          <cell r="D26">
            <v>40724</v>
          </cell>
          <cell r="E26">
            <v>408</v>
          </cell>
          <cell r="H26">
            <v>408</v>
          </cell>
          <cell r="I26">
            <v>1</v>
          </cell>
          <cell r="J26">
            <v>408</v>
          </cell>
        </row>
        <row r="27">
          <cell r="B27" t="str">
            <v>460039</v>
          </cell>
          <cell r="C27">
            <v>40179</v>
          </cell>
          <cell r="D27">
            <v>40543</v>
          </cell>
          <cell r="E27">
            <v>377</v>
          </cell>
          <cell r="H27">
            <v>377</v>
          </cell>
          <cell r="I27">
            <v>1</v>
          </cell>
          <cell r="J27">
            <v>377</v>
          </cell>
        </row>
        <row r="28">
          <cell r="B28" t="str">
            <v>460041</v>
          </cell>
          <cell r="C28">
            <v>40269</v>
          </cell>
          <cell r="D28">
            <v>40633</v>
          </cell>
          <cell r="E28">
            <v>7424</v>
          </cell>
          <cell r="F28">
            <v>95</v>
          </cell>
          <cell r="G28">
            <v>766</v>
          </cell>
          <cell r="H28">
            <v>8285</v>
          </cell>
          <cell r="I28">
            <v>1</v>
          </cell>
          <cell r="J28">
            <v>8285</v>
          </cell>
        </row>
        <row r="29">
          <cell r="B29" t="str">
            <v>460042</v>
          </cell>
          <cell r="C29">
            <v>40087</v>
          </cell>
          <cell r="D29">
            <v>40451</v>
          </cell>
          <cell r="E29">
            <v>3927</v>
          </cell>
          <cell r="F29">
            <v>156</v>
          </cell>
          <cell r="H29">
            <v>4083</v>
          </cell>
          <cell r="I29">
            <v>1</v>
          </cell>
          <cell r="J29">
            <v>4083</v>
          </cell>
        </row>
        <row r="30">
          <cell r="B30" t="str">
            <v>460043</v>
          </cell>
          <cell r="C30">
            <v>40179</v>
          </cell>
          <cell r="D30">
            <v>40543</v>
          </cell>
          <cell r="E30">
            <v>1502</v>
          </cell>
          <cell r="H30">
            <v>1502</v>
          </cell>
          <cell r="I30">
            <v>1</v>
          </cell>
          <cell r="J30">
            <v>1502</v>
          </cell>
        </row>
        <row r="31">
          <cell r="B31" t="str">
            <v>460044</v>
          </cell>
          <cell r="C31">
            <v>40179</v>
          </cell>
          <cell r="D31">
            <v>40543</v>
          </cell>
          <cell r="E31">
            <v>4199</v>
          </cell>
          <cell r="H31">
            <v>4199</v>
          </cell>
          <cell r="I31">
            <v>1</v>
          </cell>
          <cell r="J31">
            <v>4199</v>
          </cell>
        </row>
        <row r="32">
          <cell r="B32" t="str">
            <v>460047</v>
          </cell>
          <cell r="C32">
            <v>40360</v>
          </cell>
          <cell r="D32">
            <v>40724</v>
          </cell>
          <cell r="E32">
            <v>14281</v>
          </cell>
          <cell r="H32">
            <v>14281</v>
          </cell>
          <cell r="I32">
            <v>1</v>
          </cell>
          <cell r="J32">
            <v>14281</v>
          </cell>
        </row>
        <row r="33">
          <cell r="B33" t="str">
            <v>460049</v>
          </cell>
          <cell r="C33">
            <v>40179</v>
          </cell>
          <cell r="D33">
            <v>40543</v>
          </cell>
          <cell r="E33">
            <v>1693</v>
          </cell>
          <cell r="H33">
            <v>1693</v>
          </cell>
          <cell r="I33">
            <v>1</v>
          </cell>
          <cell r="J33">
            <v>1693</v>
          </cell>
        </row>
        <row r="34">
          <cell r="B34" t="str">
            <v>460051</v>
          </cell>
          <cell r="C34">
            <v>40360</v>
          </cell>
          <cell r="D34">
            <v>40724</v>
          </cell>
          <cell r="E34">
            <v>12196</v>
          </cell>
          <cell r="G34">
            <v>60</v>
          </cell>
          <cell r="H34">
            <v>12256</v>
          </cell>
          <cell r="I34">
            <v>1</v>
          </cell>
          <cell r="J34">
            <v>12256</v>
          </cell>
        </row>
        <row r="35">
          <cell r="B35" t="str">
            <v>460052</v>
          </cell>
          <cell r="C35">
            <v>40179</v>
          </cell>
          <cell r="D35">
            <v>40543</v>
          </cell>
          <cell r="E35">
            <v>4228</v>
          </cell>
          <cell r="H35">
            <v>4228</v>
          </cell>
          <cell r="I35">
            <v>1</v>
          </cell>
          <cell r="J35">
            <v>4228</v>
          </cell>
        </row>
        <row r="36">
          <cell r="B36" t="str">
            <v>460054</v>
          </cell>
          <cell r="C36">
            <v>40179</v>
          </cell>
          <cell r="D36">
            <v>40543</v>
          </cell>
          <cell r="E36">
            <v>839</v>
          </cell>
          <cell r="H36">
            <v>839</v>
          </cell>
          <cell r="I36">
            <v>1</v>
          </cell>
          <cell r="J36">
            <v>839</v>
          </cell>
        </row>
        <row r="37">
          <cell r="B37" t="str">
            <v>460056</v>
          </cell>
          <cell r="C37">
            <v>40359</v>
          </cell>
          <cell r="D37">
            <v>40543</v>
          </cell>
          <cell r="E37">
            <v>232</v>
          </cell>
          <cell r="H37">
            <v>232</v>
          </cell>
          <cell r="I37">
            <v>0.50410958904109593</v>
          </cell>
          <cell r="J37">
            <v>460</v>
          </cell>
        </row>
        <row r="38">
          <cell r="B38" t="str">
            <v>460057</v>
          </cell>
          <cell r="C38">
            <v>40179</v>
          </cell>
          <cell r="D38">
            <v>40543</v>
          </cell>
          <cell r="E38">
            <v>1091</v>
          </cell>
          <cell r="H38">
            <v>1091</v>
          </cell>
          <cell r="I38">
            <v>1</v>
          </cell>
          <cell r="J38">
            <v>1091</v>
          </cell>
        </row>
        <row r="39">
          <cell r="B39" t="str">
            <v>461300</v>
          </cell>
          <cell r="C39">
            <v>40179</v>
          </cell>
          <cell r="D39">
            <v>40543</v>
          </cell>
          <cell r="E39">
            <v>241</v>
          </cell>
          <cell r="H39">
            <v>241</v>
          </cell>
          <cell r="I39">
            <v>1</v>
          </cell>
          <cell r="J39">
            <v>241</v>
          </cell>
        </row>
        <row r="40">
          <cell r="B40" t="str">
            <v>461301</v>
          </cell>
          <cell r="C40">
            <v>40179</v>
          </cell>
          <cell r="D40">
            <v>40543</v>
          </cell>
          <cell r="E40">
            <v>191</v>
          </cell>
          <cell r="H40">
            <v>191</v>
          </cell>
          <cell r="I40">
            <v>1</v>
          </cell>
          <cell r="J40">
            <v>191</v>
          </cell>
        </row>
        <row r="41">
          <cell r="B41" t="str">
            <v>461302</v>
          </cell>
          <cell r="C41">
            <v>40179</v>
          </cell>
          <cell r="D41">
            <v>40543</v>
          </cell>
          <cell r="E41">
            <v>399</v>
          </cell>
          <cell r="H41">
            <v>399</v>
          </cell>
          <cell r="I41">
            <v>1</v>
          </cell>
          <cell r="J41">
            <v>399</v>
          </cell>
        </row>
        <row r="42">
          <cell r="B42" t="str">
            <v>461303</v>
          </cell>
          <cell r="C42">
            <v>40179</v>
          </cell>
          <cell r="D42">
            <v>40543</v>
          </cell>
          <cell r="E42">
            <v>682</v>
          </cell>
          <cell r="H42">
            <v>682</v>
          </cell>
          <cell r="I42">
            <v>1</v>
          </cell>
          <cell r="J42">
            <v>682</v>
          </cell>
        </row>
        <row r="43">
          <cell r="B43" t="str">
            <v>461304</v>
          </cell>
          <cell r="C43">
            <v>40360</v>
          </cell>
          <cell r="D43">
            <v>40724</v>
          </cell>
          <cell r="E43">
            <v>1023</v>
          </cell>
          <cell r="H43">
            <v>1023</v>
          </cell>
          <cell r="I43">
            <v>1</v>
          </cell>
          <cell r="J43">
            <v>1023</v>
          </cell>
        </row>
        <row r="44">
          <cell r="B44" t="str">
            <v>461305</v>
          </cell>
          <cell r="C44">
            <v>40179</v>
          </cell>
          <cell r="D44">
            <v>40543</v>
          </cell>
          <cell r="E44">
            <v>49</v>
          </cell>
          <cell r="H44">
            <v>49</v>
          </cell>
          <cell r="I44">
            <v>1</v>
          </cell>
          <cell r="J44">
            <v>49</v>
          </cell>
        </row>
        <row r="45">
          <cell r="B45" t="str">
            <v>461306</v>
          </cell>
          <cell r="C45">
            <v>40360</v>
          </cell>
          <cell r="D45">
            <v>40724</v>
          </cell>
          <cell r="E45">
            <v>800</v>
          </cell>
          <cell r="H45">
            <v>800</v>
          </cell>
          <cell r="I45">
            <v>1</v>
          </cell>
          <cell r="J45">
            <v>800</v>
          </cell>
        </row>
        <row r="46">
          <cell r="B46" t="str">
            <v>461307</v>
          </cell>
          <cell r="C46">
            <v>40179</v>
          </cell>
          <cell r="D46">
            <v>40543</v>
          </cell>
          <cell r="E46">
            <v>380</v>
          </cell>
          <cell r="H46">
            <v>380</v>
          </cell>
          <cell r="I46">
            <v>1</v>
          </cell>
          <cell r="J46">
            <v>380</v>
          </cell>
        </row>
        <row r="47">
          <cell r="B47" t="str">
            <v>461308</v>
          </cell>
          <cell r="C47">
            <v>40179</v>
          </cell>
          <cell r="D47">
            <v>40543</v>
          </cell>
          <cell r="E47">
            <v>549</v>
          </cell>
          <cell r="H47">
            <v>549</v>
          </cell>
          <cell r="I47">
            <v>1</v>
          </cell>
          <cell r="J47">
            <v>549</v>
          </cell>
        </row>
        <row r="48">
          <cell r="B48" t="str">
            <v>461309</v>
          </cell>
          <cell r="C48">
            <v>40179</v>
          </cell>
          <cell r="D48">
            <v>40543</v>
          </cell>
          <cell r="E48">
            <v>179</v>
          </cell>
          <cell r="H48">
            <v>179</v>
          </cell>
          <cell r="I48">
            <v>1</v>
          </cell>
          <cell r="J48">
            <v>179</v>
          </cell>
        </row>
        <row r="49">
          <cell r="B49" t="str">
            <v>462003</v>
          </cell>
          <cell r="C49">
            <v>40179</v>
          </cell>
          <cell r="D49">
            <v>40543</v>
          </cell>
          <cell r="E49">
            <v>95</v>
          </cell>
          <cell r="H49">
            <v>95</v>
          </cell>
          <cell r="I49">
            <v>1</v>
          </cell>
          <cell r="J49">
            <v>95</v>
          </cell>
        </row>
        <row r="50">
          <cell r="B50" t="str">
            <v>462004</v>
          </cell>
          <cell r="C50">
            <v>40210</v>
          </cell>
          <cell r="D50">
            <v>40574</v>
          </cell>
          <cell r="E50">
            <v>316</v>
          </cell>
          <cell r="H50">
            <v>316</v>
          </cell>
          <cell r="I50">
            <v>1</v>
          </cell>
          <cell r="J50">
            <v>316</v>
          </cell>
        </row>
        <row r="51">
          <cell r="B51" t="str">
            <v>462005</v>
          </cell>
          <cell r="C51">
            <v>40360</v>
          </cell>
          <cell r="D51">
            <v>40724</v>
          </cell>
          <cell r="E51">
            <v>440</v>
          </cell>
          <cell r="H51">
            <v>440</v>
          </cell>
          <cell r="I51">
            <v>1</v>
          </cell>
          <cell r="J51">
            <v>440</v>
          </cell>
        </row>
        <row r="52">
          <cell r="B52" t="str">
            <v>463025</v>
          </cell>
          <cell r="C52">
            <v>40179</v>
          </cell>
          <cell r="D52">
            <v>40543</v>
          </cell>
          <cell r="E52">
            <v>550</v>
          </cell>
          <cell r="H52">
            <v>550</v>
          </cell>
          <cell r="I52">
            <v>1</v>
          </cell>
          <cell r="J52">
            <v>550</v>
          </cell>
        </row>
        <row r="53">
          <cell r="B53" t="str">
            <v>463301</v>
          </cell>
          <cell r="C53">
            <v>40179</v>
          </cell>
          <cell r="D53">
            <v>40543</v>
          </cell>
          <cell r="E53">
            <v>12986</v>
          </cell>
          <cell r="H53">
            <v>12986</v>
          </cell>
          <cell r="I53">
            <v>1</v>
          </cell>
          <cell r="J53">
            <v>12986</v>
          </cell>
        </row>
        <row r="54">
          <cell r="B54" t="str">
            <v>464001</v>
          </cell>
          <cell r="C54">
            <v>40360</v>
          </cell>
          <cell r="D54">
            <v>40724</v>
          </cell>
          <cell r="E54">
            <v>435</v>
          </cell>
          <cell r="H54">
            <v>435</v>
          </cell>
          <cell r="I54">
            <v>1</v>
          </cell>
          <cell r="J54">
            <v>435</v>
          </cell>
        </row>
        <row r="55">
          <cell r="B55" t="str">
            <v>464007</v>
          </cell>
          <cell r="C55">
            <v>39995</v>
          </cell>
          <cell r="D55">
            <v>40359</v>
          </cell>
          <cell r="E55">
            <v>61</v>
          </cell>
          <cell r="H55">
            <v>61</v>
          </cell>
          <cell r="I55">
            <v>1</v>
          </cell>
          <cell r="J55">
            <v>61</v>
          </cell>
        </row>
        <row r="56">
          <cell r="B56" t="str">
            <v>464009</v>
          </cell>
          <cell r="C56">
            <v>40360</v>
          </cell>
          <cell r="D56">
            <v>40724</v>
          </cell>
          <cell r="E56">
            <v>3427</v>
          </cell>
          <cell r="H56">
            <v>3427</v>
          </cell>
          <cell r="I56">
            <v>1</v>
          </cell>
          <cell r="J56">
            <v>3427</v>
          </cell>
        </row>
        <row r="57">
          <cell r="B57" t="str">
            <v>464012</v>
          </cell>
          <cell r="C57">
            <v>40360</v>
          </cell>
          <cell r="D57">
            <v>40574</v>
          </cell>
          <cell r="E57">
            <v>160</v>
          </cell>
          <cell r="H57">
            <v>160</v>
          </cell>
          <cell r="I57">
            <v>0.58630136986301373</v>
          </cell>
          <cell r="J57">
            <v>273</v>
          </cell>
        </row>
        <row r="58">
          <cell r="B58" t="str">
            <v>999100</v>
          </cell>
          <cell r="C58">
            <v>40452</v>
          </cell>
          <cell r="D58">
            <v>40816</v>
          </cell>
          <cell r="E58">
            <v>69</v>
          </cell>
          <cell r="H58">
            <v>69</v>
          </cell>
          <cell r="I58">
            <v>1</v>
          </cell>
          <cell r="J58">
            <v>69</v>
          </cell>
        </row>
        <row r="59">
          <cell r="B59" t="str">
            <v>999101</v>
          </cell>
          <cell r="C59">
            <v>40452</v>
          </cell>
          <cell r="D59">
            <v>40816</v>
          </cell>
          <cell r="E59">
            <v>242</v>
          </cell>
          <cell r="H59">
            <v>242</v>
          </cell>
          <cell r="I59">
            <v>1</v>
          </cell>
          <cell r="J59">
            <v>242</v>
          </cell>
        </row>
        <row r="60">
          <cell r="B60" t="str">
            <v>999103</v>
          </cell>
          <cell r="C60">
            <v>40452</v>
          </cell>
          <cell r="D60">
            <v>40816</v>
          </cell>
          <cell r="E60">
            <v>1616</v>
          </cell>
          <cell r="H60">
            <v>1616</v>
          </cell>
          <cell r="I60">
            <v>1</v>
          </cell>
          <cell r="J60">
            <v>1616</v>
          </cell>
        </row>
        <row r="61">
          <cell r="B61" t="str">
            <v>999104</v>
          </cell>
          <cell r="C61">
            <v>40452</v>
          </cell>
          <cell r="D61">
            <v>40816</v>
          </cell>
          <cell r="E61">
            <v>88</v>
          </cell>
          <cell r="H61">
            <v>88</v>
          </cell>
          <cell r="I61">
            <v>1</v>
          </cell>
          <cell r="J61">
            <v>88</v>
          </cell>
        </row>
        <row r="62">
          <cell r="B62" t="str">
            <v>460058</v>
          </cell>
          <cell r="C62">
            <v>40150</v>
          </cell>
          <cell r="D62">
            <v>40543</v>
          </cell>
          <cell r="E62">
            <v>3564</v>
          </cell>
          <cell r="H62">
            <v>3564</v>
          </cell>
          <cell r="I62">
            <v>1.0767123287671232</v>
          </cell>
          <cell r="J62">
            <v>3310</v>
          </cell>
        </row>
        <row r="63">
          <cell r="B63" t="str">
            <v>463302</v>
          </cell>
          <cell r="C63">
            <v>40472</v>
          </cell>
          <cell r="D63">
            <v>40543</v>
          </cell>
          <cell r="E63">
            <v>138</v>
          </cell>
          <cell r="H63">
            <v>138</v>
          </cell>
          <cell r="I63">
            <v>1</v>
          </cell>
          <cell r="J63">
            <v>138</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40AA-AE37-4AE1-8B83-46330686452D}">
  <sheetPr>
    <pageSetUpPr fitToPage="1"/>
  </sheetPr>
  <dimension ref="A1:K57"/>
  <sheetViews>
    <sheetView showGridLines="0" tabSelected="1" zoomScale="110" zoomScaleNormal="110" zoomScaleSheetLayoutView="75" workbookViewId="0">
      <selection activeCell="F17" sqref="F17"/>
    </sheetView>
  </sheetViews>
  <sheetFormatPr defaultColWidth="9.1796875" defaultRowHeight="12.5" x14ac:dyDescent="0.25"/>
  <cols>
    <col min="1" max="2" width="9.1796875" style="22"/>
    <col min="3" max="3" width="9.1796875" style="179"/>
    <col min="4" max="16384" width="9.1796875" style="22"/>
  </cols>
  <sheetData>
    <row r="1" spans="1:11" ht="13" x14ac:dyDescent="0.3">
      <c r="A1" s="524" t="s">
        <v>0</v>
      </c>
      <c r="B1" s="525"/>
      <c r="C1" s="525"/>
      <c r="D1" s="525"/>
      <c r="E1" s="525"/>
      <c r="F1" s="525"/>
      <c r="G1" s="525"/>
      <c r="H1" s="525"/>
      <c r="I1" s="525"/>
      <c r="J1" s="525"/>
      <c r="K1" s="525"/>
    </row>
    <row r="2" spans="1:11" ht="13" x14ac:dyDescent="0.3">
      <c r="A2" s="18" t="s">
        <v>1</v>
      </c>
    </row>
    <row r="5" spans="1:11" x14ac:dyDescent="0.25">
      <c r="A5" s="525"/>
      <c r="B5" s="525"/>
      <c r="C5" s="525"/>
      <c r="D5" s="525"/>
      <c r="E5" s="525" t="s">
        <v>2</v>
      </c>
      <c r="F5" s="525"/>
      <c r="G5" s="525"/>
      <c r="H5" s="525"/>
      <c r="I5" s="525"/>
      <c r="J5" s="525"/>
      <c r="K5" s="525"/>
    </row>
    <row r="7" spans="1:11" ht="13" thickBot="1" x14ac:dyDescent="0.3">
      <c r="A7" s="525"/>
      <c r="B7" s="525"/>
      <c r="C7" s="525"/>
      <c r="D7" s="525"/>
      <c r="E7" s="526"/>
      <c r="F7" s="526"/>
      <c r="G7" s="526"/>
      <c r="H7" s="526"/>
      <c r="I7" s="526"/>
      <c r="J7" s="525"/>
      <c r="K7" s="525"/>
    </row>
    <row r="9" spans="1:11" ht="13" thickBot="1" x14ac:dyDescent="0.3">
      <c r="A9" s="525"/>
      <c r="B9" s="525"/>
      <c r="C9" s="525"/>
      <c r="D9" s="525"/>
      <c r="E9" s="526"/>
      <c r="F9" s="526"/>
      <c r="G9" s="526"/>
      <c r="H9" s="526"/>
      <c r="I9" s="526"/>
      <c r="J9" s="525"/>
      <c r="K9" s="525"/>
    </row>
    <row r="11" spans="1:11" x14ac:dyDescent="0.25">
      <c r="A11" s="525"/>
      <c r="B11" s="525"/>
      <c r="C11" s="525"/>
      <c r="D11" s="525"/>
      <c r="E11" s="525"/>
      <c r="F11" s="525"/>
      <c r="G11" s="525" t="s">
        <v>3</v>
      </c>
      <c r="H11" s="525"/>
      <c r="I11" s="525"/>
      <c r="J11" s="525"/>
      <c r="K11" s="525"/>
    </row>
    <row r="13" spans="1:11" x14ac:dyDescent="0.25">
      <c r="A13" s="525"/>
      <c r="B13" s="525"/>
      <c r="C13" s="525"/>
      <c r="D13" s="525"/>
      <c r="E13" s="525" t="s">
        <v>4</v>
      </c>
      <c r="F13" s="525"/>
      <c r="G13" s="525"/>
      <c r="H13" s="525"/>
      <c r="I13" s="525"/>
      <c r="J13" s="525"/>
      <c r="K13" s="525"/>
    </row>
    <row r="16" spans="1:11" x14ac:dyDescent="0.25">
      <c r="A16" s="525"/>
      <c r="B16" s="525"/>
      <c r="C16" s="525"/>
      <c r="D16" s="525"/>
      <c r="E16" s="525"/>
      <c r="F16" s="525" t="s">
        <v>5</v>
      </c>
      <c r="G16" s="525"/>
      <c r="H16" s="525"/>
      <c r="I16" s="525"/>
      <c r="J16" s="525"/>
      <c r="K16" s="525"/>
    </row>
    <row r="18" spans="2:10" x14ac:dyDescent="0.25">
      <c r="B18" s="525"/>
      <c r="C18" s="525"/>
      <c r="D18" s="525"/>
      <c r="E18" s="525"/>
      <c r="F18" s="527" t="s">
        <v>6</v>
      </c>
      <c r="G18" s="525"/>
      <c r="H18" s="525"/>
      <c r="I18" s="525"/>
      <c r="J18" s="525"/>
    </row>
    <row r="21" spans="2:10" ht="13" thickBot="1" x14ac:dyDescent="0.3">
      <c r="B21" s="525" t="s">
        <v>7</v>
      </c>
      <c r="C21" s="525"/>
      <c r="D21" s="526"/>
      <c r="E21" s="526"/>
      <c r="F21" s="525"/>
      <c r="G21" s="525"/>
      <c r="H21" s="525"/>
      <c r="I21" s="525"/>
      <c r="J21" s="525"/>
    </row>
    <row r="23" spans="2:10" ht="13" thickBot="1" x14ac:dyDescent="0.3">
      <c r="B23" s="525" t="s">
        <v>8</v>
      </c>
      <c r="C23" s="525"/>
      <c r="D23" s="526"/>
      <c r="E23" s="526"/>
      <c r="F23" s="525"/>
      <c r="G23" s="525"/>
      <c r="H23" s="525"/>
      <c r="I23" s="525"/>
      <c r="J23" s="525"/>
    </row>
    <row r="25" spans="2:10" ht="13" thickBot="1" x14ac:dyDescent="0.3">
      <c r="B25" s="525" t="s">
        <v>9</v>
      </c>
      <c r="C25" s="525"/>
      <c r="D25" s="526"/>
      <c r="E25" s="526"/>
      <c r="F25" s="525"/>
      <c r="G25" s="525"/>
      <c r="H25" s="525"/>
      <c r="I25" s="525"/>
      <c r="J25" s="525"/>
    </row>
    <row r="29" spans="2:10" ht="13" x14ac:dyDescent="0.3">
      <c r="B29" s="528" t="s">
        <v>10</v>
      </c>
      <c r="C29" s="528"/>
      <c r="D29" s="528"/>
      <c r="E29" s="528"/>
      <c r="F29" s="528"/>
      <c r="G29" s="528"/>
      <c r="H29" s="528"/>
      <c r="I29" s="528"/>
      <c r="J29" s="528"/>
    </row>
    <row r="30" spans="2:10" ht="13" x14ac:dyDescent="0.3">
      <c r="B30" s="528" t="s">
        <v>11</v>
      </c>
      <c r="C30" s="528"/>
      <c r="D30" s="528"/>
      <c r="E30" s="528"/>
      <c r="F30" s="528"/>
      <c r="G30" s="528"/>
      <c r="H30" s="528"/>
      <c r="I30" s="528"/>
      <c r="J30" s="528"/>
    </row>
    <row r="31" spans="2:10" ht="13" x14ac:dyDescent="0.3">
      <c r="B31" s="528" t="s">
        <v>12</v>
      </c>
      <c r="C31" s="528"/>
      <c r="D31" s="528"/>
      <c r="E31" s="528"/>
      <c r="F31" s="528"/>
      <c r="G31" s="528"/>
      <c r="H31" s="528"/>
      <c r="I31" s="528"/>
      <c r="J31" s="528"/>
    </row>
    <row r="32" spans="2:10" ht="13" x14ac:dyDescent="0.3">
      <c r="B32" s="528" t="s">
        <v>13</v>
      </c>
      <c r="C32" s="528"/>
      <c r="D32" s="528"/>
      <c r="E32" s="528"/>
      <c r="F32" s="528"/>
      <c r="G32" s="528"/>
      <c r="H32" s="528"/>
      <c r="I32" s="528"/>
      <c r="J32" s="528"/>
    </row>
    <row r="33" spans="2:10" ht="13" x14ac:dyDescent="0.3">
      <c r="B33" s="528" t="s">
        <v>14</v>
      </c>
      <c r="C33" s="528"/>
      <c r="D33" s="528"/>
      <c r="E33" s="528"/>
      <c r="F33" s="528"/>
      <c r="G33" s="528"/>
      <c r="H33" s="528"/>
      <c r="I33" s="528"/>
      <c r="J33" s="528"/>
    </row>
    <row r="34" spans="2:10" ht="13" x14ac:dyDescent="0.3">
      <c r="B34" s="528" t="s">
        <v>15</v>
      </c>
      <c r="C34" s="528"/>
      <c r="D34" s="528"/>
      <c r="E34" s="528"/>
      <c r="F34" s="528"/>
      <c r="G34" s="528"/>
      <c r="H34" s="528"/>
      <c r="I34" s="528"/>
      <c r="J34" s="528"/>
    </row>
    <row r="35" spans="2:10" ht="13" x14ac:dyDescent="0.3">
      <c r="B35" s="528" t="s">
        <v>16</v>
      </c>
      <c r="C35" s="528"/>
      <c r="D35" s="528"/>
      <c r="E35" s="528"/>
      <c r="F35" s="528"/>
      <c r="G35" s="528"/>
      <c r="H35" s="528"/>
      <c r="I35" s="528"/>
      <c r="J35" s="528"/>
    </row>
    <row r="36" spans="2:10" ht="13" x14ac:dyDescent="0.3">
      <c r="B36" s="528" t="s">
        <v>17</v>
      </c>
      <c r="C36" s="528"/>
      <c r="D36" s="528"/>
      <c r="E36" s="528"/>
      <c r="F36" s="528"/>
      <c r="G36" s="528"/>
      <c r="H36" s="528"/>
      <c r="I36" s="528"/>
      <c r="J36" s="528"/>
    </row>
    <row r="37" spans="2:10" ht="13" x14ac:dyDescent="0.3">
      <c r="B37" s="528" t="s">
        <v>18</v>
      </c>
      <c r="C37" s="528"/>
      <c r="D37" s="528"/>
      <c r="E37" s="528"/>
      <c r="F37" s="528"/>
      <c r="G37" s="528"/>
      <c r="H37" s="528"/>
      <c r="I37" s="528"/>
      <c r="J37" s="528"/>
    </row>
    <row r="38" spans="2:10" ht="13" x14ac:dyDescent="0.3">
      <c r="B38" s="528"/>
      <c r="C38" s="528"/>
      <c r="D38" s="528"/>
      <c r="E38" s="528"/>
      <c r="F38" s="528"/>
      <c r="G38" s="528"/>
      <c r="H38" s="528"/>
      <c r="I38" s="528"/>
      <c r="J38" s="528"/>
    </row>
    <row r="41" spans="2:10" ht="13" thickBot="1" x14ac:dyDescent="0.3">
      <c r="B41" s="526"/>
      <c r="C41" s="526"/>
      <c r="D41" s="526"/>
      <c r="E41" s="526"/>
      <c r="F41" s="526"/>
      <c r="G41" s="526"/>
      <c r="H41" s="526"/>
      <c r="I41" s="525"/>
      <c r="J41" s="525"/>
    </row>
    <row r="42" spans="2:10" x14ac:dyDescent="0.25">
      <c r="B42" s="525" t="s">
        <v>19</v>
      </c>
      <c r="C42" s="525"/>
      <c r="D42" s="525"/>
      <c r="E42" s="525"/>
      <c r="F42" s="525"/>
      <c r="G42" s="525"/>
      <c r="H42" s="525"/>
      <c r="I42" s="525"/>
      <c r="J42" s="525"/>
    </row>
    <row r="44" spans="2:10" ht="13" thickBot="1" x14ac:dyDescent="0.3">
      <c r="B44" s="526"/>
      <c r="C44" s="526"/>
      <c r="D44" s="526"/>
      <c r="E44" s="526"/>
      <c r="F44" s="526"/>
      <c r="G44" s="526"/>
      <c r="H44" s="526"/>
      <c r="I44" s="525"/>
      <c r="J44" s="525"/>
    </row>
    <row r="45" spans="2:10" x14ac:dyDescent="0.25">
      <c r="B45" s="525" t="s">
        <v>20</v>
      </c>
      <c r="C45" s="525"/>
      <c r="D45" s="525"/>
      <c r="E45" s="525"/>
      <c r="F45" s="525"/>
      <c r="G45" s="525"/>
      <c r="H45" s="525"/>
      <c r="I45" s="525"/>
      <c r="J45" s="525"/>
    </row>
    <row r="47" spans="2:10" ht="13" thickBot="1" x14ac:dyDescent="0.3">
      <c r="B47" s="526"/>
      <c r="C47" s="526"/>
      <c r="D47" s="526"/>
      <c r="E47" s="526"/>
      <c r="F47" s="526"/>
      <c r="G47" s="526"/>
      <c r="H47" s="526"/>
      <c r="I47" s="525"/>
      <c r="J47" s="525"/>
    </row>
    <row r="48" spans="2:10" x14ac:dyDescent="0.25">
      <c r="B48" s="525" t="s">
        <v>21</v>
      </c>
      <c r="C48" s="525"/>
      <c r="D48" s="525"/>
      <c r="E48" s="525"/>
      <c r="F48" s="525"/>
      <c r="G48" s="525"/>
      <c r="H48" s="525"/>
      <c r="I48" s="525"/>
      <c r="J48" s="525"/>
    </row>
    <row r="50" spans="2:10" ht="13" thickBot="1" x14ac:dyDescent="0.3">
      <c r="B50" s="526"/>
      <c r="C50" s="526"/>
      <c r="D50" s="526"/>
      <c r="E50" s="526"/>
      <c r="F50" s="526"/>
      <c r="G50" s="526"/>
      <c r="H50" s="526"/>
      <c r="I50" s="525"/>
      <c r="J50" s="525"/>
    </row>
    <row r="51" spans="2:10" x14ac:dyDescent="0.25">
      <c r="B51" s="525" t="s">
        <v>19</v>
      </c>
      <c r="C51" s="525"/>
      <c r="D51" s="525"/>
      <c r="E51" s="525"/>
      <c r="F51" s="525"/>
      <c r="G51" s="525"/>
      <c r="H51" s="525"/>
    </row>
    <row r="53" spans="2:10" ht="13" thickBot="1" x14ac:dyDescent="0.3">
      <c r="B53" s="526"/>
      <c r="C53" s="526"/>
      <c r="D53" s="526"/>
      <c r="E53" s="526"/>
      <c r="F53" s="526"/>
      <c r="G53" s="526"/>
      <c r="H53" s="526"/>
    </row>
    <row r="54" spans="2:10" x14ac:dyDescent="0.25">
      <c r="B54" s="525" t="s">
        <v>22</v>
      </c>
      <c r="C54" s="525"/>
      <c r="D54" s="525"/>
      <c r="E54" s="525"/>
      <c r="F54" s="525"/>
      <c r="G54" s="525"/>
      <c r="H54" s="525"/>
    </row>
    <row r="56" spans="2:10" ht="13" thickBot="1" x14ac:dyDescent="0.3">
      <c r="B56" s="526"/>
      <c r="C56" s="526"/>
      <c r="D56" s="526"/>
      <c r="E56" s="526"/>
      <c r="F56" s="526"/>
      <c r="G56" s="526"/>
      <c r="H56" s="526"/>
      <c r="I56" s="525"/>
      <c r="J56" s="525"/>
    </row>
    <row r="57" spans="2:10" x14ac:dyDescent="0.25">
      <c r="B57" s="525" t="s">
        <v>23</v>
      </c>
      <c r="C57" s="525"/>
      <c r="D57" s="525"/>
      <c r="E57" s="525"/>
      <c r="F57" s="525"/>
      <c r="G57" s="525"/>
      <c r="H57" s="525"/>
      <c r="I57" s="525"/>
      <c r="J57" s="525"/>
    </row>
  </sheetData>
  <pageMargins left="0.22" right="0.17" top="0.3" bottom="1" header="0.17" footer="0.5"/>
  <pageSetup orientation="portrait" r:id="rId1"/>
  <headerFooter alignWithMargins="0">
    <oddFooter>&amp;L&amp;Z&amp;F&amp;A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78A5C-A86C-49E6-B0DF-F8CD0A848D23}">
  <sheetPr syncVertical="1" syncRef="A1" transitionEvaluation="1">
    <pageSetUpPr fitToPage="1"/>
  </sheetPr>
  <dimension ref="A1:E29"/>
  <sheetViews>
    <sheetView showGridLines="0" zoomScaleNormal="100" zoomScaleSheetLayoutView="75" workbookViewId="0">
      <selection activeCell="A35" sqref="A35"/>
    </sheetView>
  </sheetViews>
  <sheetFormatPr defaultColWidth="12.54296875" defaultRowHeight="12.5" x14ac:dyDescent="0.25"/>
  <cols>
    <col min="1" max="1" width="19" style="41" customWidth="1"/>
    <col min="2" max="2" width="57.7265625" style="41" customWidth="1"/>
    <col min="3" max="3" width="19.1796875" style="41" bestFit="1" customWidth="1"/>
    <col min="4" max="16384" width="12.54296875" style="274"/>
  </cols>
  <sheetData>
    <row r="1" spans="1:5" ht="13" x14ac:dyDescent="0.3">
      <c r="A1" s="181" t="s">
        <v>665</v>
      </c>
      <c r="C1" s="254"/>
    </row>
    <row r="2" spans="1:5" ht="13" x14ac:dyDescent="0.3">
      <c r="A2" s="275" t="s">
        <v>666</v>
      </c>
    </row>
    <row r="3" spans="1:5" ht="13" x14ac:dyDescent="0.3">
      <c r="A3" s="183" t="s">
        <v>64</v>
      </c>
      <c r="B3" s="184" t="str">
        <f>'FS-Balance Sheet 3.04'!B3</f>
        <v>XXXXXXXX</v>
      </c>
      <c r="C3" s="276"/>
      <c r="D3" s="276"/>
      <c r="E3" s="276"/>
    </row>
    <row r="4" spans="1:5" s="41" customFormat="1" ht="13" x14ac:dyDescent="0.3">
      <c r="A4" s="183" t="s">
        <v>70</v>
      </c>
      <c r="B4" s="185">
        <f>'FS-Balance Sheet 3.04'!B4</f>
        <v>44561</v>
      </c>
    </row>
    <row r="5" spans="1:5" ht="13.5" thickBot="1" x14ac:dyDescent="0.35">
      <c r="A5" s="1299" t="s">
        <v>49</v>
      </c>
      <c r="B5" s="1299"/>
      <c r="C5" s="1299"/>
    </row>
    <row r="6" spans="1:5" ht="13" x14ac:dyDescent="0.3">
      <c r="A6" s="277" t="s">
        <v>667</v>
      </c>
      <c r="B6" s="278"/>
      <c r="C6" s="279"/>
    </row>
    <row r="7" spans="1:5" ht="13" x14ac:dyDescent="0.3">
      <c r="A7" s="639" t="s">
        <v>668</v>
      </c>
      <c r="B7" s="281"/>
      <c r="C7" s="282">
        <v>0</v>
      </c>
    </row>
    <row r="8" spans="1:5" ht="13" x14ac:dyDescent="0.3">
      <c r="A8" s="639" t="s">
        <v>669</v>
      </c>
      <c r="B8" s="281"/>
      <c r="C8" s="282">
        <v>0</v>
      </c>
    </row>
    <row r="9" spans="1:5" ht="13" x14ac:dyDescent="0.3">
      <c r="A9" s="639" t="s">
        <v>670</v>
      </c>
      <c r="B9" s="281"/>
      <c r="C9" s="282">
        <v>0</v>
      </c>
    </row>
    <row r="10" spans="1:5" ht="13" x14ac:dyDescent="0.3">
      <c r="A10" s="639" t="s">
        <v>671</v>
      </c>
      <c r="B10" s="281"/>
      <c r="C10" s="282">
        <v>0</v>
      </c>
    </row>
    <row r="11" spans="1:5" ht="13" x14ac:dyDescent="0.3">
      <c r="A11" s="639" t="s">
        <v>672</v>
      </c>
      <c r="B11" s="281"/>
      <c r="C11" s="282">
        <v>0</v>
      </c>
    </row>
    <row r="12" spans="1:5" ht="13" x14ac:dyDescent="0.3">
      <c r="A12" s="639" t="s">
        <v>673</v>
      </c>
      <c r="B12" s="281"/>
      <c r="C12" s="282">
        <v>0</v>
      </c>
    </row>
    <row r="13" spans="1:5" x14ac:dyDescent="0.25">
      <c r="A13" s="280"/>
      <c r="B13" s="281"/>
      <c r="C13" s="282">
        <v>0</v>
      </c>
    </row>
    <row r="14" spans="1:5" x14ac:dyDescent="0.25">
      <c r="A14" s="280"/>
      <c r="B14" s="281"/>
      <c r="C14" s="282">
        <v>0</v>
      </c>
    </row>
    <row r="15" spans="1:5" x14ac:dyDescent="0.25">
      <c r="A15" s="280"/>
      <c r="B15" s="281"/>
      <c r="C15" s="282">
        <v>0</v>
      </c>
    </row>
    <row r="16" spans="1:5" ht="13.5" customHeight="1" x14ac:dyDescent="0.25">
      <c r="A16" s="280"/>
      <c r="B16" s="281"/>
      <c r="C16" s="282">
        <v>0</v>
      </c>
    </row>
    <row r="17" spans="1:3" x14ac:dyDescent="0.25">
      <c r="A17" s="283"/>
      <c r="B17" s="158" t="s">
        <v>674</v>
      </c>
      <c r="C17" s="279">
        <f>SUM(C7:C16)</f>
        <v>0</v>
      </c>
    </row>
    <row r="18" spans="1:3" ht="13" x14ac:dyDescent="0.3">
      <c r="A18" s="284" t="s">
        <v>675</v>
      </c>
      <c r="B18" s="285"/>
      <c r="C18" s="286"/>
    </row>
    <row r="19" spans="1:3" x14ac:dyDescent="0.25">
      <c r="A19" s="280"/>
      <c r="B19" s="281"/>
      <c r="C19" s="282">
        <v>0</v>
      </c>
    </row>
    <row r="20" spans="1:3" x14ac:dyDescent="0.25">
      <c r="A20" s="280"/>
      <c r="B20" s="281"/>
      <c r="C20" s="282">
        <v>0</v>
      </c>
    </row>
    <row r="21" spans="1:3" ht="13.5" customHeight="1" x14ac:dyDescent="0.25">
      <c r="A21" s="280"/>
      <c r="B21" s="281"/>
      <c r="C21" s="282">
        <v>0</v>
      </c>
    </row>
    <row r="22" spans="1:3" x14ac:dyDescent="0.25">
      <c r="A22" s="283"/>
      <c r="B22" s="158" t="s">
        <v>674</v>
      </c>
      <c r="C22" s="279">
        <f>SUM(C19:C21)</f>
        <v>0</v>
      </c>
    </row>
    <row r="23" spans="1:3" ht="13" x14ac:dyDescent="0.3">
      <c r="A23" s="284" t="s">
        <v>676</v>
      </c>
      <c r="B23" s="285"/>
      <c r="C23" s="286"/>
    </row>
    <row r="24" spans="1:3" x14ac:dyDescent="0.25">
      <c r="A24" s="280"/>
      <c r="B24" s="281"/>
      <c r="C24" s="282">
        <v>0</v>
      </c>
    </row>
    <row r="25" spans="1:3" x14ac:dyDescent="0.25">
      <c r="A25" s="280"/>
      <c r="B25" s="281"/>
      <c r="C25" s="282">
        <v>0</v>
      </c>
    </row>
    <row r="26" spans="1:3" ht="13.5" customHeight="1" x14ac:dyDescent="0.25">
      <c r="A26" s="280"/>
      <c r="B26" s="281"/>
      <c r="C26" s="282">
        <v>0</v>
      </c>
    </row>
    <row r="27" spans="1:3" x14ac:dyDescent="0.25">
      <c r="A27" s="283"/>
      <c r="B27" s="158" t="s">
        <v>674</v>
      </c>
      <c r="C27" s="279">
        <f>SUM(C24:C26)</f>
        <v>0</v>
      </c>
    </row>
    <row r="28" spans="1:3" ht="13" thickBot="1" x14ac:dyDescent="0.3">
      <c r="A28" s="287"/>
      <c r="B28" s="288" t="s">
        <v>677</v>
      </c>
      <c r="C28" s="289">
        <f>SUM(+C17+C22+C27)</f>
        <v>0</v>
      </c>
    </row>
    <row r="29" spans="1:3" ht="9" customHeight="1" thickBot="1" x14ac:dyDescent="0.3">
      <c r="A29" s="290"/>
      <c r="B29" s="291"/>
      <c r="C29" s="292"/>
    </row>
  </sheetData>
  <mergeCells count="1">
    <mergeCell ref="A5:C5"/>
  </mergeCells>
  <printOptions gridLinesSet="0"/>
  <pageMargins left="0.22" right="0.17" top="0.3" bottom="1" header="0.17" footer="0.5"/>
  <pageSetup scale="75" orientation="portrait" r:id="rId1"/>
  <headerFooter alignWithMargins="0">
    <oddFooter>&amp;L&amp;Z&amp;F&amp;A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6A00-69E8-481D-AEDF-9A9B31C4F760}">
  <sheetPr syncVertical="1" syncRef="A1" transitionEvaluation="1">
    <pageSetUpPr fitToPage="1"/>
  </sheetPr>
  <dimension ref="A1:L23"/>
  <sheetViews>
    <sheetView showGridLines="0" zoomScale="110" zoomScaleNormal="110" zoomScaleSheetLayoutView="75" workbookViewId="0">
      <selection activeCell="A11" sqref="A11"/>
    </sheetView>
  </sheetViews>
  <sheetFormatPr defaultColWidth="12.54296875" defaultRowHeight="12.5" x14ac:dyDescent="0.25"/>
  <cols>
    <col min="1" max="1" width="25.81640625" style="41" customWidth="1"/>
    <col min="2" max="2" width="38.453125" style="41" customWidth="1"/>
    <col min="3" max="3" width="19.1796875" style="41" bestFit="1" customWidth="1"/>
    <col min="4" max="16384" width="12.54296875" style="274"/>
  </cols>
  <sheetData>
    <row r="1" spans="1:12" ht="13" x14ac:dyDescent="0.3">
      <c r="A1" s="181" t="s">
        <v>678</v>
      </c>
      <c r="C1" s="254"/>
    </row>
    <row r="2" spans="1:12" ht="13" x14ac:dyDescent="0.3">
      <c r="A2" s="275" t="s">
        <v>679</v>
      </c>
    </row>
    <row r="3" spans="1:12" ht="13" x14ac:dyDescent="0.3">
      <c r="A3" s="183" t="s">
        <v>64</v>
      </c>
      <c r="B3" s="184" t="str">
        <f>'FS-Balance Sheet 3.04'!B3</f>
        <v>XXXXXXXX</v>
      </c>
      <c r="C3" s="276"/>
      <c r="D3" s="276"/>
      <c r="E3" s="276"/>
    </row>
    <row r="4" spans="1:12" s="41" customFormat="1" ht="13" x14ac:dyDescent="0.3">
      <c r="A4" s="183" t="s">
        <v>70</v>
      </c>
      <c r="B4" s="185">
        <f>'FS-Balance Sheet 3.04'!B4</f>
        <v>44561</v>
      </c>
    </row>
    <row r="5" spans="1:12" ht="13.5" thickBot="1" x14ac:dyDescent="0.35">
      <c r="A5" s="1299" t="s">
        <v>51</v>
      </c>
      <c r="B5" s="1299"/>
      <c r="C5" s="1299"/>
      <c r="L5" s="41"/>
    </row>
    <row r="6" spans="1:12" ht="13" x14ac:dyDescent="0.3">
      <c r="A6" s="277" t="s">
        <v>680</v>
      </c>
      <c r="B6" s="278"/>
      <c r="C6" s="286"/>
    </row>
    <row r="7" spans="1:12" ht="13" x14ac:dyDescent="0.3">
      <c r="A7" s="639" t="s">
        <v>668</v>
      </c>
      <c r="B7" s="281"/>
      <c r="C7" s="282">
        <v>0</v>
      </c>
    </row>
    <row r="8" spans="1:12" ht="13" x14ac:dyDescent="0.3">
      <c r="A8" s="639" t="s">
        <v>669</v>
      </c>
      <c r="B8" s="281"/>
      <c r="C8" s="282">
        <v>0</v>
      </c>
    </row>
    <row r="9" spans="1:12" ht="13" x14ac:dyDescent="0.3">
      <c r="A9" s="639" t="s">
        <v>670</v>
      </c>
      <c r="B9" s="281"/>
      <c r="C9" s="282">
        <v>0</v>
      </c>
    </row>
    <row r="10" spans="1:12" ht="13" x14ac:dyDescent="0.3">
      <c r="A10" s="639" t="s">
        <v>671</v>
      </c>
      <c r="B10" s="281"/>
      <c r="C10" s="282">
        <v>0</v>
      </c>
    </row>
    <row r="11" spans="1:12" ht="13" x14ac:dyDescent="0.3">
      <c r="A11" s="639" t="s">
        <v>672</v>
      </c>
      <c r="B11" s="281"/>
      <c r="C11" s="282">
        <v>0</v>
      </c>
    </row>
    <row r="12" spans="1:12" ht="13" x14ac:dyDescent="0.3">
      <c r="A12" s="639" t="s">
        <v>673</v>
      </c>
      <c r="B12" s="281"/>
      <c r="C12" s="282">
        <v>0</v>
      </c>
    </row>
    <row r="13" spans="1:12" x14ac:dyDescent="0.25">
      <c r="A13" s="280"/>
      <c r="B13" s="281"/>
      <c r="C13" s="282">
        <v>0</v>
      </c>
    </row>
    <row r="14" spans="1:12" x14ac:dyDescent="0.25">
      <c r="A14" s="280"/>
      <c r="B14" s="281"/>
      <c r="C14" s="282">
        <v>0</v>
      </c>
    </row>
    <row r="15" spans="1:12" x14ac:dyDescent="0.25">
      <c r="A15" s="280"/>
      <c r="B15" s="281"/>
      <c r="C15" s="282">
        <v>0</v>
      </c>
    </row>
    <row r="16" spans="1:12" ht="13.5" customHeight="1" x14ac:dyDescent="0.25">
      <c r="A16" s="280"/>
      <c r="B16" s="281"/>
      <c r="C16" s="282">
        <v>0</v>
      </c>
    </row>
    <row r="17" spans="1:3" x14ac:dyDescent="0.25">
      <c r="A17" s="283"/>
      <c r="B17" s="158" t="s">
        <v>674</v>
      </c>
      <c r="C17" s="279">
        <f>SUM(C7:C16)</f>
        <v>0</v>
      </c>
    </row>
    <row r="18" spans="1:3" ht="13" x14ac:dyDescent="0.3">
      <c r="A18" s="284" t="s">
        <v>681</v>
      </c>
      <c r="B18" s="285"/>
      <c r="C18" s="286"/>
    </row>
    <row r="19" spans="1:3" x14ac:dyDescent="0.25">
      <c r="A19" s="280"/>
      <c r="B19" s="281"/>
      <c r="C19" s="282">
        <v>0</v>
      </c>
    </row>
    <row r="20" spans="1:3" x14ac:dyDescent="0.25">
      <c r="A20" s="280"/>
      <c r="B20" s="281"/>
      <c r="C20" s="282">
        <v>0</v>
      </c>
    </row>
    <row r="21" spans="1:3" ht="13.5" customHeight="1" x14ac:dyDescent="0.25">
      <c r="A21" s="280"/>
      <c r="B21" s="281"/>
      <c r="C21" s="282">
        <v>0</v>
      </c>
    </row>
    <row r="22" spans="1:3" x14ac:dyDescent="0.25">
      <c r="A22" s="283"/>
      <c r="B22" s="158" t="s">
        <v>674</v>
      </c>
      <c r="C22" s="279">
        <f>SUM(C19:C21)</f>
        <v>0</v>
      </c>
    </row>
    <row r="23" spans="1:3" ht="13" thickBot="1" x14ac:dyDescent="0.3">
      <c r="A23" s="287"/>
      <c r="B23" s="288" t="s">
        <v>677</v>
      </c>
      <c r="C23" s="289">
        <f>C17+C22</f>
        <v>0</v>
      </c>
    </row>
  </sheetData>
  <mergeCells count="1">
    <mergeCell ref="A5:C5"/>
  </mergeCells>
  <printOptions gridLinesSet="0"/>
  <pageMargins left="0.22" right="0.17" top="0.3" bottom="1" header="0.17" footer="0.5"/>
  <pageSetup scale="75" orientation="portrait" r:id="rId1"/>
  <headerFooter alignWithMargins="0">
    <oddFooter>&amp;L&amp;Z&amp;F&amp;A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6BBAD-9C3F-4395-B439-28358425EE7C}">
  <sheetPr>
    <pageSetUpPr fitToPage="1"/>
  </sheetPr>
  <dimension ref="A1:C53"/>
  <sheetViews>
    <sheetView zoomScale="130" zoomScaleNormal="130" zoomScaleSheetLayoutView="90" workbookViewId="0">
      <selection activeCell="B4" sqref="B4"/>
    </sheetView>
  </sheetViews>
  <sheetFormatPr defaultColWidth="9.1796875" defaultRowHeight="12.5" x14ac:dyDescent="0.25"/>
  <cols>
    <col min="1" max="1" width="23.1796875" style="294" customWidth="1"/>
    <col min="2" max="2" width="52.7265625" customWidth="1"/>
    <col min="3" max="3" width="15" style="294" customWidth="1"/>
    <col min="4" max="16384" width="9.1796875" style="294"/>
  </cols>
  <sheetData>
    <row r="1" spans="1:3" ht="13" x14ac:dyDescent="0.3">
      <c r="A1" s="293" t="s">
        <v>682</v>
      </c>
      <c r="B1" s="294"/>
    </row>
    <row r="2" spans="1:3" ht="13" x14ac:dyDescent="0.3">
      <c r="A2" s="293" t="s">
        <v>683</v>
      </c>
      <c r="B2" s="294"/>
    </row>
    <row r="3" spans="1:3" ht="13" x14ac:dyDescent="0.3">
      <c r="A3" s="183" t="s">
        <v>64</v>
      </c>
      <c r="B3" s="184" t="str">
        <f>'FS-Balance Sheet 3.04'!B3</f>
        <v>XXXXXXXX</v>
      </c>
    </row>
    <row r="4" spans="1:3" ht="13" x14ac:dyDescent="0.3">
      <c r="A4" s="183" t="s">
        <v>70</v>
      </c>
      <c r="B4" s="185">
        <f>'FS-Balance Sheet 3.04'!B4</f>
        <v>44561</v>
      </c>
    </row>
    <row r="6" spans="1:3" ht="13" x14ac:dyDescent="0.3">
      <c r="A6" s="295" t="s">
        <v>684</v>
      </c>
      <c r="B6" s="296"/>
      <c r="C6" s="297" t="s">
        <v>430</v>
      </c>
    </row>
    <row r="7" spans="1:3" x14ac:dyDescent="0.25">
      <c r="A7" s="298"/>
      <c r="B7" s="299"/>
      <c r="C7" s="300"/>
    </row>
    <row r="8" spans="1:3" x14ac:dyDescent="0.25">
      <c r="A8" s="301" t="s">
        <v>685</v>
      </c>
      <c r="B8" s="302"/>
      <c r="C8" s="300"/>
    </row>
    <row r="9" spans="1:3" x14ac:dyDescent="0.25">
      <c r="A9" s="303"/>
      <c r="B9" s="304"/>
      <c r="C9" s="305">
        <v>0</v>
      </c>
    </row>
    <row r="10" spans="1:3" x14ac:dyDescent="0.25">
      <c r="A10" s="303"/>
      <c r="B10" s="304"/>
      <c r="C10" s="305">
        <v>0</v>
      </c>
    </row>
    <row r="11" spans="1:3" x14ac:dyDescent="0.25">
      <c r="A11" s="303"/>
      <c r="B11" s="304"/>
      <c r="C11" s="305">
        <v>0</v>
      </c>
    </row>
    <row r="12" spans="1:3" x14ac:dyDescent="0.25">
      <c r="A12" s="303"/>
      <c r="B12" s="304"/>
      <c r="C12" s="305">
        <v>0</v>
      </c>
    </row>
    <row r="13" spans="1:3" x14ac:dyDescent="0.25">
      <c r="A13" s="303"/>
      <c r="B13" s="304"/>
      <c r="C13" s="305">
        <v>0</v>
      </c>
    </row>
    <row r="14" spans="1:3" x14ac:dyDescent="0.25">
      <c r="A14" s="303"/>
      <c r="B14" s="304"/>
      <c r="C14" s="305">
        <v>0</v>
      </c>
    </row>
    <row r="15" spans="1:3" x14ac:dyDescent="0.25">
      <c r="A15" s="303"/>
      <c r="B15" s="304"/>
      <c r="C15" s="305">
        <v>0</v>
      </c>
    </row>
    <row r="16" spans="1:3" ht="13" x14ac:dyDescent="0.25">
      <c r="A16" s="306"/>
      <c r="B16" s="307" t="s">
        <v>674</v>
      </c>
      <c r="C16" s="308">
        <f>+SUM(C9:C15)</f>
        <v>0</v>
      </c>
    </row>
    <row r="17" spans="1:3" x14ac:dyDescent="0.25">
      <c r="A17" s="301" t="s">
        <v>686</v>
      </c>
      <c r="B17" s="302"/>
      <c r="C17" s="305"/>
    </row>
    <row r="18" spans="1:3" ht="13" x14ac:dyDescent="0.3">
      <c r="A18" s="309"/>
      <c r="B18" s="310"/>
      <c r="C18" s="305">
        <v>0</v>
      </c>
    </row>
    <row r="19" spans="1:3" ht="13" x14ac:dyDescent="0.3">
      <c r="A19" s="309"/>
      <c r="B19" s="310"/>
      <c r="C19" s="305">
        <v>0</v>
      </c>
    </row>
    <row r="20" spans="1:3" ht="13" x14ac:dyDescent="0.3">
      <c r="A20" s="309"/>
      <c r="B20" s="310"/>
      <c r="C20" s="305">
        <v>0</v>
      </c>
    </row>
    <row r="21" spans="1:3" ht="13" x14ac:dyDescent="0.3">
      <c r="A21" s="309"/>
      <c r="B21" s="310"/>
      <c r="C21" s="305">
        <v>0</v>
      </c>
    </row>
    <row r="22" spans="1:3" ht="13" x14ac:dyDescent="0.3">
      <c r="A22" s="309"/>
      <c r="B22" s="310"/>
      <c r="C22" s="305">
        <v>0</v>
      </c>
    </row>
    <row r="23" spans="1:3" ht="13" x14ac:dyDescent="0.3">
      <c r="A23" s="309"/>
      <c r="B23" s="310"/>
      <c r="C23" s="305">
        <v>0</v>
      </c>
    </row>
    <row r="24" spans="1:3" ht="13" x14ac:dyDescent="0.3">
      <c r="A24" s="309"/>
      <c r="B24" s="310"/>
      <c r="C24" s="305">
        <v>0</v>
      </c>
    </row>
    <row r="25" spans="1:3" ht="13" x14ac:dyDescent="0.3">
      <c r="A25" s="309"/>
      <c r="B25" s="310"/>
      <c r="C25" s="305">
        <v>0</v>
      </c>
    </row>
    <row r="26" spans="1:3" ht="13" x14ac:dyDescent="0.3">
      <c r="A26" s="309"/>
      <c r="B26" s="310"/>
      <c r="C26" s="305">
        <v>0</v>
      </c>
    </row>
    <row r="27" spans="1:3" ht="13" x14ac:dyDescent="0.3">
      <c r="A27" s="309"/>
      <c r="B27" s="310"/>
      <c r="C27" s="305">
        <v>0</v>
      </c>
    </row>
    <row r="28" spans="1:3" ht="13" x14ac:dyDescent="0.3">
      <c r="A28" s="309"/>
      <c r="B28" s="310"/>
      <c r="C28" s="305">
        <v>0</v>
      </c>
    </row>
    <row r="29" spans="1:3" ht="13" x14ac:dyDescent="0.3">
      <c r="A29" s="309"/>
      <c r="B29" s="310"/>
      <c r="C29" s="305">
        <v>0</v>
      </c>
    </row>
    <row r="30" spans="1:3" x14ac:dyDescent="0.25">
      <c r="A30" s="303"/>
      <c r="B30" s="304"/>
      <c r="C30" s="305">
        <v>0</v>
      </c>
    </row>
    <row r="31" spans="1:3" x14ac:dyDescent="0.25">
      <c r="A31" s="303"/>
      <c r="B31" s="304"/>
      <c r="C31" s="305">
        <v>0</v>
      </c>
    </row>
    <row r="32" spans="1:3" x14ac:dyDescent="0.25">
      <c r="A32" s="303"/>
      <c r="B32" s="304"/>
      <c r="C32" s="305">
        <v>0</v>
      </c>
    </row>
    <row r="33" spans="1:3" ht="13" x14ac:dyDescent="0.3">
      <c r="A33" s="309"/>
      <c r="B33" s="310"/>
      <c r="C33" s="305">
        <v>0</v>
      </c>
    </row>
    <row r="34" spans="1:3" ht="13" x14ac:dyDescent="0.25">
      <c r="A34" s="306"/>
      <c r="B34" s="307" t="s">
        <v>674</v>
      </c>
      <c r="C34" s="308">
        <f>SUM(C18:C33)</f>
        <v>0</v>
      </c>
    </row>
    <row r="35" spans="1:3" x14ac:dyDescent="0.25">
      <c r="A35" s="301" t="s">
        <v>687</v>
      </c>
      <c r="B35" s="302"/>
      <c r="C35" s="305"/>
    </row>
    <row r="36" spans="1:3" ht="13" x14ac:dyDescent="0.3">
      <c r="A36" s="309"/>
      <c r="B36" s="310"/>
      <c r="C36" s="305">
        <v>0</v>
      </c>
    </row>
    <row r="37" spans="1:3" ht="13" x14ac:dyDescent="0.3">
      <c r="A37" s="309"/>
      <c r="B37" s="310"/>
      <c r="C37" s="305">
        <v>0</v>
      </c>
    </row>
    <row r="38" spans="1:3" ht="13" x14ac:dyDescent="0.3">
      <c r="A38" s="309"/>
      <c r="B38" s="310"/>
      <c r="C38" s="305">
        <v>0</v>
      </c>
    </row>
    <row r="39" spans="1:3" ht="13" x14ac:dyDescent="0.3">
      <c r="A39" s="309"/>
      <c r="B39" s="310"/>
      <c r="C39" s="305">
        <v>0</v>
      </c>
    </row>
    <row r="40" spans="1:3" ht="13" x14ac:dyDescent="0.3">
      <c r="A40" s="309"/>
      <c r="B40" s="310"/>
      <c r="C40" s="305">
        <v>0</v>
      </c>
    </row>
    <row r="41" spans="1:3" ht="13" x14ac:dyDescent="0.3">
      <c r="A41" s="309"/>
      <c r="B41" s="310"/>
      <c r="C41" s="305">
        <v>0</v>
      </c>
    </row>
    <row r="42" spans="1:3" ht="13" x14ac:dyDescent="0.3">
      <c r="A42" s="309"/>
      <c r="B42" s="310"/>
      <c r="C42" s="305">
        <v>0</v>
      </c>
    </row>
    <row r="43" spans="1:3" ht="13" x14ac:dyDescent="0.3">
      <c r="A43" s="309"/>
      <c r="B43" s="310"/>
      <c r="C43" s="305">
        <v>0</v>
      </c>
    </row>
    <row r="44" spans="1:3" ht="13" x14ac:dyDescent="0.3">
      <c r="A44" s="309"/>
      <c r="B44" s="310"/>
      <c r="C44" s="305">
        <v>0</v>
      </c>
    </row>
    <row r="45" spans="1:3" ht="13" x14ac:dyDescent="0.3">
      <c r="A45" s="309"/>
      <c r="B45" s="310"/>
      <c r="C45" s="305">
        <v>0</v>
      </c>
    </row>
    <row r="46" spans="1:3" ht="13" x14ac:dyDescent="0.3">
      <c r="A46" s="309"/>
      <c r="B46" s="310"/>
      <c r="C46" s="305">
        <v>0</v>
      </c>
    </row>
    <row r="47" spans="1:3" ht="13" x14ac:dyDescent="0.3">
      <c r="A47" s="309"/>
      <c r="B47" s="310"/>
      <c r="C47" s="305">
        <v>0</v>
      </c>
    </row>
    <row r="48" spans="1:3" x14ac:dyDescent="0.25">
      <c r="A48" s="303"/>
      <c r="B48" s="304"/>
      <c r="C48" s="305">
        <v>0</v>
      </c>
    </row>
    <row r="49" spans="1:3" x14ac:dyDescent="0.25">
      <c r="A49" s="303"/>
      <c r="B49" s="304"/>
      <c r="C49" s="305">
        <v>0</v>
      </c>
    </row>
    <row r="50" spans="1:3" x14ac:dyDescent="0.25">
      <c r="A50" s="303"/>
      <c r="B50" s="304"/>
      <c r="C50" s="305">
        <v>0</v>
      </c>
    </row>
    <row r="51" spans="1:3" ht="13" x14ac:dyDescent="0.3">
      <c r="A51" s="309"/>
      <c r="B51" s="310"/>
      <c r="C51" s="305">
        <v>0</v>
      </c>
    </row>
    <row r="52" spans="1:3" ht="13" x14ac:dyDescent="0.25">
      <c r="A52" s="306"/>
      <c r="B52" s="307" t="s">
        <v>674</v>
      </c>
      <c r="C52" s="308">
        <f>SUM(C36:C51)</f>
        <v>0</v>
      </c>
    </row>
    <row r="53" spans="1:3" ht="13" x14ac:dyDescent="0.25">
      <c r="A53" s="306"/>
      <c r="B53" s="307" t="s">
        <v>677</v>
      </c>
      <c r="C53" s="308">
        <f>C16+C34+C52</f>
        <v>0</v>
      </c>
    </row>
  </sheetData>
  <pageMargins left="0.75" right="0.75" top="1" bottom="1" header="0.5" footer="0.5"/>
  <pageSetup scale="95" orientation="portrait" r:id="rId1"/>
  <headerFooter alignWithMargins="0">
    <oddFooter>&amp;L&amp;8
&amp;F&amp;A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79F-6F93-4DFD-85C9-027C0F8CA8CF}">
  <sheetPr>
    <pageSetUpPr fitToPage="1"/>
  </sheetPr>
  <dimension ref="A1:J37"/>
  <sheetViews>
    <sheetView zoomScale="120" zoomScaleNormal="120" zoomScaleSheetLayoutView="75" workbookViewId="0">
      <selection activeCell="B4" sqref="B4"/>
    </sheetView>
  </sheetViews>
  <sheetFormatPr defaultColWidth="11.453125" defaultRowHeight="12.5" x14ac:dyDescent="0.25"/>
  <cols>
    <col min="1" max="1" width="39.453125" style="41" customWidth="1"/>
    <col min="2" max="2" width="13" style="311" customWidth="1"/>
    <col min="3" max="3" width="12.81640625" style="41" customWidth="1"/>
    <col min="4" max="4" width="13.7265625" style="41" customWidth="1"/>
    <col min="5" max="5" width="12" style="41" customWidth="1"/>
    <col min="6" max="6" width="13.453125" style="41" customWidth="1"/>
    <col min="7" max="7" width="12.81640625" style="41" customWidth="1"/>
    <col min="8" max="8" width="15.54296875" style="41" bestFit="1" customWidth="1"/>
    <col min="9" max="9" width="12.54296875" style="41" customWidth="1"/>
    <col min="10" max="10" width="15.81640625" style="41" customWidth="1"/>
    <col min="11" max="16384" width="11.453125" style="274"/>
  </cols>
  <sheetData>
    <row r="1" spans="1:10" ht="13" x14ac:dyDescent="0.3">
      <c r="A1" s="181" t="s">
        <v>688</v>
      </c>
    </row>
    <row r="2" spans="1:10" ht="13" x14ac:dyDescent="0.3">
      <c r="A2" s="184" t="s">
        <v>689</v>
      </c>
      <c r="H2" s="254"/>
    </row>
    <row r="3" spans="1:10" ht="13" x14ac:dyDescent="0.3">
      <c r="A3" s="183" t="s">
        <v>64</v>
      </c>
      <c r="B3" s="184" t="str">
        <f>'FS-Balance Sheet 3.04'!B3</f>
        <v>XXXXXXXX</v>
      </c>
    </row>
    <row r="4" spans="1:10" ht="13" x14ac:dyDescent="0.3">
      <c r="A4" s="183" t="s">
        <v>70</v>
      </c>
      <c r="B4" s="185">
        <f>'FS-Balance Sheet 3.04'!B4</f>
        <v>44561</v>
      </c>
      <c r="C4" s="276"/>
      <c r="D4" s="276"/>
      <c r="E4" s="276"/>
      <c r="F4" s="276"/>
      <c r="G4" s="276"/>
      <c r="H4" s="274"/>
      <c r="I4" s="274"/>
      <c r="J4" s="274"/>
    </row>
    <row r="5" spans="1:10" s="41" customFormat="1" x14ac:dyDescent="0.25">
      <c r="B5" s="311"/>
    </row>
    <row r="6" spans="1:10" x14ac:dyDescent="0.25">
      <c r="A6" s="312" t="s">
        <v>690</v>
      </c>
      <c r="B6" s="312" t="s">
        <v>691</v>
      </c>
      <c r="C6" s="312" t="s">
        <v>692</v>
      </c>
      <c r="D6" s="312" t="s">
        <v>693</v>
      </c>
      <c r="E6" s="312" t="s">
        <v>694</v>
      </c>
      <c r="F6" s="312" t="s">
        <v>695</v>
      </c>
      <c r="G6" s="312" t="s">
        <v>696</v>
      </c>
      <c r="H6" s="312" t="s">
        <v>697</v>
      </c>
      <c r="I6" s="313" t="s">
        <v>698</v>
      </c>
      <c r="J6" s="314"/>
    </row>
    <row r="7" spans="1:10" s="319" customFormat="1" x14ac:dyDescent="0.25">
      <c r="A7" s="315" t="s">
        <v>691</v>
      </c>
      <c r="B7" s="316">
        <v>0</v>
      </c>
      <c r="C7" s="316">
        <v>0</v>
      </c>
      <c r="D7" s="316">
        <v>0</v>
      </c>
      <c r="E7" s="316">
        <v>0</v>
      </c>
      <c r="F7" s="316">
        <v>0</v>
      </c>
      <c r="G7" s="316">
        <v>0</v>
      </c>
      <c r="H7" s="316">
        <v>0</v>
      </c>
      <c r="I7" s="317">
        <f>SUM(B7:H7)</f>
        <v>0</v>
      </c>
      <c r="J7" s="318"/>
    </row>
    <row r="8" spans="1:10" s="319" customFormat="1" x14ac:dyDescent="0.25">
      <c r="A8" s="315" t="s">
        <v>692</v>
      </c>
      <c r="B8" s="320"/>
      <c r="C8" s="316">
        <v>0</v>
      </c>
      <c r="D8" s="316">
        <v>0</v>
      </c>
      <c r="E8" s="316">
        <v>0</v>
      </c>
      <c r="F8" s="316">
        <v>0</v>
      </c>
      <c r="G8" s="316">
        <v>0</v>
      </c>
      <c r="H8" s="316">
        <v>0</v>
      </c>
      <c r="I8" s="317">
        <f>SUM(C8:H8)</f>
        <v>0</v>
      </c>
      <c r="J8" s="318"/>
    </row>
    <row r="9" spans="1:10" s="319" customFormat="1" x14ac:dyDescent="0.25">
      <c r="A9" s="315" t="s">
        <v>693</v>
      </c>
      <c r="B9" s="320"/>
      <c r="C9" s="321"/>
      <c r="D9" s="316">
        <v>0</v>
      </c>
      <c r="E9" s="316">
        <v>0</v>
      </c>
      <c r="F9" s="316">
        <v>0</v>
      </c>
      <c r="G9" s="316">
        <v>0</v>
      </c>
      <c r="H9" s="316">
        <v>0</v>
      </c>
      <c r="I9" s="317">
        <f>SUM(D9:H9)</f>
        <v>0</v>
      </c>
      <c r="J9" s="318"/>
    </row>
    <row r="10" spans="1:10" s="319" customFormat="1" x14ac:dyDescent="0.25">
      <c r="A10" s="315" t="s">
        <v>694</v>
      </c>
      <c r="B10" s="320"/>
      <c r="C10" s="321"/>
      <c r="D10" s="321"/>
      <c r="E10" s="316">
        <v>0</v>
      </c>
      <c r="F10" s="316">
        <v>0</v>
      </c>
      <c r="G10" s="316">
        <v>0</v>
      </c>
      <c r="H10" s="316">
        <v>0</v>
      </c>
      <c r="I10" s="317">
        <f>SUM(E10:H10)</f>
        <v>0</v>
      </c>
      <c r="J10" s="318"/>
    </row>
    <row r="11" spans="1:10" s="319" customFormat="1" x14ac:dyDescent="0.25">
      <c r="A11" s="315" t="s">
        <v>695</v>
      </c>
      <c r="B11" s="320"/>
      <c r="C11" s="321"/>
      <c r="D11" s="321"/>
      <c r="E11" s="321"/>
      <c r="F11" s="316">
        <v>0</v>
      </c>
      <c r="G11" s="316">
        <v>0</v>
      </c>
      <c r="H11" s="316">
        <v>0</v>
      </c>
      <c r="I11" s="317">
        <f>SUM(F11:H11)</f>
        <v>0</v>
      </c>
      <c r="J11" s="318"/>
    </row>
    <row r="12" spans="1:10" s="319" customFormat="1" x14ac:dyDescent="0.25">
      <c r="A12" s="315" t="s">
        <v>696</v>
      </c>
      <c r="B12" s="320"/>
      <c r="C12" s="321"/>
      <c r="D12" s="321"/>
      <c r="E12" s="321"/>
      <c r="F12" s="321"/>
      <c r="G12" s="316">
        <v>0</v>
      </c>
      <c r="H12" s="316">
        <v>0</v>
      </c>
      <c r="I12" s="317">
        <f>SUM(G12:H12)</f>
        <v>0</v>
      </c>
      <c r="J12" s="318"/>
    </row>
    <row r="13" spans="1:10" s="319" customFormat="1" x14ac:dyDescent="0.25">
      <c r="A13" s="315" t="s">
        <v>697</v>
      </c>
      <c r="B13" s="320"/>
      <c r="C13" s="321"/>
      <c r="D13" s="321"/>
      <c r="E13" s="321"/>
      <c r="F13" s="321"/>
      <c r="G13" s="321"/>
      <c r="H13" s="316">
        <v>0</v>
      </c>
      <c r="I13" s="317">
        <f>H13</f>
        <v>0</v>
      </c>
      <c r="J13" s="318"/>
    </row>
    <row r="14" spans="1:10" s="319" customFormat="1" x14ac:dyDescent="0.25">
      <c r="A14" s="322" t="s">
        <v>699</v>
      </c>
      <c r="B14" s="323">
        <f>SUM(B7:B13)</f>
        <v>0</v>
      </c>
      <c r="C14" s="323">
        <f t="shared" ref="C14:H14" si="0">SUM(C7:C13)</f>
        <v>0</v>
      </c>
      <c r="D14" s="323">
        <f t="shared" si="0"/>
        <v>0</v>
      </c>
      <c r="E14" s="323">
        <f t="shared" si="0"/>
        <v>0</v>
      </c>
      <c r="F14" s="323">
        <f t="shared" si="0"/>
        <v>0</v>
      </c>
      <c r="G14" s="323">
        <f t="shared" si="0"/>
        <v>0</v>
      </c>
      <c r="H14" s="323">
        <f t="shared" si="0"/>
        <v>0</v>
      </c>
      <c r="I14" s="317">
        <f>SUM(B14:H14)</f>
        <v>0</v>
      </c>
      <c r="J14" s="318"/>
    </row>
    <row r="15" spans="1:10" s="319" customFormat="1" x14ac:dyDescent="0.25">
      <c r="A15" s="324" t="s">
        <v>700</v>
      </c>
      <c r="B15" s="316">
        <v>0</v>
      </c>
      <c r="C15" s="316">
        <v>0</v>
      </c>
      <c r="D15" s="316">
        <v>0</v>
      </c>
      <c r="E15" s="316">
        <v>0</v>
      </c>
      <c r="F15" s="316">
        <v>0</v>
      </c>
      <c r="G15" s="316">
        <v>0</v>
      </c>
      <c r="H15" s="316">
        <v>0</v>
      </c>
      <c r="I15" s="317">
        <f>SUM(B15:H15)</f>
        <v>0</v>
      </c>
      <c r="J15" s="318"/>
    </row>
    <row r="16" spans="1:10" s="319" customFormat="1" x14ac:dyDescent="0.25">
      <c r="A16" s="325" t="s">
        <v>701</v>
      </c>
      <c r="B16" s="316">
        <v>0</v>
      </c>
      <c r="C16" s="316">
        <v>0</v>
      </c>
      <c r="D16" s="316">
        <v>0</v>
      </c>
      <c r="E16" s="316">
        <v>0</v>
      </c>
      <c r="F16" s="316">
        <v>0</v>
      </c>
      <c r="G16" s="316">
        <v>0</v>
      </c>
      <c r="H16" s="316">
        <v>0</v>
      </c>
      <c r="I16" s="317">
        <f>SUM(B16:H16)</f>
        <v>0</v>
      </c>
      <c r="J16" s="318"/>
    </row>
    <row r="17" spans="1:10" s="319" customFormat="1" x14ac:dyDescent="0.25">
      <c r="A17" s="322" t="s">
        <v>702</v>
      </c>
      <c r="B17" s="323">
        <f>B15-B14+B16</f>
        <v>0</v>
      </c>
      <c r="C17" s="323">
        <f t="shared" ref="C17:H17" si="1">C15-C14+C16</f>
        <v>0</v>
      </c>
      <c r="D17" s="323">
        <f t="shared" si="1"/>
        <v>0</v>
      </c>
      <c r="E17" s="323">
        <f t="shared" si="1"/>
        <v>0</v>
      </c>
      <c r="F17" s="323">
        <f t="shared" si="1"/>
        <v>0</v>
      </c>
      <c r="G17" s="323">
        <f>G15-G14+G16</f>
        <v>0</v>
      </c>
      <c r="H17" s="323">
        <f t="shared" si="1"/>
        <v>0</v>
      </c>
      <c r="I17" s="317">
        <f>SUM(B17:H17)</f>
        <v>0</v>
      </c>
      <c r="J17" s="318"/>
    </row>
    <row r="19" spans="1:10" x14ac:dyDescent="0.25">
      <c r="A19" s="1238" t="s">
        <v>703</v>
      </c>
      <c r="B19" s="1238"/>
      <c r="C19" s="1238"/>
      <c r="D19" s="1238"/>
      <c r="E19" s="1238"/>
      <c r="F19" s="1238"/>
      <c r="G19" s="1238"/>
      <c r="H19" s="1238"/>
      <c r="I19" s="1238"/>
    </row>
    <row r="21" spans="1:10" ht="13" thickBot="1" x14ac:dyDescent="0.3"/>
    <row r="22" spans="1:10" ht="14.5" x14ac:dyDescent="0.35">
      <c r="A22" s="326" t="s">
        <v>704</v>
      </c>
      <c r="B22" s="327"/>
      <c r="D22" s="328"/>
      <c r="E22" s="328"/>
      <c r="F22" s="328"/>
    </row>
    <row r="23" spans="1:10" ht="14.5" x14ac:dyDescent="0.35">
      <c r="A23" s="329" t="s">
        <v>705</v>
      </c>
      <c r="B23" s="330">
        <v>0</v>
      </c>
      <c r="C23" s="331"/>
      <c r="D23" s="328"/>
      <c r="E23" s="328"/>
      <c r="F23" s="328"/>
    </row>
    <row r="24" spans="1:10" ht="14.5" x14ac:dyDescent="0.35">
      <c r="A24" s="329" t="s">
        <v>706</v>
      </c>
      <c r="B24" s="330">
        <v>0</v>
      </c>
      <c r="C24" s="331"/>
      <c r="D24" s="328"/>
      <c r="E24" s="328"/>
      <c r="F24" s="328"/>
    </row>
    <row r="25" spans="1:10" ht="14.5" x14ac:dyDescent="0.35">
      <c r="A25" s="332" t="s">
        <v>707</v>
      </c>
      <c r="B25" s="330">
        <v>0</v>
      </c>
      <c r="C25" s="331"/>
      <c r="D25" s="328"/>
      <c r="E25" s="328"/>
      <c r="F25" s="328"/>
    </row>
    <row r="26" spans="1:10" ht="14.5" x14ac:dyDescent="0.35">
      <c r="A26" s="333" t="s">
        <v>1104</v>
      </c>
      <c r="B26" s="330">
        <v>0</v>
      </c>
      <c r="C26" s="331"/>
      <c r="D26" s="328"/>
      <c r="E26" s="328"/>
      <c r="F26" s="328"/>
      <c r="G26" s="334"/>
      <c r="H26" s="335"/>
    </row>
    <row r="27" spans="1:10" ht="14.5" x14ac:dyDescent="0.35">
      <c r="A27" s="336" t="s">
        <v>708</v>
      </c>
      <c r="B27" s="337">
        <f>SUM(B23:B26)</f>
        <v>0</v>
      </c>
      <c r="C27" s="203"/>
      <c r="D27" s="328"/>
      <c r="E27" s="328"/>
      <c r="F27" s="328"/>
      <c r="G27" s="328"/>
      <c r="H27" s="328"/>
    </row>
    <row r="28" spans="1:10" ht="14.5" x14ac:dyDescent="0.35">
      <c r="A28" s="329" t="s">
        <v>709</v>
      </c>
      <c r="B28" s="338">
        <v>0</v>
      </c>
      <c r="C28" s="203"/>
      <c r="D28" s="328"/>
      <c r="E28" s="328"/>
      <c r="F28" s="328"/>
      <c r="G28" s="328"/>
      <c r="H28" s="328"/>
    </row>
    <row r="29" spans="1:10" ht="15" thickBot="1" x14ac:dyDescent="0.4">
      <c r="A29" s="329" t="s">
        <v>710</v>
      </c>
      <c r="B29" s="339">
        <v>0</v>
      </c>
      <c r="C29" s="203"/>
      <c r="D29" s="328"/>
      <c r="E29" s="328"/>
      <c r="F29" s="328"/>
      <c r="G29" s="328"/>
      <c r="H29" s="328"/>
    </row>
    <row r="30" spans="1:10" ht="15" thickTop="1" x14ac:dyDescent="0.35">
      <c r="A30" s="336" t="s">
        <v>711</v>
      </c>
      <c r="B30" s="338">
        <f>B27-B28-B29</f>
        <v>0</v>
      </c>
      <c r="C30" s="203"/>
      <c r="D30" s="328"/>
      <c r="E30" s="328"/>
      <c r="F30" s="328"/>
      <c r="G30" s="328"/>
      <c r="H30" s="328"/>
    </row>
    <row r="31" spans="1:10" ht="14.5" x14ac:dyDescent="0.35">
      <c r="A31" s="329" t="s">
        <v>712</v>
      </c>
      <c r="B31" s="340">
        <f>B15</f>
        <v>0</v>
      </c>
      <c r="C31" s="203"/>
      <c r="D31" s="328"/>
      <c r="E31" s="328"/>
      <c r="F31" s="328"/>
      <c r="G31" s="328"/>
      <c r="H31" s="328"/>
    </row>
    <row r="32" spans="1:10" ht="15" thickBot="1" x14ac:dyDescent="0.4">
      <c r="A32" s="341" t="s">
        <v>713</v>
      </c>
      <c r="B32" s="342">
        <f>B30-B31</f>
        <v>0</v>
      </c>
      <c r="C32" s="203"/>
      <c r="D32" s="328"/>
      <c r="E32" s="328"/>
      <c r="F32" s="328"/>
      <c r="G32" s="328"/>
      <c r="H32" s="328"/>
    </row>
    <row r="33" spans="1:8" ht="14.5" x14ac:dyDescent="0.35">
      <c r="A33" s="334"/>
      <c r="B33" s="328"/>
      <c r="C33" s="328"/>
      <c r="D33" s="328"/>
      <c r="E33" s="328"/>
      <c r="F33" s="328"/>
      <c r="G33" s="328"/>
      <c r="H33" s="328"/>
    </row>
    <row r="34" spans="1:8" ht="13" x14ac:dyDescent="0.3">
      <c r="A34" s="343" t="s">
        <v>714</v>
      </c>
      <c r="B34" s="344"/>
    </row>
    <row r="35" spans="1:8" ht="13" x14ac:dyDescent="0.3">
      <c r="A35" s="345" t="s">
        <v>715</v>
      </c>
      <c r="B35" s="346">
        <v>0</v>
      </c>
    </row>
    <row r="36" spans="1:8" ht="13.5" thickBot="1" x14ac:dyDescent="0.35">
      <c r="A36" s="345" t="s">
        <v>716</v>
      </c>
      <c r="B36" s="347">
        <f>I17</f>
        <v>0</v>
      </c>
    </row>
    <row r="37" spans="1:8" ht="13.5" thickTop="1" x14ac:dyDescent="0.3">
      <c r="A37" s="348" t="s">
        <v>717</v>
      </c>
      <c r="B37" s="349">
        <f>B35-B36</f>
        <v>0</v>
      </c>
    </row>
  </sheetData>
  <mergeCells count="1">
    <mergeCell ref="A19:I19"/>
  </mergeCells>
  <pageMargins left="0.22" right="0.17" top="0.3" bottom="1" header="0.17" footer="0.5"/>
  <pageSetup scale="71" orientation="portrait" r:id="rId1"/>
  <headerFooter alignWithMargins="0">
    <oddFooter>&amp;L&amp;Z&amp;F&amp;A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059A8-FAFA-426C-AFA0-AAF0A50EDF8B}">
  <sheetPr syncVertical="1" syncRef="A1" transitionEvaluation="1">
    <pageSetUpPr fitToPage="1"/>
  </sheetPr>
  <dimension ref="A1:E16"/>
  <sheetViews>
    <sheetView showGridLines="0" zoomScale="120" zoomScaleNormal="120" zoomScaleSheetLayoutView="75" workbookViewId="0">
      <selection activeCell="B4" sqref="B4"/>
    </sheetView>
  </sheetViews>
  <sheetFormatPr defaultColWidth="12.54296875" defaultRowHeight="12.5" x14ac:dyDescent="0.25"/>
  <cols>
    <col min="1" max="1" width="25.1796875" style="41" customWidth="1"/>
    <col min="2" max="2" width="67" style="41" customWidth="1"/>
    <col min="3" max="3" width="19.1796875" style="41" bestFit="1" customWidth="1"/>
    <col min="4" max="16384" width="12.54296875" style="274"/>
  </cols>
  <sheetData>
    <row r="1" spans="1:5" ht="13" x14ac:dyDescent="0.3">
      <c r="A1" s="181" t="s">
        <v>718</v>
      </c>
      <c r="C1" s="254"/>
    </row>
    <row r="2" spans="1:5" ht="13" x14ac:dyDescent="0.3">
      <c r="A2" s="275" t="s">
        <v>719</v>
      </c>
    </row>
    <row r="3" spans="1:5" ht="13" x14ac:dyDescent="0.3">
      <c r="A3" s="183" t="s">
        <v>64</v>
      </c>
      <c r="B3" s="184" t="str">
        <f>'FS-Balance Sheet 3.04'!B3</f>
        <v>XXXXXXXX</v>
      </c>
      <c r="C3" s="276"/>
      <c r="D3" s="276"/>
      <c r="E3" s="276"/>
    </row>
    <row r="4" spans="1:5" s="41" customFormat="1" ht="13" x14ac:dyDescent="0.3">
      <c r="A4" s="183" t="s">
        <v>70</v>
      </c>
      <c r="B4" s="185">
        <f>'FS-Balance Sheet 3.04'!B4</f>
        <v>44561</v>
      </c>
    </row>
    <row r="5" spans="1:5" ht="13.5" thickBot="1" x14ac:dyDescent="0.35">
      <c r="A5" s="1299" t="s">
        <v>53</v>
      </c>
      <c r="B5" s="1299"/>
      <c r="C5" s="1299"/>
    </row>
    <row r="6" spans="1:5" x14ac:dyDescent="0.25">
      <c r="A6" s="350" t="s">
        <v>720</v>
      </c>
      <c r="B6" s="351"/>
      <c r="C6" s="352"/>
    </row>
    <row r="7" spans="1:5" x14ac:dyDescent="0.25">
      <c r="A7" s="280"/>
      <c r="B7" s="281"/>
      <c r="C7" s="282">
        <v>0</v>
      </c>
    </row>
    <row r="8" spans="1:5" x14ac:dyDescent="0.25">
      <c r="A8" s="280"/>
      <c r="B8" s="281"/>
      <c r="C8" s="282">
        <v>0</v>
      </c>
    </row>
    <row r="9" spans="1:5" ht="13.5" customHeight="1" x14ac:dyDescent="0.25">
      <c r="A9" s="280"/>
      <c r="B9" s="281"/>
      <c r="C9" s="282">
        <v>0</v>
      </c>
    </row>
    <row r="10" spans="1:5" x14ac:dyDescent="0.25">
      <c r="A10" s="283"/>
      <c r="B10" s="158" t="s">
        <v>674</v>
      </c>
      <c r="C10" s="279">
        <f>SUM(C7:C9)</f>
        <v>0</v>
      </c>
    </row>
    <row r="11" spans="1:5" x14ac:dyDescent="0.25">
      <c r="A11" s="353" t="s">
        <v>721</v>
      </c>
      <c r="B11" s="354"/>
      <c r="C11" s="286"/>
    </row>
    <row r="12" spans="1:5" x14ac:dyDescent="0.25">
      <c r="A12" s="280"/>
      <c r="B12" s="281"/>
      <c r="C12" s="282">
        <v>0</v>
      </c>
    </row>
    <row r="13" spans="1:5" x14ac:dyDescent="0.25">
      <c r="A13" s="280"/>
      <c r="B13" s="281"/>
      <c r="C13" s="282">
        <v>0</v>
      </c>
    </row>
    <row r="14" spans="1:5" ht="13.5" customHeight="1" x14ac:dyDescent="0.25">
      <c r="A14" s="280"/>
      <c r="B14" s="281"/>
      <c r="C14" s="282">
        <v>0</v>
      </c>
    </row>
    <row r="15" spans="1:5" x14ac:dyDescent="0.25">
      <c r="A15" s="283"/>
      <c r="B15" s="158" t="s">
        <v>674</v>
      </c>
      <c r="C15" s="279">
        <f>SUM(C12:C14)</f>
        <v>0</v>
      </c>
    </row>
    <row r="16" spans="1:5" ht="13" thickBot="1" x14ac:dyDescent="0.3">
      <c r="A16" s="287"/>
      <c r="B16" s="288" t="s">
        <v>677</v>
      </c>
      <c r="C16" s="289">
        <f>C10+C15</f>
        <v>0</v>
      </c>
    </row>
  </sheetData>
  <mergeCells count="1">
    <mergeCell ref="A5:C5"/>
  </mergeCells>
  <printOptions gridLinesSet="0"/>
  <pageMargins left="0.22" right="0.17" top="0.3" bottom="1" header="0.17" footer="0.5"/>
  <pageSetup scale="80" orientation="portrait" r:id="rId1"/>
  <headerFooter alignWithMargins="0">
    <oddFooter>&amp;L&amp;Z&amp;F&amp;A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BA058-5E15-4233-A59A-0B9F92787286}">
  <sheetPr syncVertical="1" syncRef="A1" transitionEvaluation="1">
    <pageSetUpPr fitToPage="1"/>
  </sheetPr>
  <dimension ref="A1:L52"/>
  <sheetViews>
    <sheetView showGridLines="0" zoomScale="110" zoomScaleNormal="110" zoomScaleSheetLayoutView="75" workbookViewId="0">
      <selection activeCell="B4" sqref="B4"/>
    </sheetView>
  </sheetViews>
  <sheetFormatPr defaultColWidth="12.54296875" defaultRowHeight="12.5" x14ac:dyDescent="0.25"/>
  <cols>
    <col min="1" max="1" width="28.26953125" style="358" customWidth="1"/>
    <col min="2" max="2" width="69" style="41" customWidth="1"/>
    <col min="3" max="3" width="19.1796875" style="41" bestFit="1" customWidth="1"/>
    <col min="4" max="16384" width="12.54296875" style="274"/>
  </cols>
  <sheetData>
    <row r="1" spans="1:5" ht="13" x14ac:dyDescent="0.3">
      <c r="A1" s="355" t="s">
        <v>722</v>
      </c>
      <c r="C1" s="254"/>
    </row>
    <row r="2" spans="1:5" ht="13" x14ac:dyDescent="0.3">
      <c r="A2" s="183" t="s">
        <v>723</v>
      </c>
    </row>
    <row r="3" spans="1:5" ht="13" x14ac:dyDescent="0.3">
      <c r="A3" s="183" t="s">
        <v>64</v>
      </c>
      <c r="B3" s="184" t="str">
        <f>'FS-Balance Sheet 3.04'!B3</f>
        <v>XXXXXXXX</v>
      </c>
      <c r="C3" s="276"/>
      <c r="D3" s="276"/>
      <c r="E3" s="276"/>
    </row>
    <row r="4" spans="1:5" s="41" customFormat="1" ht="13" x14ac:dyDescent="0.3">
      <c r="A4" s="183" t="s">
        <v>70</v>
      </c>
      <c r="B4" s="185">
        <f>'FS-Balance Sheet 3.04'!B4</f>
        <v>44561</v>
      </c>
    </row>
    <row r="5" spans="1:5" ht="13.5" thickBot="1" x14ac:dyDescent="0.35">
      <c r="A5" s="1299" t="s">
        <v>724</v>
      </c>
      <c r="B5" s="1299"/>
      <c r="C5" s="1299"/>
    </row>
    <row r="6" spans="1:5" ht="13" x14ac:dyDescent="0.3">
      <c r="A6" s="277" t="s">
        <v>725</v>
      </c>
      <c r="B6" s="278"/>
      <c r="C6" s="286"/>
    </row>
    <row r="7" spans="1:5" x14ac:dyDescent="0.25">
      <c r="A7" s="280"/>
      <c r="B7" s="281"/>
      <c r="C7" s="282">
        <v>0</v>
      </c>
    </row>
    <row r="8" spans="1:5" x14ac:dyDescent="0.25">
      <c r="A8" s="280"/>
      <c r="B8" s="281"/>
      <c r="C8" s="282">
        <v>0</v>
      </c>
    </row>
    <row r="9" spans="1:5" x14ac:dyDescent="0.25">
      <c r="A9" s="280"/>
      <c r="B9" s="281"/>
      <c r="C9" s="282">
        <v>0</v>
      </c>
    </row>
    <row r="10" spans="1:5" ht="13.5" customHeight="1" x14ac:dyDescent="0.25">
      <c r="A10" s="280"/>
      <c r="B10" s="281"/>
      <c r="C10" s="282">
        <v>0</v>
      </c>
    </row>
    <row r="11" spans="1:5" ht="13" thickBot="1" x14ac:dyDescent="0.3">
      <c r="A11" s="287"/>
      <c r="B11" s="288" t="s">
        <v>677</v>
      </c>
      <c r="C11" s="289">
        <f>SUM(C7:C10)</f>
        <v>0</v>
      </c>
    </row>
    <row r="12" spans="1:5" ht="13" x14ac:dyDescent="0.3">
      <c r="A12" s="277" t="s">
        <v>726</v>
      </c>
      <c r="B12" s="278"/>
      <c r="C12" s="286"/>
    </row>
    <row r="13" spans="1:5" x14ac:dyDescent="0.25">
      <c r="A13" s="280"/>
      <c r="B13" s="281"/>
      <c r="C13" s="282">
        <v>0</v>
      </c>
    </row>
    <row r="14" spans="1:5" x14ac:dyDescent="0.25">
      <c r="A14" s="280"/>
      <c r="B14" s="281"/>
      <c r="C14" s="282">
        <v>0</v>
      </c>
    </row>
    <row r="15" spans="1:5" x14ac:dyDescent="0.25">
      <c r="A15" s="280"/>
      <c r="B15" s="281"/>
      <c r="C15" s="282">
        <v>0</v>
      </c>
    </row>
    <row r="16" spans="1:5" ht="13.5" customHeight="1" x14ac:dyDescent="0.25">
      <c r="A16" s="280"/>
      <c r="B16" s="281"/>
      <c r="C16" s="282">
        <v>0</v>
      </c>
    </row>
    <row r="17" spans="1:12" ht="13" thickBot="1" x14ac:dyDescent="0.3">
      <c r="A17" s="287"/>
      <c r="B17" s="288" t="s">
        <v>677</v>
      </c>
      <c r="C17" s="289">
        <f>SUM(C13:C16)</f>
        <v>0</v>
      </c>
    </row>
    <row r="18" spans="1:12" ht="9" customHeight="1" thickBot="1" x14ac:dyDescent="0.3">
      <c r="A18" s="356"/>
      <c r="B18" s="291"/>
      <c r="C18" s="292"/>
    </row>
    <row r="19" spans="1:12" ht="13.5" thickBot="1" x14ac:dyDescent="0.35">
      <c r="A19" s="1299" t="s">
        <v>727</v>
      </c>
      <c r="B19" s="1299"/>
      <c r="C19" s="1299"/>
    </row>
    <row r="20" spans="1:12" ht="13" x14ac:dyDescent="0.3">
      <c r="A20" s="277" t="s">
        <v>728</v>
      </c>
      <c r="B20" s="278"/>
      <c r="C20" s="352"/>
    </row>
    <row r="21" spans="1:12" x14ac:dyDescent="0.25">
      <c r="A21" s="280"/>
      <c r="B21" s="281"/>
      <c r="C21" s="282">
        <v>0</v>
      </c>
    </row>
    <row r="22" spans="1:12" x14ac:dyDescent="0.25">
      <c r="A22" s="280"/>
      <c r="B22" s="281"/>
      <c r="C22" s="282">
        <v>0</v>
      </c>
    </row>
    <row r="23" spans="1:12" x14ac:dyDescent="0.25">
      <c r="A23" s="280"/>
      <c r="B23" s="281"/>
      <c r="C23" s="282">
        <v>0</v>
      </c>
    </row>
    <row r="24" spans="1:12" ht="13.5" customHeight="1" x14ac:dyDescent="0.25">
      <c r="A24" s="280"/>
      <c r="B24" s="281"/>
      <c r="C24" s="282">
        <v>0</v>
      </c>
    </row>
    <row r="25" spans="1:12" ht="16.5" customHeight="1" x14ac:dyDescent="0.25">
      <c r="A25" s="283"/>
      <c r="B25" s="158" t="s">
        <v>674</v>
      </c>
      <c r="C25" s="279">
        <f>SUM(C21:C24)</f>
        <v>0</v>
      </c>
    </row>
    <row r="26" spans="1:12" ht="13" x14ac:dyDescent="0.3">
      <c r="A26" s="284" t="s">
        <v>729</v>
      </c>
      <c r="B26" s="285"/>
      <c r="C26" s="279"/>
    </row>
    <row r="27" spans="1:12" x14ac:dyDescent="0.25">
      <c r="A27" s="280"/>
      <c r="B27" s="281"/>
      <c r="C27" s="282">
        <v>0</v>
      </c>
      <c r="L27" s="41"/>
    </row>
    <row r="28" spans="1:12" x14ac:dyDescent="0.25">
      <c r="A28" s="280"/>
      <c r="B28" s="281"/>
      <c r="C28" s="282">
        <v>0</v>
      </c>
    </row>
    <row r="29" spans="1:12" x14ac:dyDescent="0.25">
      <c r="A29" s="280"/>
      <c r="B29" s="281"/>
      <c r="C29" s="282">
        <v>0</v>
      </c>
    </row>
    <row r="30" spans="1:12" ht="13.5" customHeight="1" x14ac:dyDescent="0.25">
      <c r="A30" s="280"/>
      <c r="B30" s="281"/>
      <c r="C30" s="282">
        <v>0</v>
      </c>
    </row>
    <row r="31" spans="1:12" x14ac:dyDescent="0.25">
      <c r="A31" s="283"/>
      <c r="B31" s="158" t="s">
        <v>674</v>
      </c>
      <c r="C31" s="279">
        <f>SUM(C27:C30)</f>
        <v>0</v>
      </c>
    </row>
    <row r="32" spans="1:12" ht="13" x14ac:dyDescent="0.3">
      <c r="A32" s="284" t="s">
        <v>730</v>
      </c>
      <c r="B32" s="285"/>
      <c r="C32" s="286"/>
    </row>
    <row r="33" spans="1:3" x14ac:dyDescent="0.25">
      <c r="A33" s="280"/>
      <c r="B33" s="281"/>
      <c r="C33" s="282">
        <v>0</v>
      </c>
    </row>
    <row r="34" spans="1:3" x14ac:dyDescent="0.25">
      <c r="A34" s="280"/>
      <c r="B34" s="281"/>
      <c r="C34" s="282">
        <v>0</v>
      </c>
    </row>
    <row r="35" spans="1:3" x14ac:dyDescent="0.25">
      <c r="A35" s="280"/>
      <c r="B35" s="281"/>
      <c r="C35" s="282">
        <v>0</v>
      </c>
    </row>
    <row r="36" spans="1:3" ht="13.5" customHeight="1" x14ac:dyDescent="0.25">
      <c r="A36" s="283"/>
      <c r="B36" s="141"/>
      <c r="C36" s="282">
        <v>0</v>
      </c>
    </row>
    <row r="37" spans="1:3" x14ac:dyDescent="0.25">
      <c r="A37" s="283"/>
      <c r="B37" s="158" t="s">
        <v>674</v>
      </c>
      <c r="C37" s="279">
        <f>SUM(C33:C36)</f>
        <v>0</v>
      </c>
    </row>
    <row r="38" spans="1:3" ht="13" x14ac:dyDescent="0.3">
      <c r="A38" s="284" t="s">
        <v>731</v>
      </c>
      <c r="B38" s="285"/>
      <c r="C38" s="286"/>
    </row>
    <row r="39" spans="1:3" x14ac:dyDescent="0.25">
      <c r="A39" s="280"/>
      <c r="B39" s="281"/>
      <c r="C39" s="282">
        <v>0</v>
      </c>
    </row>
    <row r="40" spans="1:3" x14ac:dyDescent="0.25">
      <c r="A40" s="280"/>
      <c r="B40" s="281"/>
      <c r="C40" s="282">
        <v>0</v>
      </c>
    </row>
    <row r="41" spans="1:3" x14ac:dyDescent="0.25">
      <c r="A41" s="280"/>
      <c r="B41" s="281"/>
      <c r="C41" s="282">
        <v>0</v>
      </c>
    </row>
    <row r="42" spans="1:3" ht="13.5" customHeight="1" x14ac:dyDescent="0.25">
      <c r="A42" s="280"/>
      <c r="B42" s="281"/>
      <c r="C42" s="282">
        <v>0</v>
      </c>
    </row>
    <row r="43" spans="1:3" x14ac:dyDescent="0.25">
      <c r="A43" s="283"/>
      <c r="B43" s="158" t="s">
        <v>674</v>
      </c>
      <c r="C43" s="279">
        <f>SUM(C39:C42)</f>
        <v>0</v>
      </c>
    </row>
    <row r="44" spans="1:3" ht="13" x14ac:dyDescent="0.3">
      <c r="A44" s="284" t="s">
        <v>732</v>
      </c>
      <c r="B44" s="285"/>
      <c r="C44" s="286"/>
    </row>
    <row r="45" spans="1:3" x14ac:dyDescent="0.25">
      <c r="A45" s="280"/>
      <c r="B45" s="281"/>
      <c r="C45" s="282">
        <v>0</v>
      </c>
    </row>
    <row r="46" spans="1:3" x14ac:dyDescent="0.25">
      <c r="A46" s="280"/>
      <c r="B46" s="281"/>
      <c r="C46" s="282">
        <v>0</v>
      </c>
    </row>
    <row r="47" spans="1:3" x14ac:dyDescent="0.25">
      <c r="A47" s="280"/>
      <c r="B47" s="281"/>
      <c r="C47" s="282">
        <v>0</v>
      </c>
    </row>
    <row r="48" spans="1:3" ht="13.5" customHeight="1" x14ac:dyDescent="0.25">
      <c r="A48" s="280"/>
      <c r="B48" s="281"/>
      <c r="C48" s="282">
        <v>0</v>
      </c>
    </row>
    <row r="49" spans="1:3" x14ac:dyDescent="0.25">
      <c r="A49" s="283"/>
      <c r="B49" s="158" t="s">
        <v>674</v>
      </c>
      <c r="C49" s="279">
        <f>SUM(C45:C48)</f>
        <v>0</v>
      </c>
    </row>
    <row r="50" spans="1:3" ht="13" thickBot="1" x14ac:dyDescent="0.3">
      <c r="A50" s="287"/>
      <c r="B50" s="288" t="s">
        <v>677</v>
      </c>
      <c r="C50" s="289">
        <f>C25+C31+C37+C43+C49</f>
        <v>0</v>
      </c>
    </row>
    <row r="52" spans="1:3" x14ac:dyDescent="0.25">
      <c r="A52" s="357"/>
      <c r="C52" s="318"/>
    </row>
  </sheetData>
  <mergeCells count="2">
    <mergeCell ref="A5:C5"/>
    <mergeCell ref="A19:C19"/>
  </mergeCells>
  <printOptions gridLinesSet="0"/>
  <pageMargins left="0.22" right="0.17" top="0.3" bottom="1" header="0.17" footer="0.5"/>
  <pageSetup scale="78" orientation="portrait" r:id="rId1"/>
  <headerFooter alignWithMargins="0">
    <oddFooter>&amp;L&amp;Z&amp;F&amp;A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A7FA7-83AD-4981-9161-C43DBF6140D5}">
  <sheetPr syncVertical="1" syncRef="A1" transitionEvaluation="1">
    <pageSetUpPr fitToPage="1"/>
  </sheetPr>
  <dimension ref="A1:S1113"/>
  <sheetViews>
    <sheetView showGridLines="0" zoomScale="110" zoomScaleNormal="110" zoomScaleSheetLayoutView="75" workbookViewId="0">
      <selection activeCell="B24" sqref="B24"/>
    </sheetView>
  </sheetViews>
  <sheetFormatPr defaultColWidth="12.54296875" defaultRowHeight="12.5" x14ac:dyDescent="0.25"/>
  <cols>
    <col min="1" max="1" width="23.453125" style="41" customWidth="1"/>
    <col min="2" max="2" width="60.54296875" style="41" customWidth="1"/>
    <col min="3" max="5" width="16.7265625" style="221" customWidth="1"/>
    <col min="6" max="16384" width="12.54296875" style="41"/>
  </cols>
  <sheetData>
    <row r="1" spans="1:5" ht="13" x14ac:dyDescent="0.3">
      <c r="A1" s="43" t="s">
        <v>733</v>
      </c>
    </row>
    <row r="2" spans="1:5" s="225" customFormat="1" ht="20.25" customHeight="1" x14ac:dyDescent="0.25">
      <c r="A2" s="222" t="s">
        <v>734</v>
      </c>
      <c r="B2" s="222"/>
      <c r="C2" s="223"/>
      <c r="D2" s="224"/>
      <c r="E2" s="223"/>
    </row>
    <row r="3" spans="1:5" ht="13" x14ac:dyDescent="0.3">
      <c r="A3" s="226"/>
      <c r="C3" s="227"/>
      <c r="D3" s="227"/>
      <c r="E3" s="227"/>
    </row>
    <row r="4" spans="1:5" ht="13" x14ac:dyDescent="0.3">
      <c r="A4" s="228" t="s">
        <v>735</v>
      </c>
      <c r="C4" s="227"/>
      <c r="D4" s="227"/>
      <c r="E4" s="227"/>
    </row>
    <row r="5" spans="1:5" ht="13" x14ac:dyDescent="0.3">
      <c r="A5" s="183" t="s">
        <v>64</v>
      </c>
      <c r="B5" s="184" t="str">
        <f>'FS-Balance Sheet 3.04'!B3</f>
        <v>XXXXXXXX</v>
      </c>
      <c r="C5" s="41"/>
      <c r="D5" s="41"/>
      <c r="E5" s="41"/>
    </row>
    <row r="6" spans="1:5" ht="13" x14ac:dyDescent="0.3">
      <c r="A6" s="183" t="s">
        <v>564</v>
      </c>
      <c r="B6" s="185">
        <f>'FS-Balance Sheet 3.04'!B4</f>
        <v>44561</v>
      </c>
      <c r="C6" s="41"/>
      <c r="D6" s="41"/>
      <c r="E6" s="41"/>
    </row>
    <row r="7" spans="1:5" ht="13" x14ac:dyDescent="0.3">
      <c r="A7" s="183"/>
      <c r="B7" s="185"/>
      <c r="C7" s="41"/>
      <c r="D7" s="41"/>
      <c r="E7" s="41"/>
    </row>
    <row r="8" spans="1:5" ht="13" x14ac:dyDescent="0.3">
      <c r="A8" s="183"/>
      <c r="B8" s="185"/>
      <c r="C8" s="41"/>
      <c r="D8" s="41"/>
      <c r="E8" s="41"/>
    </row>
    <row r="9" spans="1:5" ht="13" x14ac:dyDescent="0.3">
      <c r="A9" s="183"/>
      <c r="B9" s="185"/>
      <c r="C9" s="41"/>
      <c r="D9" s="41"/>
      <c r="E9" s="41"/>
    </row>
    <row r="10" spans="1:5" ht="12" customHeight="1" x14ac:dyDescent="0.3">
      <c r="B10" s="44"/>
      <c r="C10" s="229"/>
      <c r="D10" s="229"/>
      <c r="E10" s="229"/>
    </row>
    <row r="11" spans="1:5" s="231" customFormat="1" ht="42" customHeight="1" x14ac:dyDescent="0.25">
      <c r="A11" s="208" t="s">
        <v>183</v>
      </c>
      <c r="B11" s="209" t="s">
        <v>184</v>
      </c>
      <c r="C11" s="230" t="s">
        <v>185</v>
      </c>
      <c r="D11" s="230" t="s">
        <v>186</v>
      </c>
      <c r="E11" s="230" t="s">
        <v>187</v>
      </c>
    </row>
    <row r="12" spans="1:5" s="231" customFormat="1" ht="13" x14ac:dyDescent="0.3">
      <c r="A12" s="232" t="s">
        <v>188</v>
      </c>
      <c r="B12" s="233" t="s">
        <v>189</v>
      </c>
      <c r="C12" s="220">
        <f>'Central 4.10-a'!C12+'South 4.10-b'!C12+'North 4.10-c'!C12</f>
        <v>0</v>
      </c>
      <c r="D12" s="220">
        <f>'Central 4.10-a'!D12+'South 4.10-b'!D12+'North 4.10-c'!D12</f>
        <v>0</v>
      </c>
      <c r="E12" s="220">
        <f>C12+D12</f>
        <v>0</v>
      </c>
    </row>
    <row r="13" spans="1:5" s="231" customFormat="1" ht="13" x14ac:dyDescent="0.3">
      <c r="A13" s="234" t="s">
        <v>190</v>
      </c>
      <c r="B13" s="235" t="s">
        <v>191</v>
      </c>
      <c r="C13" s="214">
        <f>'Central 4.10-a'!C13+'South 4.10-b'!C13+'North 4.10-c'!C13</f>
        <v>0</v>
      </c>
      <c r="D13" s="214">
        <f>'Central 4.10-a'!D13+'South 4.10-b'!D13+'North 4.10-c'!D13</f>
        <v>0</v>
      </c>
      <c r="E13" s="220">
        <f>+C13+D13</f>
        <v>0</v>
      </c>
    </row>
    <row r="14" spans="1:5" s="231" customFormat="1" ht="13" x14ac:dyDescent="0.3">
      <c r="A14" s="234" t="s">
        <v>192</v>
      </c>
      <c r="B14" s="236" t="s">
        <v>193</v>
      </c>
      <c r="C14" s="214">
        <f>'Central 4.10-a'!C14+'South 4.10-b'!C14+'North 4.10-c'!C14</f>
        <v>0</v>
      </c>
      <c r="D14" s="214">
        <f>'Central 4.10-a'!D14+'South 4.10-b'!D14+'North 4.10-c'!D14</f>
        <v>0</v>
      </c>
      <c r="E14" s="220">
        <f>+C14+D14</f>
        <v>0</v>
      </c>
    </row>
    <row r="15" spans="1:5" x14ac:dyDescent="0.25">
      <c r="A15" s="70" t="s">
        <v>194</v>
      </c>
      <c r="B15" s="54"/>
      <c r="C15" s="237"/>
      <c r="D15" s="219"/>
      <c r="E15" s="219"/>
    </row>
    <row r="16" spans="1:5" x14ac:dyDescent="0.25">
      <c r="A16" s="59" t="s">
        <v>195</v>
      </c>
      <c r="B16" s="60" t="s">
        <v>196</v>
      </c>
      <c r="C16" s="214">
        <f>'Central 4.10-a'!C16+'South 4.10-b'!C16+'North 4.10-c'!C16</f>
        <v>0</v>
      </c>
      <c r="D16" s="214">
        <f>'Central 4.10-a'!D16+'South 4.10-b'!D16+'North 4.10-c'!D16</f>
        <v>0</v>
      </c>
      <c r="E16" s="214">
        <f t="shared" ref="E16:E25" si="0">C16+D16</f>
        <v>0</v>
      </c>
    </row>
    <row r="17" spans="1:5" x14ac:dyDescent="0.25">
      <c r="A17" s="78" t="s">
        <v>197</v>
      </c>
      <c r="B17" s="120" t="s">
        <v>198</v>
      </c>
      <c r="C17" s="214">
        <f>'Central 4.10-a'!C17+'South 4.10-b'!C17+'North 4.10-c'!C17</f>
        <v>0</v>
      </c>
      <c r="D17" s="214">
        <f>'Central 4.10-a'!D17+'South 4.10-b'!D17+'North 4.10-c'!D17</f>
        <v>0</v>
      </c>
      <c r="E17" s="217">
        <f t="shared" si="0"/>
        <v>0</v>
      </c>
    </row>
    <row r="18" spans="1:5" x14ac:dyDescent="0.25">
      <c r="A18" s="78" t="s">
        <v>199</v>
      </c>
      <c r="B18" s="120" t="s">
        <v>200</v>
      </c>
      <c r="C18" s="214">
        <f>'Central 4.10-a'!C18+'South 4.10-b'!C18+'North 4.10-c'!C18</f>
        <v>0</v>
      </c>
      <c r="D18" s="214">
        <f>'Central 4.10-a'!D18+'South 4.10-b'!D18+'North 4.10-c'!D18</f>
        <v>0</v>
      </c>
      <c r="E18" s="217">
        <f t="shared" si="0"/>
        <v>0</v>
      </c>
    </row>
    <row r="19" spans="1:5" x14ac:dyDescent="0.25">
      <c r="A19" s="78" t="s">
        <v>201</v>
      </c>
      <c r="B19" s="120" t="s">
        <v>202</v>
      </c>
      <c r="C19" s="214">
        <f>'Central 4.10-a'!C19+'South 4.10-b'!C19+'North 4.10-c'!C19</f>
        <v>0</v>
      </c>
      <c r="D19" s="214">
        <f>'Central 4.10-a'!D19+'South 4.10-b'!D19+'North 4.10-c'!D19</f>
        <v>0</v>
      </c>
      <c r="E19" s="217">
        <f t="shared" si="0"/>
        <v>0</v>
      </c>
    </row>
    <row r="20" spans="1:5" x14ac:dyDescent="0.25">
      <c r="A20" s="78" t="s">
        <v>203</v>
      </c>
      <c r="B20" s="120" t="s">
        <v>204</v>
      </c>
      <c r="C20" s="214">
        <f>'Central 4.10-a'!C20+'South 4.10-b'!C20+'North 4.10-c'!C20</f>
        <v>0</v>
      </c>
      <c r="D20" s="214">
        <f>'Central 4.10-a'!D20+'South 4.10-b'!D20+'North 4.10-c'!D20</f>
        <v>0</v>
      </c>
      <c r="E20" s="217">
        <f t="shared" si="0"/>
        <v>0</v>
      </c>
    </row>
    <row r="21" spans="1:5" x14ac:dyDescent="0.25">
      <c r="A21" s="78" t="s">
        <v>205</v>
      </c>
      <c r="B21" s="120" t="s">
        <v>206</v>
      </c>
      <c r="C21" s="214">
        <f>'Central 4.10-a'!C21+'South 4.10-b'!C21+'North 4.10-c'!C21</f>
        <v>0</v>
      </c>
      <c r="D21" s="214">
        <f>'Central 4.10-a'!D21+'South 4.10-b'!D21+'North 4.10-c'!D21</f>
        <v>0</v>
      </c>
      <c r="E21" s="217">
        <f t="shared" si="0"/>
        <v>0</v>
      </c>
    </row>
    <row r="22" spans="1:5" x14ac:dyDescent="0.25">
      <c r="A22" s="78" t="s">
        <v>207</v>
      </c>
      <c r="B22" s="120" t="s">
        <v>208</v>
      </c>
      <c r="C22" s="214">
        <f>'Central 4.10-a'!C22+'South 4.10-b'!C22+'North 4.10-c'!C22</f>
        <v>0</v>
      </c>
      <c r="D22" s="214">
        <f>'Central 4.10-a'!D22+'South 4.10-b'!D22+'North 4.10-c'!D22</f>
        <v>0</v>
      </c>
      <c r="E22" s="217">
        <f>C22+D22</f>
        <v>0</v>
      </c>
    </row>
    <row r="23" spans="1:5" x14ac:dyDescent="0.25">
      <c r="A23" s="59" t="s">
        <v>209</v>
      </c>
      <c r="B23" s="70" t="s">
        <v>198</v>
      </c>
      <c r="C23" s="214">
        <f>'Central 4.10-a'!C23+'South 4.10-b'!C23+'North 4.10-c'!C23</f>
        <v>0</v>
      </c>
      <c r="D23" s="214">
        <f>'Central 4.10-a'!D23+'South 4.10-b'!D23+'North 4.10-c'!D23</f>
        <v>0</v>
      </c>
      <c r="E23" s="217">
        <f>C23+D23</f>
        <v>0</v>
      </c>
    </row>
    <row r="24" spans="1:5" x14ac:dyDescent="0.25">
      <c r="A24" s="59" t="s">
        <v>210</v>
      </c>
      <c r="B24" s="53" t="s">
        <v>198</v>
      </c>
      <c r="C24" s="214">
        <f>'Central 4.10-a'!C24+'South 4.10-b'!C24+'North 4.10-c'!C24</f>
        <v>0</v>
      </c>
      <c r="D24" s="214">
        <f>'Central 4.10-a'!D24+'South 4.10-b'!D24+'North 4.10-c'!D24</f>
        <v>0</v>
      </c>
      <c r="E24" s="217">
        <f>C24+D24</f>
        <v>0</v>
      </c>
    </row>
    <row r="25" spans="1:5" ht="13" x14ac:dyDescent="0.3">
      <c r="A25" s="63">
        <v>40199</v>
      </c>
      <c r="B25" s="121" t="s">
        <v>211</v>
      </c>
      <c r="C25" s="215">
        <f>SUM(C16:C24)</f>
        <v>0</v>
      </c>
      <c r="D25" s="215">
        <f>SUM(D16:D24)</f>
        <v>0</v>
      </c>
      <c r="E25" s="215">
        <f t="shared" si="0"/>
        <v>0</v>
      </c>
    </row>
    <row r="26" spans="1:5" x14ac:dyDescent="0.25">
      <c r="A26" s="61"/>
      <c r="B26" s="128"/>
      <c r="C26" s="217"/>
      <c r="D26" s="217"/>
      <c r="E26" s="217"/>
    </row>
    <row r="27" spans="1:5" x14ac:dyDescent="0.25">
      <c r="A27" s="59" t="s">
        <v>212</v>
      </c>
      <c r="B27" s="128" t="s">
        <v>213</v>
      </c>
      <c r="C27" s="214">
        <f>'Central 4.10-a'!C27+'South 4.10-b'!C27+'North 4.10-c'!C27</f>
        <v>0</v>
      </c>
      <c r="D27" s="214">
        <f>'Central 4.10-a'!D27+'South 4.10-b'!D27+'North 4.10-c'!D27</f>
        <v>0</v>
      </c>
      <c r="E27" s="217">
        <f>C27+D27</f>
        <v>0</v>
      </c>
    </row>
    <row r="28" spans="1:5" x14ac:dyDescent="0.25">
      <c r="A28" s="78" t="s">
        <v>214</v>
      </c>
      <c r="B28" s="133" t="s">
        <v>215</v>
      </c>
      <c r="C28" s="214">
        <f>'Central 4.10-a'!C28+'South 4.10-b'!C28+'North 4.10-c'!C28</f>
        <v>0</v>
      </c>
      <c r="D28" s="214">
        <f>'Central 4.10-a'!D28+'South 4.10-b'!D28+'North 4.10-c'!D28</f>
        <v>0</v>
      </c>
      <c r="E28" s="217">
        <f>C28+D28</f>
        <v>0</v>
      </c>
    </row>
    <row r="29" spans="1:5" x14ac:dyDescent="0.25">
      <c r="A29" s="59" t="s">
        <v>216</v>
      </c>
      <c r="B29" s="70" t="s">
        <v>217</v>
      </c>
      <c r="C29" s="214">
        <f>'Central 4.10-a'!C29+'South 4.10-b'!C29+'North 4.10-c'!C29</f>
        <v>0</v>
      </c>
      <c r="D29" s="214">
        <f>'Central 4.10-a'!D29+'South 4.10-b'!D29+'North 4.10-c'!D29</f>
        <v>0</v>
      </c>
      <c r="E29" s="217">
        <f>C29+D29</f>
        <v>0</v>
      </c>
    </row>
    <row r="30" spans="1:5" ht="13" x14ac:dyDescent="0.3">
      <c r="A30" s="134">
        <v>49999</v>
      </c>
      <c r="B30" s="135" t="s">
        <v>218</v>
      </c>
      <c r="C30" s="215">
        <f>C25+C27+C28+C29</f>
        <v>0</v>
      </c>
      <c r="D30" s="215">
        <f>D25+D27+D28+D29</f>
        <v>0</v>
      </c>
      <c r="E30" s="215">
        <f>C30+D30</f>
        <v>0</v>
      </c>
    </row>
    <row r="31" spans="1:5" x14ac:dyDescent="0.25">
      <c r="A31" s="53"/>
      <c r="B31" s="141"/>
      <c r="C31" s="238"/>
      <c r="D31" s="238"/>
      <c r="E31" s="219"/>
    </row>
    <row r="32" spans="1:5" x14ac:dyDescent="0.25">
      <c r="A32" s="70" t="s">
        <v>219</v>
      </c>
      <c r="B32" s="54"/>
      <c r="C32" s="238"/>
      <c r="D32" s="238"/>
      <c r="E32" s="219"/>
    </row>
    <row r="33" spans="1:5" x14ac:dyDescent="0.25">
      <c r="A33" s="147" t="s">
        <v>220</v>
      </c>
      <c r="B33" s="120" t="s">
        <v>221</v>
      </c>
      <c r="C33" s="214">
        <f>'Central 4.10-a'!C33+'South 4.10-b'!C33+'North 4.10-c'!C33</f>
        <v>0</v>
      </c>
      <c r="D33" s="214">
        <f>'Central 4.10-a'!D33+'South 4.10-b'!D33+'North 4.10-c'!D33</f>
        <v>0</v>
      </c>
      <c r="E33" s="217">
        <f t="shared" ref="E33:E39" si="1">C33+D33</f>
        <v>0</v>
      </c>
    </row>
    <row r="34" spans="1:5" x14ac:dyDescent="0.25">
      <c r="A34" s="148" t="s">
        <v>222</v>
      </c>
      <c r="B34" s="120" t="s">
        <v>223</v>
      </c>
      <c r="C34" s="214">
        <f>'Central 4.10-a'!C34+'South 4.10-b'!C34+'North 4.10-c'!C34</f>
        <v>0</v>
      </c>
      <c r="D34" s="214">
        <f>'Central 4.10-a'!D34+'South 4.10-b'!D34+'North 4.10-c'!D34</f>
        <v>0</v>
      </c>
      <c r="E34" s="217">
        <f t="shared" si="1"/>
        <v>0</v>
      </c>
    </row>
    <row r="35" spans="1:5" x14ac:dyDescent="0.25">
      <c r="A35" s="148" t="s">
        <v>224</v>
      </c>
      <c r="B35" s="120" t="s">
        <v>225</v>
      </c>
      <c r="C35" s="214">
        <f>'Central 4.10-a'!C35+'South 4.10-b'!C35+'North 4.10-c'!C35</f>
        <v>0</v>
      </c>
      <c r="D35" s="214">
        <f>'Central 4.10-a'!D35+'South 4.10-b'!D35+'North 4.10-c'!D35</f>
        <v>0</v>
      </c>
      <c r="E35" s="217">
        <f t="shared" si="1"/>
        <v>0</v>
      </c>
    </row>
    <row r="36" spans="1:5" x14ac:dyDescent="0.25">
      <c r="A36" s="78" t="s">
        <v>226</v>
      </c>
      <c r="B36" s="120" t="s">
        <v>227</v>
      </c>
      <c r="C36" s="214">
        <f>'Central 4.10-a'!C36+'South 4.10-b'!C36+'North 4.10-c'!C36</f>
        <v>0</v>
      </c>
      <c r="D36" s="214">
        <f>'Central 4.10-a'!D36+'South 4.10-b'!D36+'North 4.10-c'!D36</f>
        <v>0</v>
      </c>
      <c r="E36" s="217">
        <f t="shared" si="1"/>
        <v>0</v>
      </c>
    </row>
    <row r="37" spans="1:5" x14ac:dyDescent="0.25">
      <c r="A37" s="78" t="s">
        <v>228</v>
      </c>
      <c r="B37" s="120" t="s">
        <v>229</v>
      </c>
      <c r="C37" s="214">
        <f>'Central 4.10-a'!C37+'South 4.10-b'!C37+'North 4.10-c'!C37</f>
        <v>0</v>
      </c>
      <c r="D37" s="214">
        <f>'Central 4.10-a'!D37+'South 4.10-b'!D37+'North 4.10-c'!D37</f>
        <v>0</v>
      </c>
      <c r="E37" s="217">
        <f t="shared" si="1"/>
        <v>0</v>
      </c>
    </row>
    <row r="38" spans="1:5" x14ac:dyDescent="0.25">
      <c r="A38" s="78" t="s">
        <v>230</v>
      </c>
      <c r="B38" s="120" t="s">
        <v>231</v>
      </c>
      <c r="C38" s="214">
        <f>'Central 4.10-a'!C38+'South 4.10-b'!C38+'North 4.10-c'!C38</f>
        <v>0</v>
      </c>
      <c r="D38" s="214">
        <f>'Central 4.10-a'!D38+'South 4.10-b'!D38+'North 4.10-c'!D38</f>
        <v>0</v>
      </c>
      <c r="E38" s="217">
        <f t="shared" si="1"/>
        <v>0</v>
      </c>
    </row>
    <row r="39" spans="1:5" ht="13" x14ac:dyDescent="0.3">
      <c r="A39" s="149" t="s">
        <v>232</v>
      </c>
      <c r="B39" s="135" t="s">
        <v>233</v>
      </c>
      <c r="C39" s="215">
        <f>SUM(C33:C38)</f>
        <v>0</v>
      </c>
      <c r="D39" s="215">
        <f>SUM(D33:D38)</f>
        <v>0</v>
      </c>
      <c r="E39" s="215">
        <f t="shared" si="1"/>
        <v>0</v>
      </c>
    </row>
    <row r="40" spans="1:5" x14ac:dyDescent="0.25">
      <c r="A40" s="53"/>
      <c r="B40" s="141"/>
      <c r="C40" s="238"/>
      <c r="D40" s="238"/>
      <c r="E40" s="219"/>
    </row>
    <row r="41" spans="1:5" x14ac:dyDescent="0.25">
      <c r="A41" s="70" t="s">
        <v>234</v>
      </c>
      <c r="B41" s="54"/>
      <c r="C41" s="238"/>
      <c r="D41" s="238"/>
      <c r="E41" s="219"/>
    </row>
    <row r="42" spans="1:5" x14ac:dyDescent="0.25">
      <c r="A42" s="59" t="s">
        <v>235</v>
      </c>
      <c r="B42" s="150" t="s">
        <v>236</v>
      </c>
      <c r="C42" s="214">
        <f>'Central 4.10-a'!C42+'South 4.10-b'!C42+'North 4.10-c'!C42</f>
        <v>0</v>
      </c>
      <c r="D42" s="214">
        <f>'Central 4.10-a'!D42+'South 4.10-b'!D42+'North 4.10-c'!D42</f>
        <v>0</v>
      </c>
      <c r="E42" s="217">
        <f>C42+D42</f>
        <v>0</v>
      </c>
    </row>
    <row r="43" spans="1:5" x14ac:dyDescent="0.25">
      <c r="A43" s="78" t="s">
        <v>237</v>
      </c>
      <c r="B43" s="128" t="s">
        <v>238</v>
      </c>
      <c r="C43" s="214">
        <f>'Central 4.10-a'!C43+'South 4.10-b'!C43+'North 4.10-c'!C43</f>
        <v>0</v>
      </c>
      <c r="D43" s="214">
        <f>'Central 4.10-a'!D43+'South 4.10-b'!D43+'North 4.10-c'!D43</f>
        <v>0</v>
      </c>
      <c r="E43" s="217">
        <f t="shared" ref="E43:E57" si="2">C43+D43</f>
        <v>0</v>
      </c>
    </row>
    <row r="44" spans="1:5" x14ac:dyDescent="0.25">
      <c r="A44" s="78" t="s">
        <v>239</v>
      </c>
      <c r="B44" s="128" t="s">
        <v>240</v>
      </c>
      <c r="C44" s="214">
        <f>'Central 4.10-a'!C44+'South 4.10-b'!C44+'North 4.10-c'!C44</f>
        <v>0</v>
      </c>
      <c r="D44" s="214">
        <f>'Central 4.10-a'!D44+'South 4.10-b'!D44+'North 4.10-c'!D44</f>
        <v>0</v>
      </c>
      <c r="E44" s="217">
        <f t="shared" si="2"/>
        <v>0</v>
      </c>
    </row>
    <row r="45" spans="1:5" x14ac:dyDescent="0.25">
      <c r="A45" s="78" t="s">
        <v>241</v>
      </c>
      <c r="B45" s="128" t="s">
        <v>242</v>
      </c>
      <c r="C45" s="214">
        <f>'Central 4.10-a'!C45+'South 4.10-b'!C45+'North 4.10-c'!C45</f>
        <v>0</v>
      </c>
      <c r="D45" s="214">
        <f>'Central 4.10-a'!D45+'South 4.10-b'!D45+'North 4.10-c'!D45</f>
        <v>0</v>
      </c>
      <c r="E45" s="217">
        <f t="shared" si="2"/>
        <v>0</v>
      </c>
    </row>
    <row r="46" spans="1:5" x14ac:dyDescent="0.25">
      <c r="A46" s="78" t="s">
        <v>243</v>
      </c>
      <c r="B46" s="128" t="s">
        <v>244</v>
      </c>
      <c r="C46" s="214">
        <f>'Central 4.10-a'!C46+'South 4.10-b'!C46+'North 4.10-c'!C46</f>
        <v>0</v>
      </c>
      <c r="D46" s="214">
        <f>'Central 4.10-a'!D46+'South 4.10-b'!D46+'North 4.10-c'!D46</f>
        <v>0</v>
      </c>
      <c r="E46" s="217">
        <f t="shared" si="2"/>
        <v>0</v>
      </c>
    </row>
    <row r="47" spans="1:5" x14ac:dyDescent="0.25">
      <c r="A47" s="78" t="s">
        <v>245</v>
      </c>
      <c r="B47" s="128" t="s">
        <v>246</v>
      </c>
      <c r="C47" s="214">
        <f>'Central 4.10-a'!C47+'South 4.10-b'!C47+'North 4.10-c'!C47</f>
        <v>0</v>
      </c>
      <c r="D47" s="214">
        <f>'Central 4.10-a'!D47+'South 4.10-b'!D47+'North 4.10-c'!D47</f>
        <v>0</v>
      </c>
      <c r="E47" s="217">
        <f t="shared" si="2"/>
        <v>0</v>
      </c>
    </row>
    <row r="48" spans="1:5" x14ac:dyDescent="0.25">
      <c r="A48" s="78" t="s">
        <v>247</v>
      </c>
      <c r="B48" s="128" t="s">
        <v>248</v>
      </c>
      <c r="C48" s="214">
        <f>'Central 4.10-a'!C48+'South 4.10-b'!C48+'North 4.10-c'!C48</f>
        <v>0</v>
      </c>
      <c r="D48" s="214">
        <f>'Central 4.10-a'!D48+'South 4.10-b'!D48+'North 4.10-c'!D48</f>
        <v>0</v>
      </c>
      <c r="E48" s="217">
        <f t="shared" si="2"/>
        <v>0</v>
      </c>
    </row>
    <row r="49" spans="1:5" x14ac:dyDescent="0.25">
      <c r="A49" s="78" t="s">
        <v>249</v>
      </c>
      <c r="B49" s="128" t="s">
        <v>250</v>
      </c>
      <c r="C49" s="214">
        <f>'Central 4.10-a'!C49+'South 4.10-b'!C49+'North 4.10-c'!C49</f>
        <v>0</v>
      </c>
      <c r="D49" s="214">
        <f>'Central 4.10-a'!D49+'South 4.10-b'!D49+'North 4.10-c'!D49</f>
        <v>0</v>
      </c>
      <c r="E49" s="217">
        <f t="shared" si="2"/>
        <v>0</v>
      </c>
    </row>
    <row r="50" spans="1:5" x14ac:dyDescent="0.25">
      <c r="A50" s="78" t="s">
        <v>251</v>
      </c>
      <c r="B50" s="128" t="s">
        <v>252</v>
      </c>
      <c r="C50" s="214">
        <f>'Central 4.10-a'!C50+'South 4.10-b'!C50+'North 4.10-c'!C50</f>
        <v>0</v>
      </c>
      <c r="D50" s="214">
        <f>'Central 4.10-a'!D50+'South 4.10-b'!D50+'North 4.10-c'!D50</f>
        <v>0</v>
      </c>
      <c r="E50" s="217">
        <f t="shared" si="2"/>
        <v>0</v>
      </c>
    </row>
    <row r="51" spans="1:5" x14ac:dyDescent="0.25">
      <c r="A51" s="78" t="s">
        <v>253</v>
      </c>
      <c r="B51" s="128" t="s">
        <v>254</v>
      </c>
      <c r="C51" s="214">
        <f>'Central 4.10-a'!C51+'South 4.10-b'!C51+'North 4.10-c'!C51</f>
        <v>0</v>
      </c>
      <c r="D51" s="214">
        <f>'Central 4.10-a'!D51+'South 4.10-b'!D51+'North 4.10-c'!D51</f>
        <v>0</v>
      </c>
      <c r="E51" s="217">
        <f t="shared" si="2"/>
        <v>0</v>
      </c>
    </row>
    <row r="52" spans="1:5" x14ac:dyDescent="0.25">
      <c r="A52" s="78" t="s">
        <v>255</v>
      </c>
      <c r="B52" s="128" t="s">
        <v>256</v>
      </c>
      <c r="C52" s="214">
        <f>'Central 4.10-a'!C52+'South 4.10-b'!C52+'North 4.10-c'!C52</f>
        <v>0</v>
      </c>
      <c r="D52" s="214">
        <f>'Central 4.10-a'!D52+'South 4.10-b'!D52+'North 4.10-c'!D52</f>
        <v>0</v>
      </c>
      <c r="E52" s="217">
        <f t="shared" si="2"/>
        <v>0</v>
      </c>
    </row>
    <row r="53" spans="1:5" x14ac:dyDescent="0.25">
      <c r="A53" s="78" t="s">
        <v>257</v>
      </c>
      <c r="B53" s="128" t="s">
        <v>258</v>
      </c>
      <c r="C53" s="214">
        <f>'Central 4.10-a'!C53+'South 4.10-b'!C53+'North 4.10-c'!C53</f>
        <v>0</v>
      </c>
      <c r="D53" s="214">
        <f>'Central 4.10-a'!D53+'South 4.10-b'!D53+'North 4.10-c'!D53</f>
        <v>0</v>
      </c>
      <c r="E53" s="217">
        <f t="shared" si="2"/>
        <v>0</v>
      </c>
    </row>
    <row r="54" spans="1:5" x14ac:dyDescent="0.25">
      <c r="A54" s="78" t="s">
        <v>259</v>
      </c>
      <c r="B54" s="128" t="s">
        <v>260</v>
      </c>
      <c r="C54" s="214">
        <f>'Central 4.10-a'!C54+'South 4.10-b'!C54+'North 4.10-c'!C54</f>
        <v>0</v>
      </c>
      <c r="D54" s="214">
        <f>'Central 4.10-a'!D54+'South 4.10-b'!D54+'North 4.10-c'!D54</f>
        <v>0</v>
      </c>
      <c r="E54" s="217">
        <f t="shared" si="2"/>
        <v>0</v>
      </c>
    </row>
    <row r="55" spans="1:5" x14ac:dyDescent="0.25">
      <c r="A55" s="78" t="s">
        <v>261</v>
      </c>
      <c r="B55" s="128" t="s">
        <v>262</v>
      </c>
      <c r="C55" s="214">
        <f>'Central 4.10-a'!C55+'South 4.10-b'!C55+'North 4.10-c'!C55</f>
        <v>0</v>
      </c>
      <c r="D55" s="214">
        <f>'Central 4.10-a'!D55+'South 4.10-b'!D55+'North 4.10-c'!D55</f>
        <v>0</v>
      </c>
      <c r="E55" s="217">
        <f t="shared" si="2"/>
        <v>0</v>
      </c>
    </row>
    <row r="56" spans="1:5" x14ac:dyDescent="0.25">
      <c r="A56" s="78" t="s">
        <v>263</v>
      </c>
      <c r="B56" s="128" t="s">
        <v>264</v>
      </c>
      <c r="C56" s="214">
        <f>'Central 4.10-a'!C56+'South 4.10-b'!C56+'North 4.10-c'!C56</f>
        <v>0</v>
      </c>
      <c r="D56" s="214">
        <f>'Central 4.10-a'!D56+'South 4.10-b'!D56+'North 4.10-c'!D56</f>
        <v>0</v>
      </c>
      <c r="E56" s="217">
        <f t="shared" si="2"/>
        <v>0</v>
      </c>
    </row>
    <row r="57" spans="1:5" ht="13" x14ac:dyDescent="0.3">
      <c r="A57" s="151" t="s">
        <v>265</v>
      </c>
      <c r="B57" s="152" t="s">
        <v>266</v>
      </c>
      <c r="C57" s="215">
        <f>SUM(C42:C56)</f>
        <v>0</v>
      </c>
      <c r="D57" s="215">
        <f>SUM(D42:D56)</f>
        <v>0</v>
      </c>
      <c r="E57" s="215">
        <f t="shared" si="2"/>
        <v>0</v>
      </c>
    </row>
    <row r="58" spans="1:5" x14ac:dyDescent="0.25">
      <c r="A58" s="153"/>
      <c r="B58" s="154"/>
      <c r="C58" s="238"/>
      <c r="D58" s="238"/>
      <c r="E58" s="219"/>
    </row>
    <row r="59" spans="1:5" x14ac:dyDescent="0.25">
      <c r="A59" s="70" t="s">
        <v>267</v>
      </c>
      <c r="B59" s="54"/>
      <c r="C59" s="238"/>
      <c r="D59" s="238"/>
      <c r="E59" s="219"/>
    </row>
    <row r="60" spans="1:5" x14ac:dyDescent="0.25">
      <c r="A60" s="59" t="s">
        <v>268</v>
      </c>
      <c r="B60" s="60" t="s">
        <v>269</v>
      </c>
      <c r="C60" s="214">
        <f>'Central 4.10-a'!C60+'South 4.10-b'!C60+'North 4.10-c'!C60</f>
        <v>0</v>
      </c>
      <c r="D60" s="214">
        <f>'Central 4.10-a'!D60+'South 4.10-b'!D60+'North 4.10-c'!D60</f>
        <v>0</v>
      </c>
      <c r="E60" s="217">
        <f>C60+D60</f>
        <v>0</v>
      </c>
    </row>
    <row r="61" spans="1:5" s="239" customFormat="1" x14ac:dyDescent="0.25">
      <c r="A61" s="59" t="s">
        <v>270</v>
      </c>
      <c r="B61" s="60" t="s">
        <v>271</v>
      </c>
      <c r="C61" s="214">
        <f>'Central 4.10-a'!C61+'South 4.10-b'!C61+'North 4.10-c'!C61</f>
        <v>0</v>
      </c>
      <c r="D61" s="214">
        <f>'Central 4.10-a'!D61+'South 4.10-b'!D61+'North 4.10-c'!D61</f>
        <v>0</v>
      </c>
      <c r="E61" s="217">
        <f>C61+D61</f>
        <v>0</v>
      </c>
    </row>
    <row r="62" spans="1:5" x14ac:dyDescent="0.25">
      <c r="A62" s="78" t="s">
        <v>272</v>
      </c>
      <c r="B62" s="128" t="s">
        <v>273</v>
      </c>
      <c r="C62" s="214">
        <f>'Central 4.10-a'!C62+'South 4.10-b'!C62+'North 4.10-c'!C62</f>
        <v>0</v>
      </c>
      <c r="D62" s="214">
        <f>'Central 4.10-a'!D62+'South 4.10-b'!D62+'North 4.10-c'!D62</f>
        <v>0</v>
      </c>
      <c r="E62" s="217">
        <f t="shared" ref="E62:E77" si="3">C62+D62</f>
        <v>0</v>
      </c>
    </row>
    <row r="63" spans="1:5" s="239" customFormat="1" x14ac:dyDescent="0.25">
      <c r="A63" s="78" t="s">
        <v>274</v>
      </c>
      <c r="B63" s="128" t="s">
        <v>275</v>
      </c>
      <c r="C63" s="214">
        <f>'Central 4.10-a'!C63+'South 4.10-b'!C63+'North 4.10-c'!C63</f>
        <v>0</v>
      </c>
      <c r="D63" s="214">
        <f>'Central 4.10-a'!D63+'South 4.10-b'!D63+'North 4.10-c'!D63</f>
        <v>0</v>
      </c>
      <c r="E63" s="217">
        <f>C63+D63</f>
        <v>0</v>
      </c>
    </row>
    <row r="64" spans="1:5" x14ac:dyDescent="0.25">
      <c r="A64" s="78" t="s">
        <v>276</v>
      </c>
      <c r="B64" s="128" t="s">
        <v>277</v>
      </c>
      <c r="C64" s="214">
        <f>'Central 4.10-a'!C64+'South 4.10-b'!C64+'North 4.10-c'!C64</f>
        <v>0</v>
      </c>
      <c r="D64" s="214">
        <f>'Central 4.10-a'!D64+'South 4.10-b'!D64+'North 4.10-c'!D64</f>
        <v>0</v>
      </c>
      <c r="E64" s="217">
        <f t="shared" si="3"/>
        <v>0</v>
      </c>
    </row>
    <row r="65" spans="1:5" x14ac:dyDescent="0.25">
      <c r="A65" s="78" t="s">
        <v>278</v>
      </c>
      <c r="B65" s="128" t="s">
        <v>279</v>
      </c>
      <c r="C65" s="214">
        <f>'Central 4.10-a'!C65+'South 4.10-b'!C65+'North 4.10-c'!C65</f>
        <v>0</v>
      </c>
      <c r="D65" s="214">
        <f>'Central 4.10-a'!D65+'South 4.10-b'!D65+'North 4.10-c'!D65</f>
        <v>0</v>
      </c>
      <c r="E65" s="217">
        <f t="shared" si="3"/>
        <v>0</v>
      </c>
    </row>
    <row r="66" spans="1:5" x14ac:dyDescent="0.25">
      <c r="A66" s="78" t="s">
        <v>280</v>
      </c>
      <c r="B66" s="128" t="s">
        <v>198</v>
      </c>
      <c r="C66" s="214">
        <f>'Central 4.10-a'!C66+'South 4.10-b'!C66+'North 4.10-c'!C66</f>
        <v>0</v>
      </c>
      <c r="D66" s="214">
        <f>'Central 4.10-a'!D66+'South 4.10-b'!D66+'North 4.10-c'!D66</f>
        <v>0</v>
      </c>
      <c r="E66" s="217">
        <f t="shared" si="3"/>
        <v>0</v>
      </c>
    </row>
    <row r="67" spans="1:5" x14ac:dyDescent="0.25">
      <c r="A67" s="78" t="s">
        <v>281</v>
      </c>
      <c r="B67" s="155" t="s">
        <v>198</v>
      </c>
      <c r="C67" s="214">
        <f>'Central 4.10-a'!C67+'South 4.10-b'!C67+'North 4.10-c'!C67</f>
        <v>0</v>
      </c>
      <c r="D67" s="214">
        <f>'Central 4.10-a'!D67+'South 4.10-b'!D67+'North 4.10-c'!D67</f>
        <v>0</v>
      </c>
      <c r="E67" s="217">
        <f t="shared" si="3"/>
        <v>0</v>
      </c>
    </row>
    <row r="68" spans="1:5" x14ac:dyDescent="0.25">
      <c r="A68" s="78" t="s">
        <v>282</v>
      </c>
      <c r="B68" s="128" t="s">
        <v>283</v>
      </c>
      <c r="C68" s="214">
        <f>'Central 4.10-a'!C68+'South 4.10-b'!C68+'North 4.10-c'!C68</f>
        <v>0</v>
      </c>
      <c r="D68" s="214">
        <f>'Central 4.10-a'!D68+'South 4.10-b'!D68+'North 4.10-c'!D68</f>
        <v>0</v>
      </c>
      <c r="E68" s="217">
        <f t="shared" si="3"/>
        <v>0</v>
      </c>
    </row>
    <row r="69" spans="1:5" x14ac:dyDescent="0.25">
      <c r="A69" s="78" t="s">
        <v>284</v>
      </c>
      <c r="B69" s="128" t="s">
        <v>285</v>
      </c>
      <c r="C69" s="214">
        <f>'Central 4.10-a'!C69+'South 4.10-b'!C69+'North 4.10-c'!C69</f>
        <v>0</v>
      </c>
      <c r="D69" s="214">
        <f>'Central 4.10-a'!D69+'South 4.10-b'!D69+'North 4.10-c'!D69</f>
        <v>0</v>
      </c>
      <c r="E69" s="217">
        <f t="shared" si="3"/>
        <v>0</v>
      </c>
    </row>
    <row r="70" spans="1:5" x14ac:dyDescent="0.25">
      <c r="A70" s="78" t="s">
        <v>286</v>
      </c>
      <c r="B70" s="128" t="s">
        <v>287</v>
      </c>
      <c r="C70" s="214">
        <f>'Central 4.10-a'!C70+'South 4.10-b'!C70+'North 4.10-c'!C70</f>
        <v>0</v>
      </c>
      <c r="D70" s="214">
        <f>'Central 4.10-a'!D70+'South 4.10-b'!D70+'North 4.10-c'!D70</f>
        <v>0</v>
      </c>
      <c r="E70" s="217">
        <f t="shared" si="3"/>
        <v>0</v>
      </c>
    </row>
    <row r="71" spans="1:5" x14ac:dyDescent="0.25">
      <c r="A71" s="78" t="s">
        <v>288</v>
      </c>
      <c r="B71" s="128" t="s">
        <v>289</v>
      </c>
      <c r="C71" s="214">
        <f>'Central 4.10-a'!C71+'South 4.10-b'!C71+'North 4.10-c'!C71</f>
        <v>0</v>
      </c>
      <c r="D71" s="214">
        <f>'Central 4.10-a'!D71+'South 4.10-b'!D71+'North 4.10-c'!D71</f>
        <v>0</v>
      </c>
      <c r="E71" s="217">
        <f t="shared" si="3"/>
        <v>0</v>
      </c>
    </row>
    <row r="72" spans="1:5" x14ac:dyDescent="0.25">
      <c r="A72" s="78" t="s">
        <v>290</v>
      </c>
      <c r="B72" s="128" t="s">
        <v>291</v>
      </c>
      <c r="C72" s="214">
        <f>'Central 4.10-a'!C72+'South 4.10-b'!C72+'North 4.10-c'!C72</f>
        <v>0</v>
      </c>
      <c r="D72" s="214">
        <f>'Central 4.10-a'!D72+'South 4.10-b'!D72+'North 4.10-c'!D72</f>
        <v>0</v>
      </c>
      <c r="E72" s="217">
        <f t="shared" si="3"/>
        <v>0</v>
      </c>
    </row>
    <row r="73" spans="1:5" x14ac:dyDescent="0.25">
      <c r="A73" s="78" t="s">
        <v>292</v>
      </c>
      <c r="B73" s="128" t="s">
        <v>293</v>
      </c>
      <c r="C73" s="214">
        <f>'Central 4.10-a'!C73+'South 4.10-b'!C73+'North 4.10-c'!C73</f>
        <v>0</v>
      </c>
      <c r="D73" s="214">
        <f>'Central 4.10-a'!D73+'South 4.10-b'!D73+'North 4.10-c'!D73</f>
        <v>0</v>
      </c>
      <c r="E73" s="217">
        <f t="shared" si="3"/>
        <v>0</v>
      </c>
    </row>
    <row r="74" spans="1:5" x14ac:dyDescent="0.25">
      <c r="A74" s="78" t="s">
        <v>294</v>
      </c>
      <c r="B74" s="128" t="s">
        <v>295</v>
      </c>
      <c r="C74" s="214">
        <f>'Central 4.10-a'!C74+'South 4.10-b'!C74+'North 4.10-c'!C74</f>
        <v>0</v>
      </c>
      <c r="D74" s="214">
        <f>'Central 4.10-a'!D74+'South 4.10-b'!D74+'North 4.10-c'!D74</f>
        <v>0</v>
      </c>
      <c r="E74" s="217">
        <f t="shared" si="3"/>
        <v>0</v>
      </c>
    </row>
    <row r="75" spans="1:5" x14ac:dyDescent="0.25">
      <c r="A75" s="78" t="s">
        <v>296</v>
      </c>
      <c r="B75" s="128" t="s">
        <v>297</v>
      </c>
      <c r="C75" s="214">
        <f>'Central 4.10-a'!C75+'South 4.10-b'!C75+'North 4.10-c'!C75</f>
        <v>0</v>
      </c>
      <c r="D75" s="214">
        <f>'Central 4.10-a'!D75+'South 4.10-b'!D75+'North 4.10-c'!D75</f>
        <v>0</v>
      </c>
      <c r="E75" s="217">
        <f t="shared" si="3"/>
        <v>0</v>
      </c>
    </row>
    <row r="76" spans="1:5" x14ac:dyDescent="0.25">
      <c r="A76" s="78" t="s">
        <v>298</v>
      </c>
      <c r="B76" s="128" t="s">
        <v>299</v>
      </c>
      <c r="C76" s="214">
        <f>'Central 4.10-a'!C76+'South 4.10-b'!C76+'North 4.10-c'!C76</f>
        <v>0</v>
      </c>
      <c r="D76" s="214">
        <f>'Central 4.10-a'!D76+'South 4.10-b'!D76+'North 4.10-c'!D76</f>
        <v>0</v>
      </c>
      <c r="E76" s="217">
        <f t="shared" si="3"/>
        <v>0</v>
      </c>
    </row>
    <row r="77" spans="1:5" ht="13" x14ac:dyDescent="0.3">
      <c r="A77" s="156">
        <v>50389</v>
      </c>
      <c r="B77" s="157" t="s">
        <v>300</v>
      </c>
      <c r="C77" s="215">
        <f>SUM(C60:C76)</f>
        <v>0</v>
      </c>
      <c r="D77" s="215">
        <f>SUM(D60:D76)</f>
        <v>0</v>
      </c>
      <c r="E77" s="215">
        <f t="shared" si="3"/>
        <v>0</v>
      </c>
    </row>
    <row r="78" spans="1:5" x14ac:dyDescent="0.25">
      <c r="A78" s="53"/>
      <c r="B78" s="158"/>
      <c r="C78" s="238"/>
      <c r="D78" s="238"/>
      <c r="E78" s="219"/>
    </row>
    <row r="79" spans="1:5" x14ac:dyDescent="0.25">
      <c r="A79" s="70" t="s">
        <v>301</v>
      </c>
      <c r="B79" s="54"/>
      <c r="C79" s="238"/>
      <c r="D79" s="238"/>
      <c r="E79" s="219"/>
    </row>
    <row r="80" spans="1:5" x14ac:dyDescent="0.25">
      <c r="A80" s="59" t="s">
        <v>302</v>
      </c>
      <c r="B80" s="70" t="s">
        <v>303</v>
      </c>
      <c r="C80" s="214">
        <f>'Central 4.10-a'!C80+'South 4.10-b'!C80+'North 4.10-c'!C80</f>
        <v>0</v>
      </c>
      <c r="D80" s="214">
        <f>'Central 4.10-a'!D80+'South 4.10-b'!D80+'North 4.10-c'!D80</f>
        <v>0</v>
      </c>
      <c r="E80" s="217">
        <f>C80+D80</f>
        <v>0</v>
      </c>
    </row>
    <row r="81" spans="1:5" s="239" customFormat="1" x14ac:dyDescent="0.25">
      <c r="A81" s="59" t="s">
        <v>304</v>
      </c>
      <c r="B81" s="70" t="s">
        <v>305</v>
      </c>
      <c r="C81" s="214">
        <f>'Central 4.10-a'!C81+'South 4.10-b'!C81+'North 4.10-c'!C81</f>
        <v>0</v>
      </c>
      <c r="D81" s="214">
        <f>'Central 4.10-a'!D81+'South 4.10-b'!D81+'North 4.10-c'!D81</f>
        <v>0</v>
      </c>
      <c r="E81" s="217">
        <f t="shared" ref="E81:E93" si="4">C81+D81</f>
        <v>0</v>
      </c>
    </row>
    <row r="82" spans="1:5" s="239" customFormat="1" x14ac:dyDescent="0.25">
      <c r="A82" s="59" t="s">
        <v>306</v>
      </c>
      <c r="B82" s="70" t="s">
        <v>307</v>
      </c>
      <c r="C82" s="214">
        <f>'Central 4.10-a'!C82+'South 4.10-b'!C82+'North 4.10-c'!C82</f>
        <v>0</v>
      </c>
      <c r="D82" s="214">
        <f>'Central 4.10-a'!D82+'South 4.10-b'!D82+'North 4.10-c'!D82</f>
        <v>0</v>
      </c>
      <c r="E82" s="217">
        <f t="shared" si="4"/>
        <v>0</v>
      </c>
    </row>
    <row r="83" spans="1:5" s="239" customFormat="1" x14ac:dyDescent="0.25">
      <c r="A83" s="59" t="s">
        <v>308</v>
      </c>
      <c r="B83" s="70" t="s">
        <v>309</v>
      </c>
      <c r="C83" s="214">
        <f>'Central 4.10-a'!C83+'South 4.10-b'!C83+'North 4.10-c'!C83</f>
        <v>0</v>
      </c>
      <c r="D83" s="214">
        <f>'Central 4.10-a'!D83+'South 4.10-b'!D83+'North 4.10-c'!D83</f>
        <v>0</v>
      </c>
      <c r="E83" s="217">
        <f t="shared" si="4"/>
        <v>0</v>
      </c>
    </row>
    <row r="84" spans="1:5" s="239" customFormat="1" x14ac:dyDescent="0.25">
      <c r="A84" s="59" t="s">
        <v>310</v>
      </c>
      <c r="B84" s="70" t="s">
        <v>311</v>
      </c>
      <c r="C84" s="214">
        <f>'Central 4.10-a'!C84+'South 4.10-b'!C84+'North 4.10-c'!C84</f>
        <v>0</v>
      </c>
      <c r="D84" s="214">
        <f>'Central 4.10-a'!D84+'South 4.10-b'!D84+'North 4.10-c'!D84</f>
        <v>0</v>
      </c>
      <c r="E84" s="217">
        <f t="shared" si="4"/>
        <v>0</v>
      </c>
    </row>
    <row r="85" spans="1:5" s="239" customFormat="1" x14ac:dyDescent="0.25">
      <c r="A85" s="59" t="s">
        <v>312</v>
      </c>
      <c r="B85" s="70" t="s">
        <v>313</v>
      </c>
      <c r="C85" s="214">
        <f>'Central 4.10-a'!C85+'South 4.10-b'!C85+'North 4.10-c'!C85</f>
        <v>0</v>
      </c>
      <c r="D85" s="214">
        <f>'Central 4.10-a'!D85+'South 4.10-b'!D85+'North 4.10-c'!D85</f>
        <v>0</v>
      </c>
      <c r="E85" s="217">
        <f t="shared" si="4"/>
        <v>0</v>
      </c>
    </row>
    <row r="86" spans="1:5" s="239" customFormat="1" x14ac:dyDescent="0.25">
      <c r="A86" s="59" t="s">
        <v>314</v>
      </c>
      <c r="B86" s="70" t="s">
        <v>315</v>
      </c>
      <c r="C86" s="214">
        <f>'Central 4.10-a'!C86+'South 4.10-b'!C86+'North 4.10-c'!C86</f>
        <v>0</v>
      </c>
      <c r="D86" s="214">
        <f>'Central 4.10-a'!D86+'South 4.10-b'!D86+'North 4.10-c'!D86</f>
        <v>0</v>
      </c>
      <c r="E86" s="217">
        <f t="shared" si="4"/>
        <v>0</v>
      </c>
    </row>
    <row r="87" spans="1:5" s="239" customFormat="1" x14ac:dyDescent="0.25">
      <c r="A87" s="59" t="s">
        <v>316</v>
      </c>
      <c r="B87" s="70" t="s">
        <v>317</v>
      </c>
      <c r="C87" s="214">
        <f>'Central 4.10-a'!C87+'South 4.10-b'!C87+'North 4.10-c'!C87</f>
        <v>0</v>
      </c>
      <c r="D87" s="214">
        <f>'Central 4.10-a'!D87+'South 4.10-b'!D87+'North 4.10-c'!D87</f>
        <v>0</v>
      </c>
      <c r="E87" s="217">
        <f t="shared" si="4"/>
        <v>0</v>
      </c>
    </row>
    <row r="88" spans="1:5" s="239" customFormat="1" x14ac:dyDescent="0.25">
      <c r="A88" s="59" t="s">
        <v>318</v>
      </c>
      <c r="B88" s="70" t="s">
        <v>319</v>
      </c>
      <c r="C88" s="214">
        <f>'Central 4.10-a'!C88+'South 4.10-b'!C88+'North 4.10-c'!C88</f>
        <v>0</v>
      </c>
      <c r="D88" s="214">
        <f>'Central 4.10-a'!D88+'South 4.10-b'!D88+'North 4.10-c'!D88</f>
        <v>0</v>
      </c>
      <c r="E88" s="217">
        <f t="shared" si="4"/>
        <v>0</v>
      </c>
    </row>
    <row r="89" spans="1:5" s="239" customFormat="1" x14ac:dyDescent="0.25">
      <c r="A89" s="59" t="s">
        <v>320</v>
      </c>
      <c r="B89" s="70" t="s">
        <v>321</v>
      </c>
      <c r="C89" s="214">
        <f>'Central 4.10-a'!C89+'South 4.10-b'!C89+'North 4.10-c'!C89</f>
        <v>0</v>
      </c>
      <c r="D89" s="214">
        <f>'Central 4.10-a'!D89+'South 4.10-b'!D89+'North 4.10-c'!D89</f>
        <v>0</v>
      </c>
      <c r="E89" s="217">
        <f t="shared" si="4"/>
        <v>0</v>
      </c>
    </row>
    <row r="90" spans="1:5" s="239" customFormat="1" x14ac:dyDescent="0.25">
      <c r="A90" s="59" t="s">
        <v>322</v>
      </c>
      <c r="B90" s="70" t="s">
        <v>323</v>
      </c>
      <c r="C90" s="214">
        <f>'Central 4.10-a'!C90+'South 4.10-b'!C90+'North 4.10-c'!C90</f>
        <v>0</v>
      </c>
      <c r="D90" s="214">
        <f>'Central 4.10-a'!D90+'South 4.10-b'!D90+'North 4.10-c'!D90</f>
        <v>0</v>
      </c>
      <c r="E90" s="217">
        <f t="shared" si="4"/>
        <v>0</v>
      </c>
    </row>
    <row r="91" spans="1:5" s="239" customFormat="1" x14ac:dyDescent="0.25">
      <c r="A91" s="59" t="s">
        <v>324</v>
      </c>
      <c r="B91" s="70" t="s">
        <v>325</v>
      </c>
      <c r="C91" s="214">
        <f>'Central 4.10-a'!C91+'South 4.10-b'!C91+'North 4.10-c'!C91</f>
        <v>0</v>
      </c>
      <c r="D91" s="214">
        <f>'Central 4.10-a'!D91+'South 4.10-b'!D91+'North 4.10-c'!D91</f>
        <v>0</v>
      </c>
      <c r="E91" s="217">
        <f t="shared" si="4"/>
        <v>0</v>
      </c>
    </row>
    <row r="92" spans="1:5" s="239" customFormat="1" x14ac:dyDescent="0.25">
      <c r="A92" s="59" t="s">
        <v>326</v>
      </c>
      <c r="B92" s="70" t="s">
        <v>327</v>
      </c>
      <c r="C92" s="214">
        <f>'Central 4.10-a'!C92+'South 4.10-b'!C92+'North 4.10-c'!C92</f>
        <v>0</v>
      </c>
      <c r="D92" s="214">
        <f>'Central 4.10-a'!D92+'South 4.10-b'!D92+'North 4.10-c'!D92</f>
        <v>0</v>
      </c>
      <c r="E92" s="217">
        <f t="shared" si="4"/>
        <v>0</v>
      </c>
    </row>
    <row r="93" spans="1:5" s="239" customFormat="1" x14ac:dyDescent="0.25">
      <c r="A93" s="59" t="s">
        <v>328</v>
      </c>
      <c r="B93" s="70" t="s">
        <v>329</v>
      </c>
      <c r="C93" s="214">
        <f>'Central 4.10-a'!C93+'South 4.10-b'!C93+'North 4.10-c'!C93</f>
        <v>0</v>
      </c>
      <c r="D93" s="214">
        <f>'Central 4.10-a'!D93+'South 4.10-b'!D93+'North 4.10-c'!D93</f>
        <v>0</v>
      </c>
      <c r="E93" s="217">
        <f t="shared" si="4"/>
        <v>0</v>
      </c>
    </row>
    <row r="94" spans="1:5" x14ac:dyDescent="0.25">
      <c r="A94" s="59" t="s">
        <v>330</v>
      </c>
      <c r="B94" s="70" t="s">
        <v>331</v>
      </c>
      <c r="C94" s="214">
        <f>'Central 4.10-a'!C94+'South 4.10-b'!C94+'North 4.10-c'!C94</f>
        <v>0</v>
      </c>
      <c r="D94" s="214">
        <f>'Central 4.10-a'!D94+'South 4.10-b'!D94+'North 4.10-c'!D94</f>
        <v>0</v>
      </c>
      <c r="E94" s="217">
        <f>C94+D94</f>
        <v>0</v>
      </c>
    </row>
    <row r="95" spans="1:5" x14ac:dyDescent="0.25">
      <c r="A95" s="59" t="s">
        <v>332</v>
      </c>
      <c r="B95" s="70" t="s">
        <v>333</v>
      </c>
      <c r="C95" s="214">
        <f>'Central 4.10-a'!C95+'South 4.10-b'!C95+'North 4.10-c'!C95</f>
        <v>0</v>
      </c>
      <c r="D95" s="214">
        <f>'Central 4.10-a'!D95+'South 4.10-b'!D95+'North 4.10-c'!D95</f>
        <v>0</v>
      </c>
      <c r="E95" s="217">
        <f>C95+D95</f>
        <v>0</v>
      </c>
    </row>
    <row r="96" spans="1:5" ht="13" x14ac:dyDescent="0.3">
      <c r="A96" s="63">
        <v>50399</v>
      </c>
      <c r="B96" s="135" t="s">
        <v>334</v>
      </c>
      <c r="C96" s="215">
        <f>SUM(C80:C95)</f>
        <v>0</v>
      </c>
      <c r="D96" s="215">
        <f>SUM(D80:D95)</f>
        <v>0</v>
      </c>
      <c r="E96" s="215">
        <f>C96+D96</f>
        <v>0</v>
      </c>
    </row>
    <row r="97" spans="1:5" x14ac:dyDescent="0.25">
      <c r="A97" s="53"/>
      <c r="B97" s="141"/>
      <c r="C97" s="238"/>
      <c r="D97" s="238"/>
      <c r="E97" s="219"/>
    </row>
    <row r="98" spans="1:5" x14ac:dyDescent="0.25">
      <c r="A98" s="59" t="s">
        <v>335</v>
      </c>
      <c r="B98" s="128" t="s">
        <v>336</v>
      </c>
      <c r="C98" s="214">
        <f>'Central 4.10-a'!C98+'South 4.10-b'!C98+'North 4.10-c'!C98</f>
        <v>0</v>
      </c>
      <c r="D98" s="214">
        <f>'Central 4.10-a'!D98+'South 4.10-b'!D98+'North 4.10-c'!D98</f>
        <v>0</v>
      </c>
      <c r="E98" s="215">
        <f>SUM(C98:D98)</f>
        <v>0</v>
      </c>
    </row>
    <row r="99" spans="1:5" ht="13" x14ac:dyDescent="0.3">
      <c r="A99" s="63">
        <v>59999</v>
      </c>
      <c r="B99" s="157" t="s">
        <v>337</v>
      </c>
      <c r="C99" s="215">
        <f>C39+C57+C77+C96+C98</f>
        <v>0</v>
      </c>
      <c r="D99" s="215">
        <f>D39+D57+D77+D96+D98</f>
        <v>0</v>
      </c>
      <c r="E99" s="215">
        <f>E39+E57+E77+E96+E98</f>
        <v>0</v>
      </c>
    </row>
    <row r="100" spans="1:5" ht="17.25" customHeight="1" x14ac:dyDescent="0.25">
      <c r="A100" s="53"/>
      <c r="B100" s="54"/>
      <c r="C100" s="238"/>
      <c r="D100" s="238"/>
      <c r="E100" s="219"/>
    </row>
    <row r="101" spans="1:5" x14ac:dyDescent="0.25">
      <c r="A101" s="53" t="s">
        <v>338</v>
      </c>
      <c r="B101" s="54"/>
      <c r="C101" s="238"/>
      <c r="D101" s="238"/>
      <c r="E101" s="219"/>
    </row>
    <row r="102" spans="1:5" x14ac:dyDescent="0.25">
      <c r="A102" s="59" t="s">
        <v>339</v>
      </c>
      <c r="B102" s="70" t="s">
        <v>340</v>
      </c>
      <c r="C102" s="214">
        <f>'Central 4.10-a'!C102+'South 4.10-b'!C102+'North 4.10-c'!C102</f>
        <v>0</v>
      </c>
      <c r="D102" s="214">
        <f>'Central 4.10-a'!D102+'South 4.10-b'!D102+'North 4.10-c'!D102</f>
        <v>0</v>
      </c>
      <c r="E102" s="217">
        <f t="shared" ref="E102:E107" si="5">SUM(C102:D102)</f>
        <v>0</v>
      </c>
    </row>
    <row r="103" spans="1:5" ht="15" customHeight="1" x14ac:dyDescent="0.25">
      <c r="A103" s="59" t="s">
        <v>341</v>
      </c>
      <c r="B103" s="70" t="s">
        <v>342</v>
      </c>
      <c r="C103" s="214">
        <f>'Central 4.10-a'!C103+'South 4.10-b'!C103+'North 4.10-c'!C103</f>
        <v>0</v>
      </c>
      <c r="D103" s="214">
        <f>'Central 4.10-a'!D103+'South 4.10-b'!D103+'North 4.10-c'!D103</f>
        <v>0</v>
      </c>
      <c r="E103" s="217">
        <f t="shared" si="5"/>
        <v>0</v>
      </c>
    </row>
    <row r="104" spans="1:5" ht="13.5" customHeight="1" x14ac:dyDescent="0.25">
      <c r="A104" s="59" t="s">
        <v>343</v>
      </c>
      <c r="B104" s="70" t="s">
        <v>344</v>
      </c>
      <c r="C104" s="214">
        <f>'Central 4.10-a'!C104+'South 4.10-b'!C104+'North 4.10-c'!C104</f>
        <v>0</v>
      </c>
      <c r="D104" s="214">
        <f>'Central 4.10-a'!D104+'South 4.10-b'!D104+'North 4.10-c'!D104</f>
        <v>0</v>
      </c>
      <c r="E104" s="217">
        <f t="shared" si="5"/>
        <v>0</v>
      </c>
    </row>
    <row r="105" spans="1:5" ht="13.5" customHeight="1" x14ac:dyDescent="0.25">
      <c r="A105" s="59" t="s">
        <v>345</v>
      </c>
      <c r="B105" s="70" t="s">
        <v>346</v>
      </c>
      <c r="C105" s="214">
        <f>'Central 4.10-a'!C105+'South 4.10-b'!C105+'North 4.10-c'!C105</f>
        <v>0</v>
      </c>
      <c r="D105" s="214">
        <f>'Central 4.10-a'!D105+'South 4.10-b'!D105+'North 4.10-c'!D105</f>
        <v>0</v>
      </c>
      <c r="E105" s="217">
        <f t="shared" si="5"/>
        <v>0</v>
      </c>
    </row>
    <row r="106" spans="1:5" ht="13.5" customHeight="1" x14ac:dyDescent="0.25">
      <c r="A106" s="59" t="s">
        <v>347</v>
      </c>
      <c r="B106" s="70" t="s">
        <v>348</v>
      </c>
      <c r="C106" s="214">
        <f>'Central 4.10-a'!C106+'South 4.10-b'!C106+'North 4.10-c'!C106</f>
        <v>0</v>
      </c>
      <c r="D106" s="214">
        <f>'Central 4.10-a'!D106+'South 4.10-b'!D106+'North 4.10-c'!D106</f>
        <v>0</v>
      </c>
      <c r="E106" s="217">
        <f t="shared" si="5"/>
        <v>0</v>
      </c>
    </row>
    <row r="107" spans="1:5" ht="13" x14ac:dyDescent="0.3">
      <c r="A107" s="63">
        <v>85999</v>
      </c>
      <c r="B107" s="534" t="s">
        <v>349</v>
      </c>
      <c r="C107" s="215">
        <f>C99+SUM(C102:C106)</f>
        <v>0</v>
      </c>
      <c r="D107" s="215">
        <f>D99+SUM(D102:D106)</f>
        <v>0</v>
      </c>
      <c r="E107" s="215">
        <f t="shared" si="5"/>
        <v>0</v>
      </c>
    </row>
    <row r="108" spans="1:5" x14ac:dyDescent="0.25">
      <c r="A108" s="53"/>
      <c r="B108" s="54"/>
      <c r="C108" s="238"/>
      <c r="D108" s="238"/>
      <c r="E108" s="219"/>
    </row>
    <row r="109" spans="1:5" x14ac:dyDescent="0.25">
      <c r="A109" s="70" t="s">
        <v>350</v>
      </c>
      <c r="B109" s="54"/>
      <c r="C109" s="238"/>
      <c r="D109" s="238"/>
      <c r="E109" s="219"/>
    </row>
    <row r="110" spans="1:5" x14ac:dyDescent="0.25">
      <c r="A110" s="59" t="s">
        <v>351</v>
      </c>
      <c r="B110" s="150" t="s">
        <v>352</v>
      </c>
      <c r="C110" s="214">
        <f>'Central 4.10-a'!C110+'South 4.10-b'!C110+'North 4.10-c'!C110</f>
        <v>0</v>
      </c>
      <c r="D110" s="214">
        <f>'Central 4.10-a'!D110+'South 4.10-b'!D110+'North 4.10-c'!D110</f>
        <v>0</v>
      </c>
      <c r="E110" s="217">
        <f>C110+D110</f>
        <v>0</v>
      </c>
    </row>
    <row r="111" spans="1:5" x14ac:dyDescent="0.25">
      <c r="A111" s="78" t="s">
        <v>353</v>
      </c>
      <c r="B111" s="128" t="s">
        <v>354</v>
      </c>
      <c r="C111" s="214">
        <f>'Central 4.10-a'!C111+'South 4.10-b'!C111+'North 4.10-c'!C111</f>
        <v>0</v>
      </c>
      <c r="D111" s="214">
        <f>'Central 4.10-a'!D111+'South 4.10-b'!D111+'North 4.10-c'!D111</f>
        <v>0</v>
      </c>
      <c r="E111" s="217">
        <f t="shared" ref="E111:E129" si="6">C111+D111</f>
        <v>0</v>
      </c>
    </row>
    <row r="112" spans="1:5" x14ac:dyDescent="0.25">
      <c r="A112" s="78" t="s">
        <v>355</v>
      </c>
      <c r="B112" s="128" t="s">
        <v>356</v>
      </c>
      <c r="C112" s="214">
        <f>'Central 4.10-a'!C112+'South 4.10-b'!C112+'North 4.10-c'!C112</f>
        <v>0</v>
      </c>
      <c r="D112" s="214">
        <f>'Central 4.10-a'!D112+'South 4.10-b'!D112+'North 4.10-c'!D112</f>
        <v>0</v>
      </c>
      <c r="E112" s="217">
        <f t="shared" si="6"/>
        <v>0</v>
      </c>
    </row>
    <row r="113" spans="1:5" x14ac:dyDescent="0.25">
      <c r="A113" s="78" t="s">
        <v>357</v>
      </c>
      <c r="B113" s="128" t="s">
        <v>358</v>
      </c>
      <c r="C113" s="214">
        <f>'Central 4.10-a'!C113+'South 4.10-b'!C113+'North 4.10-c'!C113</f>
        <v>0</v>
      </c>
      <c r="D113" s="214">
        <f>'Central 4.10-a'!D113+'South 4.10-b'!D113+'North 4.10-c'!D113</f>
        <v>0</v>
      </c>
      <c r="E113" s="217">
        <f t="shared" si="6"/>
        <v>0</v>
      </c>
    </row>
    <row r="114" spans="1:5" x14ac:dyDescent="0.25">
      <c r="A114" s="78" t="s">
        <v>359</v>
      </c>
      <c r="B114" s="128" t="s">
        <v>360</v>
      </c>
      <c r="C114" s="214">
        <f>'Central 4.10-a'!C114+'South 4.10-b'!C114+'North 4.10-c'!C114</f>
        <v>0</v>
      </c>
      <c r="D114" s="214">
        <f>'Central 4.10-a'!D114+'South 4.10-b'!D114+'North 4.10-c'!D114</f>
        <v>0</v>
      </c>
      <c r="E114" s="217">
        <f t="shared" si="6"/>
        <v>0</v>
      </c>
    </row>
    <row r="115" spans="1:5" x14ac:dyDescent="0.25">
      <c r="A115" s="78" t="s">
        <v>361</v>
      </c>
      <c r="B115" s="128" t="s">
        <v>362</v>
      </c>
      <c r="C115" s="214">
        <f>'Central 4.10-a'!C115+'South 4.10-b'!C115+'North 4.10-c'!C115</f>
        <v>0</v>
      </c>
      <c r="D115" s="214">
        <f>'Central 4.10-a'!D115+'South 4.10-b'!D115+'North 4.10-c'!D115</f>
        <v>0</v>
      </c>
      <c r="E115" s="217">
        <f t="shared" si="6"/>
        <v>0</v>
      </c>
    </row>
    <row r="116" spans="1:5" x14ac:dyDescent="0.25">
      <c r="A116" s="78" t="s">
        <v>363</v>
      </c>
      <c r="B116" s="128" t="s">
        <v>364</v>
      </c>
      <c r="C116" s="214">
        <f>'Central 4.10-a'!C116+'South 4.10-b'!C116+'North 4.10-c'!C116</f>
        <v>0</v>
      </c>
      <c r="D116" s="214">
        <f>'Central 4.10-a'!D116+'South 4.10-b'!D116+'North 4.10-c'!D116</f>
        <v>0</v>
      </c>
      <c r="E116" s="217">
        <f t="shared" si="6"/>
        <v>0</v>
      </c>
    </row>
    <row r="117" spans="1:5" x14ac:dyDescent="0.25">
      <c r="A117" s="78" t="s">
        <v>365</v>
      </c>
      <c r="B117" s="128" t="s">
        <v>366</v>
      </c>
      <c r="C117" s="214">
        <f>'Central 4.10-a'!C117+'South 4.10-b'!C117+'North 4.10-c'!C117</f>
        <v>0</v>
      </c>
      <c r="D117" s="214">
        <f>'Central 4.10-a'!D117+'South 4.10-b'!D117+'North 4.10-c'!D117</f>
        <v>0</v>
      </c>
      <c r="E117" s="217">
        <f t="shared" si="6"/>
        <v>0</v>
      </c>
    </row>
    <row r="118" spans="1:5" x14ac:dyDescent="0.25">
      <c r="A118" s="78" t="s">
        <v>367</v>
      </c>
      <c r="B118" s="128" t="s">
        <v>368</v>
      </c>
      <c r="C118" s="214">
        <f>'Central 4.10-a'!C118+'South 4.10-b'!C118+'North 4.10-c'!C118</f>
        <v>0</v>
      </c>
      <c r="D118" s="214">
        <f>'Central 4.10-a'!D118+'South 4.10-b'!D118+'North 4.10-c'!D118</f>
        <v>0</v>
      </c>
      <c r="E118" s="217">
        <f t="shared" si="6"/>
        <v>0</v>
      </c>
    </row>
    <row r="119" spans="1:5" x14ac:dyDescent="0.25">
      <c r="A119" s="78" t="s">
        <v>369</v>
      </c>
      <c r="B119" s="128" t="s">
        <v>370</v>
      </c>
      <c r="C119" s="214">
        <f>'Central 4.10-a'!C119+'South 4.10-b'!C119+'North 4.10-c'!C119</f>
        <v>0</v>
      </c>
      <c r="D119" s="214">
        <f>'Central 4.10-a'!D119+'South 4.10-b'!D119+'North 4.10-c'!D119</f>
        <v>0</v>
      </c>
      <c r="E119" s="217">
        <f t="shared" si="6"/>
        <v>0</v>
      </c>
    </row>
    <row r="120" spans="1:5" ht="13.5" customHeight="1" x14ac:dyDescent="0.25">
      <c r="A120" s="78" t="s">
        <v>371</v>
      </c>
      <c r="B120" s="128" t="s">
        <v>372</v>
      </c>
      <c r="C120" s="214">
        <f>'Central 4.10-a'!C120+'South 4.10-b'!C120+'North 4.10-c'!C120</f>
        <v>0</v>
      </c>
      <c r="D120" s="214">
        <f>'Central 4.10-a'!D120+'South 4.10-b'!D120+'North 4.10-c'!D120</f>
        <v>0</v>
      </c>
      <c r="E120" s="217">
        <f t="shared" si="6"/>
        <v>0</v>
      </c>
    </row>
    <row r="121" spans="1:5" ht="13.5" customHeight="1" x14ac:dyDescent="0.25">
      <c r="A121" s="78" t="s">
        <v>373</v>
      </c>
      <c r="B121" s="128" t="s">
        <v>374</v>
      </c>
      <c r="C121" s="214">
        <f>'Central 4.10-a'!C121+'South 4.10-b'!C121+'North 4.10-c'!C121</f>
        <v>0</v>
      </c>
      <c r="D121" s="214">
        <f>'Central 4.10-a'!D121+'South 4.10-b'!D121+'North 4.10-c'!D121</f>
        <v>0</v>
      </c>
      <c r="E121" s="217">
        <f>C121+D121</f>
        <v>0</v>
      </c>
    </row>
    <row r="122" spans="1:5" ht="13.5" customHeight="1" x14ac:dyDescent="0.25">
      <c r="A122" s="78" t="s">
        <v>375</v>
      </c>
      <c r="B122" s="128" t="s">
        <v>376</v>
      </c>
      <c r="C122" s="214">
        <f>'Central 4.10-a'!C122+'South 4.10-b'!C122+'North 4.10-c'!C122</f>
        <v>0</v>
      </c>
      <c r="D122" s="214">
        <f>'Central 4.10-a'!D122+'South 4.10-b'!D122+'North 4.10-c'!D122</f>
        <v>0</v>
      </c>
      <c r="E122" s="217">
        <f>C122+D122</f>
        <v>0</v>
      </c>
    </row>
    <row r="123" spans="1:5" ht="13.5" customHeight="1" x14ac:dyDescent="0.25">
      <c r="A123" s="78" t="s">
        <v>377</v>
      </c>
      <c r="B123" s="128" t="s">
        <v>378</v>
      </c>
      <c r="C123" s="214">
        <f>'Central 4.10-a'!C123+'South 4.10-b'!C123+'North 4.10-c'!C123</f>
        <v>0</v>
      </c>
      <c r="D123" s="214">
        <f>'Central 4.10-a'!D123+'South 4.10-b'!D123+'North 4.10-c'!D123</f>
        <v>0</v>
      </c>
      <c r="E123" s="217">
        <f>C123+D123</f>
        <v>0</v>
      </c>
    </row>
    <row r="124" spans="1:5" ht="13.5" customHeight="1" x14ac:dyDescent="0.25">
      <c r="A124" s="78" t="s">
        <v>379</v>
      </c>
      <c r="B124" s="128" t="s">
        <v>380</v>
      </c>
      <c r="C124" s="214">
        <f>'Central 4.10-a'!C124+'South 4.10-b'!C124+'North 4.10-c'!C124</f>
        <v>0</v>
      </c>
      <c r="D124" s="214">
        <f>'Central 4.10-a'!D124+'South 4.10-b'!D124+'North 4.10-c'!D124</f>
        <v>0</v>
      </c>
      <c r="E124" s="217">
        <f>C124+D124</f>
        <v>0</v>
      </c>
    </row>
    <row r="125" spans="1:5" ht="13.5" customHeight="1" x14ac:dyDescent="0.25">
      <c r="A125" s="78" t="s">
        <v>381</v>
      </c>
      <c r="B125" s="60" t="s">
        <v>382</v>
      </c>
      <c r="C125" s="214">
        <f>'Central 4.10-a'!C125+'South 4.10-b'!C125+'North 4.10-c'!C125</f>
        <v>0</v>
      </c>
      <c r="D125" s="214">
        <f>'Central 4.10-a'!D125+'South 4.10-b'!D125+'North 4.10-c'!D125</f>
        <v>0</v>
      </c>
      <c r="E125" s="217">
        <f t="shared" si="6"/>
        <v>0</v>
      </c>
    </row>
    <row r="126" spans="1:5" ht="15" customHeight="1" x14ac:dyDescent="0.25">
      <c r="A126" s="78" t="s">
        <v>383</v>
      </c>
      <c r="B126" s="535" t="s">
        <v>384</v>
      </c>
      <c r="C126" s="214">
        <f>'Central 4.10-a'!C126+'South 4.10-b'!C126+'North 4.10-c'!C126</f>
        <v>0</v>
      </c>
      <c r="D126" s="214">
        <f>'Central 4.10-a'!D126+'South 4.10-b'!D126+'North 4.10-c'!D126</f>
        <v>0</v>
      </c>
      <c r="E126" s="217">
        <f t="shared" si="6"/>
        <v>0</v>
      </c>
    </row>
    <row r="127" spans="1:5" ht="15" customHeight="1" x14ac:dyDescent="0.25">
      <c r="A127" s="78" t="s">
        <v>385</v>
      </c>
      <c r="B127" s="536" t="s">
        <v>386</v>
      </c>
      <c r="C127" s="214">
        <f>'Central 4.10-a'!C127+'South 4.10-b'!C127+'North 4.10-c'!C127</f>
        <v>0</v>
      </c>
      <c r="D127" s="214">
        <f>'Central 4.10-a'!D127+'South 4.10-b'!D127+'North 4.10-c'!D127</f>
        <v>0</v>
      </c>
      <c r="E127" s="214">
        <f>'Central 4.10-a'!E127+'South 4.10-b'!E127+'North 4.10-c'!E127</f>
        <v>0</v>
      </c>
    </row>
    <row r="128" spans="1:5" x14ac:dyDescent="0.25">
      <c r="A128" s="78" t="s">
        <v>387</v>
      </c>
      <c r="B128" s="128" t="s">
        <v>388</v>
      </c>
      <c r="C128" s="214">
        <f>'Central 4.10-a'!C128+'South 4.10-b'!C128+'North 4.10-c'!C128</f>
        <v>0</v>
      </c>
      <c r="D128" s="214">
        <f>'Central 4.10-a'!D128+'South 4.10-b'!D128+'North 4.10-c'!D128</f>
        <v>0</v>
      </c>
      <c r="E128" s="214">
        <f>'Central 4.10-a'!E128+'South 4.10-b'!E128+'North 4.10-c'!E128</f>
        <v>0</v>
      </c>
    </row>
    <row r="129" spans="1:5" ht="13" x14ac:dyDescent="0.3">
      <c r="A129" s="156">
        <v>84999</v>
      </c>
      <c r="B129" s="157" t="s">
        <v>389</v>
      </c>
      <c r="C129" s="215">
        <f>SUM(C110:C128)</f>
        <v>0</v>
      </c>
      <c r="D129" s="215">
        <f>SUM(D110:D128)</f>
        <v>0</v>
      </c>
      <c r="E129" s="215">
        <f t="shared" si="6"/>
        <v>0</v>
      </c>
    </row>
    <row r="130" spans="1:5" x14ac:dyDescent="0.25">
      <c r="A130" s="53"/>
      <c r="B130" s="141"/>
      <c r="C130" s="238"/>
      <c r="D130" s="238"/>
      <c r="E130" s="219"/>
    </row>
    <row r="131" spans="1:5" ht="13" x14ac:dyDescent="0.3">
      <c r="A131" s="156">
        <v>86999</v>
      </c>
      <c r="B131" s="159" t="s">
        <v>390</v>
      </c>
      <c r="C131" s="215">
        <f>C107+C129</f>
        <v>0</v>
      </c>
      <c r="D131" s="215">
        <f>D107+D129</f>
        <v>0</v>
      </c>
      <c r="E131" s="215">
        <f>E107+E129</f>
        <v>0</v>
      </c>
    </row>
    <row r="132" spans="1:5" ht="13.5" customHeight="1" x14ac:dyDescent="0.3">
      <c r="A132" s="160">
        <v>87999</v>
      </c>
      <c r="B132" s="161" t="s">
        <v>391</v>
      </c>
      <c r="C132" s="215">
        <f>C30-C131</f>
        <v>0</v>
      </c>
      <c r="D132" s="215">
        <f>D30-D131</f>
        <v>0</v>
      </c>
      <c r="E132" s="215">
        <f>E30-E131</f>
        <v>0</v>
      </c>
    </row>
    <row r="133" spans="1:5" ht="13" x14ac:dyDescent="0.3">
      <c r="A133" s="160">
        <v>88999</v>
      </c>
      <c r="B133" s="162" t="s">
        <v>392</v>
      </c>
      <c r="C133" s="214">
        <f>'Central 4.10-a'!C133+'South 4.10-b'!C133+'North 4.10-c'!C133</f>
        <v>0</v>
      </c>
      <c r="D133" s="214">
        <f>'Central 4.10-a'!D133+'South 4.10-b'!D133+'North 4.10-c'!D133</f>
        <v>0</v>
      </c>
      <c r="E133" s="217">
        <f>C133+D133</f>
        <v>0</v>
      </c>
    </row>
    <row r="134" spans="1:5" x14ac:dyDescent="0.25">
      <c r="A134" s="164"/>
      <c r="B134" s="165"/>
      <c r="C134" s="219"/>
      <c r="D134" s="219"/>
      <c r="E134" s="219"/>
    </row>
    <row r="135" spans="1:5" ht="13" x14ac:dyDescent="0.3">
      <c r="A135" s="160">
        <v>89999</v>
      </c>
      <c r="B135" s="161" t="s">
        <v>393</v>
      </c>
      <c r="C135" s="215">
        <f>C132+C133</f>
        <v>0</v>
      </c>
      <c r="D135" s="215">
        <f>D132+D133</f>
        <v>0</v>
      </c>
      <c r="E135" s="215">
        <f>E132+E133</f>
        <v>0</v>
      </c>
    </row>
    <row r="136" spans="1:5" x14ac:dyDescent="0.25">
      <c r="A136" s="59" t="s">
        <v>394</v>
      </c>
      <c r="B136" s="128" t="s">
        <v>395</v>
      </c>
      <c r="C136" s="214">
        <f>'Central 4.10-a'!C136+'South 4.10-b'!C136+'North 4.10-c'!C136</f>
        <v>0</v>
      </c>
      <c r="D136" s="214">
        <f>'Central 4.10-a'!D136+'South 4.10-b'!D136+'North 4.10-c'!D136</f>
        <v>0</v>
      </c>
      <c r="E136" s="217">
        <f>C136+D136</f>
        <v>0</v>
      </c>
    </row>
    <row r="137" spans="1:5" x14ac:dyDescent="0.25">
      <c r="A137" s="78" t="s">
        <v>396</v>
      </c>
      <c r="B137" s="128" t="s">
        <v>397</v>
      </c>
      <c r="C137" s="214">
        <f>'Central 4.10-a'!C137+'South 4.10-b'!C137+'North 4.10-c'!C137</f>
        <v>0</v>
      </c>
      <c r="D137" s="214">
        <f>'Central 4.10-a'!D137+'South 4.10-b'!D137+'North 4.10-c'!D137</f>
        <v>0</v>
      </c>
      <c r="E137" s="217">
        <f>C137+D137</f>
        <v>0</v>
      </c>
    </row>
    <row r="138" spans="1:5" x14ac:dyDescent="0.25">
      <c r="A138" s="78" t="s">
        <v>398</v>
      </c>
      <c r="B138" s="53" t="s">
        <v>198</v>
      </c>
      <c r="C138" s="214">
        <f>'Central 4.10-a'!C138+'South 4.10-b'!C138+'North 4.10-c'!C138</f>
        <v>0</v>
      </c>
      <c r="D138" s="214">
        <f>'Central 4.10-a'!D138+'South 4.10-b'!D138+'North 4.10-c'!D138</f>
        <v>0</v>
      </c>
      <c r="E138" s="217">
        <f>C138+D138</f>
        <v>0</v>
      </c>
    </row>
    <row r="139" spans="1:5" x14ac:dyDescent="0.25">
      <c r="A139" s="49"/>
      <c r="B139" s="128"/>
      <c r="C139" s="217"/>
      <c r="D139" s="217"/>
      <c r="E139" s="217"/>
    </row>
    <row r="140" spans="1:5" ht="13" x14ac:dyDescent="0.3">
      <c r="A140" s="156">
        <v>99999</v>
      </c>
      <c r="B140" s="152" t="s">
        <v>399</v>
      </c>
      <c r="C140" s="240">
        <f>C135-C136-C137-C138</f>
        <v>0</v>
      </c>
      <c r="D140" s="240">
        <f>D135-D136-D137-D138</f>
        <v>0</v>
      </c>
      <c r="E140" s="240">
        <f>E135-E136-E137-E138</f>
        <v>0</v>
      </c>
    </row>
    <row r="141" spans="1:5" ht="11.25" customHeight="1" x14ac:dyDescent="0.25">
      <c r="A141" s="53"/>
      <c r="B141" s="141"/>
      <c r="C141" s="238"/>
      <c r="D141" s="238"/>
      <c r="E141" s="219"/>
    </row>
    <row r="142" spans="1:5" x14ac:dyDescent="0.25">
      <c r="A142" s="78" t="s">
        <v>400</v>
      </c>
      <c r="B142" s="128" t="s">
        <v>401</v>
      </c>
      <c r="C142" s="214">
        <f>'Central 4.10-a'!C142+'South 4.10-b'!C142+'North 4.10-c'!C142</f>
        <v>0</v>
      </c>
      <c r="D142" s="214">
        <f>'Central 4.10-a'!D142+'South 4.10-b'!D142+'North 4.10-c'!D142</f>
        <v>0</v>
      </c>
      <c r="E142" s="217">
        <f>C142+D142</f>
        <v>0</v>
      </c>
    </row>
    <row r="143" spans="1:5" x14ac:dyDescent="0.25">
      <c r="A143" s="78" t="s">
        <v>402</v>
      </c>
      <c r="B143" s="155" t="s">
        <v>403</v>
      </c>
      <c r="C143" s="214">
        <f>'Central 4.10-a'!C143+'South 4.10-b'!C143+'North 4.10-c'!C143</f>
        <v>0</v>
      </c>
      <c r="D143" s="214">
        <f>'Central 4.10-a'!D143+'South 4.10-b'!D143+'North 4.10-c'!D143</f>
        <v>0</v>
      </c>
      <c r="E143" s="217">
        <f t="shared" ref="E143:E144" si="7">C143+D143</f>
        <v>0</v>
      </c>
    </row>
    <row r="144" spans="1:5" x14ac:dyDescent="0.25">
      <c r="A144" s="78" t="s">
        <v>404</v>
      </c>
      <c r="B144" s="155" t="s">
        <v>405</v>
      </c>
      <c r="C144" s="214">
        <f>'Central 4.10-a'!C144+'South 4.10-b'!C144+'North 4.10-c'!C144</f>
        <v>0</v>
      </c>
      <c r="D144" s="214">
        <f>'Central 4.10-a'!D144+'South 4.10-b'!D144+'North 4.10-c'!D144</f>
        <v>0</v>
      </c>
      <c r="E144" s="217">
        <f t="shared" si="7"/>
        <v>0</v>
      </c>
    </row>
    <row r="145" spans="1:19" x14ac:dyDescent="0.25">
      <c r="A145" s="49"/>
      <c r="B145" s="128"/>
      <c r="C145" s="217"/>
      <c r="D145" s="217"/>
      <c r="E145" s="217"/>
    </row>
    <row r="146" spans="1:19" ht="13" x14ac:dyDescent="0.3">
      <c r="A146" s="156">
        <v>999999</v>
      </c>
      <c r="B146" s="175" t="s">
        <v>406</v>
      </c>
      <c r="C146" s="215">
        <f>C140-C142-C143-C144</f>
        <v>0</v>
      </c>
      <c r="D146" s="215">
        <f t="shared" ref="D146:E146" si="8">D140-D142-D143-D144</f>
        <v>0</v>
      </c>
      <c r="E146" s="215">
        <f t="shared" si="8"/>
        <v>0</v>
      </c>
    </row>
    <row r="147" spans="1:19" x14ac:dyDescent="0.25">
      <c r="C147" s="241"/>
      <c r="D147" s="241"/>
      <c r="E147" s="241"/>
    </row>
    <row r="148" spans="1:19" s="241" customFormat="1" x14ac:dyDescent="0.25">
      <c r="A148" s="41"/>
      <c r="B148" s="41"/>
      <c r="F148" s="41"/>
      <c r="G148" s="41"/>
      <c r="H148" s="41"/>
      <c r="I148" s="41"/>
      <c r="J148" s="41"/>
      <c r="K148" s="41"/>
      <c r="L148" s="41"/>
      <c r="M148" s="41"/>
      <c r="N148" s="41"/>
      <c r="O148" s="41"/>
      <c r="P148" s="41"/>
      <c r="Q148" s="41"/>
      <c r="R148" s="41"/>
      <c r="S148" s="41"/>
    </row>
    <row r="149" spans="1:19" s="241" customFormat="1" x14ac:dyDescent="0.25">
      <c r="A149" s="41"/>
      <c r="B149" s="41"/>
      <c r="F149" s="41"/>
      <c r="G149" s="41"/>
      <c r="H149" s="41"/>
      <c r="I149" s="41"/>
      <c r="J149" s="41"/>
      <c r="K149" s="41"/>
      <c r="L149" s="41"/>
      <c r="M149" s="41"/>
      <c r="N149" s="41"/>
      <c r="O149" s="41"/>
      <c r="P149" s="41"/>
      <c r="Q149" s="41"/>
      <c r="R149" s="41"/>
      <c r="S149" s="41"/>
    </row>
    <row r="150" spans="1:19" s="241" customFormat="1" x14ac:dyDescent="0.25">
      <c r="A150" s="41"/>
      <c r="B150" s="41"/>
      <c r="F150" s="41"/>
      <c r="G150" s="41"/>
      <c r="H150" s="41"/>
      <c r="I150" s="41"/>
      <c r="J150" s="41"/>
      <c r="K150" s="41"/>
      <c r="L150" s="41"/>
      <c r="M150" s="41"/>
      <c r="N150" s="41"/>
      <c r="O150" s="41"/>
      <c r="P150" s="41"/>
      <c r="Q150" s="41"/>
      <c r="R150" s="41"/>
      <c r="S150" s="41"/>
    </row>
    <row r="151" spans="1:19" s="241" customFormat="1" x14ac:dyDescent="0.25">
      <c r="A151" s="41"/>
      <c r="B151" s="41"/>
      <c r="F151" s="41"/>
      <c r="G151" s="41"/>
      <c r="H151" s="41"/>
      <c r="I151" s="41"/>
      <c r="J151" s="41"/>
      <c r="K151" s="41"/>
      <c r="L151" s="41"/>
      <c r="M151" s="41"/>
      <c r="N151" s="41"/>
      <c r="O151" s="41"/>
      <c r="P151" s="41"/>
      <c r="Q151" s="41"/>
      <c r="R151" s="41"/>
      <c r="S151" s="41"/>
    </row>
    <row r="152" spans="1:19" s="241" customFormat="1" x14ac:dyDescent="0.25">
      <c r="A152" s="41"/>
      <c r="B152" s="41"/>
      <c r="F152" s="41"/>
      <c r="G152" s="41"/>
      <c r="H152" s="41"/>
      <c r="I152" s="41"/>
      <c r="J152" s="41"/>
      <c r="K152" s="41"/>
      <c r="L152" s="41"/>
      <c r="M152" s="41"/>
      <c r="N152" s="41"/>
      <c r="O152" s="41"/>
      <c r="P152" s="41"/>
      <c r="Q152" s="41"/>
      <c r="R152" s="41"/>
      <c r="S152" s="41"/>
    </row>
    <row r="153" spans="1:19" s="241" customFormat="1" x14ac:dyDescent="0.25">
      <c r="A153" s="41"/>
      <c r="B153" s="41"/>
      <c r="F153" s="41"/>
      <c r="G153" s="41"/>
      <c r="H153" s="41"/>
      <c r="I153" s="41"/>
      <c r="J153" s="41"/>
      <c r="K153" s="41"/>
      <c r="L153" s="41"/>
      <c r="M153" s="41"/>
      <c r="N153" s="41"/>
      <c r="O153" s="41"/>
      <c r="P153" s="41"/>
      <c r="Q153" s="41"/>
      <c r="R153" s="41"/>
      <c r="S153" s="41"/>
    </row>
    <row r="154" spans="1:19" s="241" customFormat="1" x14ac:dyDescent="0.25">
      <c r="A154" s="41"/>
      <c r="B154" s="41"/>
      <c r="F154" s="41"/>
      <c r="G154" s="41"/>
      <c r="H154" s="41"/>
      <c r="I154" s="41"/>
      <c r="J154" s="41"/>
      <c r="K154" s="41"/>
      <c r="L154" s="41"/>
      <c r="M154" s="41"/>
      <c r="N154" s="41"/>
      <c r="O154" s="41"/>
      <c r="P154" s="41"/>
      <c r="Q154" s="41"/>
      <c r="R154" s="41"/>
      <c r="S154" s="41"/>
    </row>
    <row r="155" spans="1:19" s="241" customFormat="1" x14ac:dyDescent="0.25">
      <c r="A155" s="41"/>
      <c r="B155" s="41"/>
      <c r="F155" s="41"/>
      <c r="G155" s="41"/>
      <c r="H155" s="41"/>
      <c r="I155" s="41"/>
      <c r="J155" s="41"/>
      <c r="K155" s="41"/>
      <c r="L155" s="41"/>
      <c r="M155" s="41"/>
      <c r="N155" s="41"/>
      <c r="O155" s="41"/>
      <c r="P155" s="41"/>
      <c r="Q155" s="41"/>
      <c r="R155" s="41"/>
      <c r="S155" s="41"/>
    </row>
    <row r="156" spans="1:19" s="241" customFormat="1" x14ac:dyDescent="0.25">
      <c r="A156" s="41"/>
      <c r="B156" s="41"/>
      <c r="F156" s="41"/>
      <c r="G156" s="41"/>
      <c r="H156" s="41"/>
      <c r="I156" s="41"/>
      <c r="J156" s="41"/>
      <c r="K156" s="41"/>
      <c r="L156" s="41"/>
      <c r="M156" s="41"/>
      <c r="N156" s="41"/>
      <c r="O156" s="41"/>
      <c r="P156" s="41"/>
      <c r="Q156" s="41"/>
      <c r="R156" s="41"/>
      <c r="S156" s="41"/>
    </row>
    <row r="157" spans="1:19" s="241" customFormat="1" x14ac:dyDescent="0.25">
      <c r="A157" s="41"/>
      <c r="B157" s="41"/>
      <c r="F157" s="41"/>
      <c r="G157" s="41"/>
      <c r="H157" s="41"/>
      <c r="I157" s="41"/>
      <c r="J157" s="41"/>
      <c r="K157" s="41"/>
      <c r="L157" s="41"/>
      <c r="M157" s="41"/>
      <c r="N157" s="41"/>
      <c r="O157" s="41"/>
      <c r="P157" s="41"/>
      <c r="Q157" s="41"/>
      <c r="R157" s="41"/>
      <c r="S157" s="41"/>
    </row>
    <row r="158" spans="1:19" s="241" customFormat="1" x14ac:dyDescent="0.25">
      <c r="A158" s="41"/>
      <c r="B158" s="41"/>
      <c r="F158" s="41"/>
      <c r="G158" s="41"/>
      <c r="H158" s="41"/>
      <c r="I158" s="41"/>
      <c r="J158" s="41"/>
      <c r="K158" s="41"/>
      <c r="L158" s="41"/>
      <c r="M158" s="41"/>
      <c r="N158" s="41"/>
      <c r="O158" s="41"/>
      <c r="P158" s="41"/>
      <c r="Q158" s="41"/>
      <c r="R158" s="41"/>
      <c r="S158" s="41"/>
    </row>
    <row r="159" spans="1:19" s="241" customFormat="1" x14ac:dyDescent="0.25">
      <c r="A159" s="41"/>
      <c r="B159" s="41"/>
      <c r="F159" s="41"/>
      <c r="G159" s="41"/>
      <c r="H159" s="41"/>
      <c r="I159" s="41"/>
      <c r="J159" s="41"/>
      <c r="K159" s="41"/>
      <c r="L159" s="41"/>
      <c r="M159" s="41"/>
      <c r="N159" s="41"/>
      <c r="O159" s="41"/>
      <c r="P159" s="41"/>
      <c r="Q159" s="41"/>
      <c r="R159" s="41"/>
      <c r="S159" s="41"/>
    </row>
    <row r="160" spans="1:19" s="241" customFormat="1" x14ac:dyDescent="0.25">
      <c r="A160" s="41"/>
      <c r="B160" s="41"/>
      <c r="F160" s="41"/>
      <c r="G160" s="41"/>
      <c r="H160" s="41"/>
      <c r="I160" s="41"/>
      <c r="J160" s="41"/>
      <c r="K160" s="41"/>
      <c r="L160" s="41"/>
      <c r="M160" s="41"/>
      <c r="N160" s="41"/>
      <c r="O160" s="41"/>
      <c r="P160" s="41"/>
      <c r="Q160" s="41"/>
      <c r="R160" s="41"/>
      <c r="S160" s="41"/>
    </row>
    <row r="161" spans="1:19" s="241" customFormat="1" x14ac:dyDescent="0.25">
      <c r="A161" s="41"/>
      <c r="B161" s="41"/>
      <c r="F161" s="41"/>
      <c r="G161" s="41"/>
      <c r="H161" s="41"/>
      <c r="I161" s="41"/>
      <c r="J161" s="41"/>
      <c r="K161" s="41"/>
      <c r="L161" s="41"/>
      <c r="M161" s="41"/>
      <c r="N161" s="41"/>
      <c r="O161" s="41"/>
      <c r="P161" s="41"/>
      <c r="Q161" s="41"/>
      <c r="R161" s="41"/>
      <c r="S161" s="41"/>
    </row>
    <row r="162" spans="1:19" s="241" customFormat="1" x14ac:dyDescent="0.25">
      <c r="A162" s="41"/>
      <c r="B162" s="41"/>
      <c r="F162" s="41"/>
      <c r="G162" s="41"/>
      <c r="H162" s="41"/>
      <c r="I162" s="41"/>
      <c r="J162" s="41"/>
      <c r="K162" s="41"/>
      <c r="L162" s="41"/>
      <c r="M162" s="41"/>
      <c r="N162" s="41"/>
      <c r="O162" s="41"/>
      <c r="P162" s="41"/>
      <c r="Q162" s="41"/>
      <c r="R162" s="41"/>
      <c r="S162" s="41"/>
    </row>
    <row r="163" spans="1:19" s="241" customFormat="1" x14ac:dyDescent="0.25">
      <c r="A163" s="41"/>
      <c r="B163" s="41"/>
      <c r="F163" s="41"/>
      <c r="G163" s="41"/>
      <c r="H163" s="41"/>
      <c r="I163" s="41"/>
      <c r="J163" s="41"/>
      <c r="K163" s="41"/>
      <c r="L163" s="41"/>
      <c r="M163" s="41"/>
      <c r="N163" s="41"/>
      <c r="O163" s="41"/>
      <c r="P163" s="41"/>
      <c r="Q163" s="41"/>
      <c r="R163" s="41"/>
      <c r="S163" s="41"/>
    </row>
    <row r="164" spans="1:19" s="241" customFormat="1" x14ac:dyDescent="0.25">
      <c r="A164" s="41"/>
      <c r="B164" s="41"/>
      <c r="F164" s="41"/>
      <c r="G164" s="41"/>
      <c r="H164" s="41"/>
      <c r="I164" s="41"/>
      <c r="J164" s="41"/>
      <c r="K164" s="41"/>
      <c r="L164" s="41"/>
      <c r="M164" s="41"/>
      <c r="N164" s="41"/>
      <c r="O164" s="41"/>
      <c r="P164" s="41"/>
      <c r="Q164" s="41"/>
      <c r="R164" s="41"/>
      <c r="S164" s="41"/>
    </row>
    <row r="165" spans="1:19" s="241" customFormat="1" x14ac:dyDescent="0.25">
      <c r="A165" s="41"/>
      <c r="B165" s="41"/>
      <c r="F165" s="41"/>
      <c r="G165" s="41"/>
      <c r="H165" s="41"/>
      <c r="I165" s="41"/>
      <c r="J165" s="41"/>
      <c r="K165" s="41"/>
      <c r="L165" s="41"/>
      <c r="M165" s="41"/>
      <c r="N165" s="41"/>
      <c r="O165" s="41"/>
      <c r="P165" s="41"/>
      <c r="Q165" s="41"/>
      <c r="R165" s="41"/>
      <c r="S165" s="41"/>
    </row>
    <row r="166" spans="1:19" s="241" customFormat="1" x14ac:dyDescent="0.25">
      <c r="A166" s="41"/>
      <c r="B166" s="41"/>
      <c r="F166" s="41"/>
      <c r="G166" s="41"/>
      <c r="H166" s="41"/>
      <c r="I166" s="41"/>
      <c r="J166" s="41"/>
      <c r="K166" s="41"/>
      <c r="L166" s="41"/>
      <c r="M166" s="41"/>
      <c r="N166" s="41"/>
      <c r="O166" s="41"/>
      <c r="P166" s="41"/>
      <c r="Q166" s="41"/>
      <c r="R166" s="41"/>
      <c r="S166" s="41"/>
    </row>
    <row r="167" spans="1:19" s="241" customFormat="1" x14ac:dyDescent="0.25">
      <c r="A167" s="41"/>
      <c r="B167" s="41"/>
      <c r="F167" s="41"/>
      <c r="G167" s="41"/>
      <c r="H167" s="41"/>
      <c r="I167" s="41"/>
      <c r="J167" s="41"/>
      <c r="K167" s="41"/>
      <c r="L167" s="41"/>
      <c r="M167" s="41"/>
      <c r="N167" s="41"/>
      <c r="O167" s="41"/>
      <c r="P167" s="41"/>
      <c r="Q167" s="41"/>
      <c r="R167" s="41"/>
      <c r="S167" s="41"/>
    </row>
    <row r="168" spans="1:19" s="241" customFormat="1" x14ac:dyDescent="0.25">
      <c r="A168" s="41"/>
      <c r="B168" s="41"/>
      <c r="F168" s="41"/>
      <c r="G168" s="41"/>
      <c r="H168" s="41"/>
      <c r="I168" s="41"/>
      <c r="J168" s="41"/>
      <c r="K168" s="41"/>
      <c r="L168" s="41"/>
      <c r="M168" s="41"/>
      <c r="N168" s="41"/>
      <c r="O168" s="41"/>
      <c r="P168" s="41"/>
      <c r="Q168" s="41"/>
      <c r="R168" s="41"/>
      <c r="S168" s="41"/>
    </row>
    <row r="169" spans="1:19" s="241" customFormat="1" x14ac:dyDescent="0.25">
      <c r="A169" s="41"/>
      <c r="B169" s="41"/>
      <c r="F169" s="41"/>
      <c r="G169" s="41"/>
      <c r="H169" s="41"/>
      <c r="I169" s="41"/>
      <c r="J169" s="41"/>
      <c r="K169" s="41"/>
      <c r="L169" s="41"/>
      <c r="M169" s="41"/>
      <c r="N169" s="41"/>
      <c r="O169" s="41"/>
      <c r="P169" s="41"/>
      <c r="Q169" s="41"/>
      <c r="R169" s="41"/>
      <c r="S169" s="41"/>
    </row>
    <row r="170" spans="1:19" s="241" customFormat="1" x14ac:dyDescent="0.25">
      <c r="A170" s="41"/>
      <c r="B170" s="41"/>
      <c r="F170" s="41"/>
      <c r="G170" s="41"/>
      <c r="H170" s="41"/>
      <c r="I170" s="41"/>
      <c r="J170" s="41"/>
      <c r="K170" s="41"/>
      <c r="L170" s="41"/>
      <c r="M170" s="41"/>
      <c r="N170" s="41"/>
      <c r="O170" s="41"/>
      <c r="P170" s="41"/>
      <c r="Q170" s="41"/>
      <c r="R170" s="41"/>
      <c r="S170" s="41"/>
    </row>
    <row r="171" spans="1:19" s="241" customFormat="1" x14ac:dyDescent="0.25">
      <c r="A171" s="41"/>
      <c r="B171" s="41"/>
      <c r="F171" s="41"/>
      <c r="G171" s="41"/>
      <c r="H171" s="41"/>
      <c r="I171" s="41"/>
      <c r="J171" s="41"/>
      <c r="K171" s="41"/>
      <c r="L171" s="41"/>
      <c r="M171" s="41"/>
      <c r="N171" s="41"/>
      <c r="O171" s="41"/>
      <c r="P171" s="41"/>
      <c r="Q171" s="41"/>
      <c r="R171" s="41"/>
      <c r="S171" s="41"/>
    </row>
    <row r="172" spans="1:19" s="241" customFormat="1" x14ac:dyDescent="0.25">
      <c r="A172" s="41"/>
      <c r="B172" s="41"/>
      <c r="F172" s="41"/>
      <c r="G172" s="41"/>
      <c r="H172" s="41"/>
      <c r="I172" s="41"/>
      <c r="J172" s="41"/>
      <c r="K172" s="41"/>
      <c r="L172" s="41"/>
      <c r="M172" s="41"/>
      <c r="N172" s="41"/>
      <c r="O172" s="41"/>
      <c r="P172" s="41"/>
      <c r="Q172" s="41"/>
      <c r="R172" s="41"/>
      <c r="S172" s="41"/>
    </row>
    <row r="173" spans="1:19" s="241" customFormat="1" x14ac:dyDescent="0.25">
      <c r="A173" s="41"/>
      <c r="B173" s="41"/>
      <c r="F173" s="41"/>
      <c r="G173" s="41"/>
      <c r="H173" s="41"/>
      <c r="I173" s="41"/>
      <c r="J173" s="41"/>
      <c r="K173" s="41"/>
      <c r="L173" s="41"/>
      <c r="M173" s="41"/>
      <c r="N173" s="41"/>
      <c r="O173" s="41"/>
      <c r="P173" s="41"/>
      <c r="Q173" s="41"/>
      <c r="R173" s="41"/>
      <c r="S173" s="41"/>
    </row>
    <row r="174" spans="1:19" s="241" customFormat="1" x14ac:dyDescent="0.25">
      <c r="A174" s="41"/>
      <c r="B174" s="41"/>
      <c r="F174" s="41"/>
      <c r="G174" s="41"/>
      <c r="H174" s="41"/>
      <c r="I174" s="41"/>
      <c r="J174" s="41"/>
      <c r="K174" s="41"/>
      <c r="L174" s="41"/>
      <c r="M174" s="41"/>
      <c r="N174" s="41"/>
      <c r="O174" s="41"/>
      <c r="P174" s="41"/>
      <c r="Q174" s="41"/>
      <c r="R174" s="41"/>
      <c r="S174" s="41"/>
    </row>
    <row r="175" spans="1:19" s="241" customFormat="1" x14ac:dyDescent="0.25">
      <c r="A175" s="41"/>
      <c r="B175" s="41"/>
      <c r="F175" s="41"/>
      <c r="G175" s="41"/>
      <c r="H175" s="41"/>
      <c r="I175" s="41"/>
      <c r="J175" s="41"/>
      <c r="K175" s="41"/>
      <c r="L175" s="41"/>
      <c r="M175" s="41"/>
      <c r="N175" s="41"/>
      <c r="O175" s="41"/>
      <c r="P175" s="41"/>
      <c r="Q175" s="41"/>
      <c r="R175" s="41"/>
      <c r="S175" s="41"/>
    </row>
    <row r="176" spans="1:19" s="241" customFormat="1" x14ac:dyDescent="0.25">
      <c r="A176" s="41"/>
      <c r="B176" s="41"/>
      <c r="F176" s="41"/>
      <c r="G176" s="41"/>
      <c r="H176" s="41"/>
      <c r="I176" s="41"/>
      <c r="J176" s="41"/>
      <c r="K176" s="41"/>
      <c r="L176" s="41"/>
      <c r="M176" s="41"/>
      <c r="N176" s="41"/>
      <c r="O176" s="41"/>
      <c r="P176" s="41"/>
      <c r="Q176" s="41"/>
      <c r="R176" s="41"/>
      <c r="S176" s="41"/>
    </row>
    <row r="177" spans="1:19" s="241" customFormat="1" x14ac:dyDescent="0.25">
      <c r="A177" s="41"/>
      <c r="B177" s="41"/>
      <c r="F177" s="41"/>
      <c r="G177" s="41"/>
      <c r="H177" s="41"/>
      <c r="I177" s="41"/>
      <c r="J177" s="41"/>
      <c r="K177" s="41"/>
      <c r="L177" s="41"/>
      <c r="M177" s="41"/>
      <c r="N177" s="41"/>
      <c r="O177" s="41"/>
      <c r="P177" s="41"/>
      <c r="Q177" s="41"/>
      <c r="R177" s="41"/>
      <c r="S177" s="41"/>
    </row>
    <row r="178" spans="1:19" s="241" customFormat="1" x14ac:dyDescent="0.25">
      <c r="A178" s="41"/>
      <c r="B178" s="41"/>
      <c r="F178" s="41"/>
      <c r="G178" s="41"/>
      <c r="H178" s="41"/>
      <c r="I178" s="41"/>
      <c r="J178" s="41"/>
      <c r="K178" s="41"/>
      <c r="L178" s="41"/>
      <c r="M178" s="41"/>
      <c r="N178" s="41"/>
      <c r="O178" s="41"/>
      <c r="P178" s="41"/>
      <c r="Q178" s="41"/>
      <c r="R178" s="41"/>
      <c r="S178" s="41"/>
    </row>
    <row r="179" spans="1:19" s="241" customFormat="1" x14ac:dyDescent="0.25">
      <c r="A179" s="41"/>
      <c r="B179" s="41"/>
      <c r="F179" s="41"/>
      <c r="G179" s="41"/>
      <c r="H179" s="41"/>
      <c r="I179" s="41"/>
      <c r="J179" s="41"/>
      <c r="K179" s="41"/>
      <c r="L179" s="41"/>
      <c r="M179" s="41"/>
      <c r="N179" s="41"/>
      <c r="O179" s="41"/>
      <c r="P179" s="41"/>
      <c r="Q179" s="41"/>
      <c r="R179" s="41"/>
      <c r="S179" s="41"/>
    </row>
    <row r="180" spans="1:19" s="241" customFormat="1" x14ac:dyDescent="0.25">
      <c r="A180" s="41"/>
      <c r="B180" s="41"/>
      <c r="F180" s="41"/>
      <c r="G180" s="41"/>
      <c r="H180" s="41"/>
      <c r="I180" s="41"/>
      <c r="J180" s="41"/>
      <c r="K180" s="41"/>
      <c r="L180" s="41"/>
      <c r="M180" s="41"/>
      <c r="N180" s="41"/>
      <c r="O180" s="41"/>
      <c r="P180" s="41"/>
      <c r="Q180" s="41"/>
      <c r="R180" s="41"/>
      <c r="S180" s="41"/>
    </row>
    <row r="181" spans="1:19" s="241" customFormat="1" x14ac:dyDescent="0.25">
      <c r="A181" s="41"/>
      <c r="B181" s="41"/>
      <c r="F181" s="41"/>
      <c r="G181" s="41"/>
      <c r="H181" s="41"/>
      <c r="I181" s="41"/>
      <c r="J181" s="41"/>
      <c r="K181" s="41"/>
      <c r="L181" s="41"/>
      <c r="M181" s="41"/>
      <c r="N181" s="41"/>
      <c r="O181" s="41"/>
      <c r="P181" s="41"/>
      <c r="Q181" s="41"/>
      <c r="R181" s="41"/>
      <c r="S181" s="41"/>
    </row>
    <row r="182" spans="1:19" s="241" customFormat="1" x14ac:dyDescent="0.25">
      <c r="A182" s="41"/>
      <c r="B182" s="41"/>
      <c r="F182" s="41"/>
      <c r="G182" s="41"/>
      <c r="H182" s="41"/>
      <c r="I182" s="41"/>
      <c r="J182" s="41"/>
      <c r="K182" s="41"/>
      <c r="L182" s="41"/>
      <c r="M182" s="41"/>
      <c r="N182" s="41"/>
      <c r="O182" s="41"/>
      <c r="P182" s="41"/>
      <c r="Q182" s="41"/>
      <c r="R182" s="41"/>
      <c r="S182" s="41"/>
    </row>
    <row r="183" spans="1:19" s="241" customFormat="1" x14ac:dyDescent="0.25">
      <c r="A183" s="41"/>
      <c r="B183" s="41"/>
      <c r="F183" s="41"/>
      <c r="G183" s="41"/>
      <c r="H183" s="41"/>
      <c r="I183" s="41"/>
      <c r="J183" s="41"/>
      <c r="K183" s="41"/>
      <c r="L183" s="41"/>
      <c r="M183" s="41"/>
      <c r="N183" s="41"/>
      <c r="O183" s="41"/>
      <c r="P183" s="41"/>
      <c r="Q183" s="41"/>
      <c r="R183" s="41"/>
      <c r="S183" s="41"/>
    </row>
    <row r="184" spans="1:19" s="241" customFormat="1" x14ac:dyDescent="0.25">
      <c r="A184" s="41"/>
      <c r="B184" s="41"/>
      <c r="F184" s="41"/>
      <c r="G184" s="41"/>
      <c r="H184" s="41"/>
      <c r="I184" s="41"/>
      <c r="J184" s="41"/>
      <c r="K184" s="41"/>
      <c r="L184" s="41"/>
      <c r="M184" s="41"/>
      <c r="N184" s="41"/>
      <c r="O184" s="41"/>
      <c r="P184" s="41"/>
      <c r="Q184" s="41"/>
      <c r="R184" s="41"/>
      <c r="S184" s="41"/>
    </row>
    <row r="185" spans="1:19" s="241" customFormat="1" x14ac:dyDescent="0.25">
      <c r="A185" s="41"/>
      <c r="B185" s="41"/>
      <c r="F185" s="41"/>
      <c r="G185" s="41"/>
      <c r="H185" s="41"/>
      <c r="I185" s="41"/>
      <c r="J185" s="41"/>
      <c r="K185" s="41"/>
      <c r="L185" s="41"/>
      <c r="M185" s="41"/>
      <c r="N185" s="41"/>
      <c r="O185" s="41"/>
      <c r="P185" s="41"/>
      <c r="Q185" s="41"/>
      <c r="R185" s="41"/>
      <c r="S185" s="41"/>
    </row>
    <row r="186" spans="1:19" s="241" customFormat="1" x14ac:dyDescent="0.25">
      <c r="A186" s="41"/>
      <c r="B186" s="41"/>
      <c r="F186" s="41"/>
      <c r="G186" s="41"/>
      <c r="H186" s="41"/>
      <c r="I186" s="41"/>
      <c r="J186" s="41"/>
      <c r="K186" s="41"/>
      <c r="L186" s="41"/>
      <c r="M186" s="41"/>
      <c r="N186" s="41"/>
      <c r="O186" s="41"/>
      <c r="P186" s="41"/>
      <c r="Q186" s="41"/>
      <c r="R186" s="41"/>
      <c r="S186" s="41"/>
    </row>
    <row r="187" spans="1:19" s="241" customFormat="1" x14ac:dyDescent="0.25">
      <c r="A187" s="41"/>
      <c r="B187" s="41"/>
      <c r="F187" s="41"/>
      <c r="G187" s="41"/>
      <c r="H187" s="41"/>
      <c r="I187" s="41"/>
      <c r="J187" s="41"/>
      <c r="K187" s="41"/>
      <c r="L187" s="41"/>
      <c r="M187" s="41"/>
      <c r="N187" s="41"/>
      <c r="O187" s="41"/>
      <c r="P187" s="41"/>
      <c r="Q187" s="41"/>
      <c r="R187" s="41"/>
      <c r="S187" s="41"/>
    </row>
    <row r="188" spans="1:19" s="241" customFormat="1" x14ac:dyDescent="0.25">
      <c r="A188" s="41"/>
      <c r="B188" s="41"/>
      <c r="F188" s="41"/>
      <c r="G188" s="41"/>
      <c r="H188" s="41"/>
      <c r="I188" s="41"/>
      <c r="J188" s="41"/>
      <c r="K188" s="41"/>
      <c r="L188" s="41"/>
      <c r="M188" s="41"/>
      <c r="N188" s="41"/>
      <c r="O188" s="41"/>
      <c r="P188" s="41"/>
      <c r="Q188" s="41"/>
      <c r="R188" s="41"/>
      <c r="S188" s="41"/>
    </row>
    <row r="189" spans="1:19" s="241" customFormat="1" x14ac:dyDescent="0.25">
      <c r="A189" s="41"/>
      <c r="B189" s="41"/>
      <c r="F189" s="41"/>
      <c r="G189" s="41"/>
      <c r="H189" s="41"/>
      <c r="I189" s="41"/>
      <c r="J189" s="41"/>
      <c r="K189" s="41"/>
      <c r="L189" s="41"/>
      <c r="M189" s="41"/>
      <c r="N189" s="41"/>
      <c r="O189" s="41"/>
      <c r="P189" s="41"/>
      <c r="Q189" s="41"/>
      <c r="R189" s="41"/>
      <c r="S189" s="41"/>
    </row>
    <row r="190" spans="1:19" s="241" customFormat="1" x14ac:dyDescent="0.25">
      <c r="A190" s="41"/>
      <c r="B190" s="41"/>
      <c r="F190" s="41"/>
      <c r="G190" s="41"/>
      <c r="H190" s="41"/>
      <c r="I190" s="41"/>
      <c r="J190" s="41"/>
      <c r="K190" s="41"/>
      <c r="L190" s="41"/>
      <c r="M190" s="41"/>
      <c r="N190" s="41"/>
      <c r="O190" s="41"/>
      <c r="P190" s="41"/>
      <c r="Q190" s="41"/>
      <c r="R190" s="41"/>
      <c r="S190" s="41"/>
    </row>
    <row r="191" spans="1:19" s="241" customFormat="1" x14ac:dyDescent="0.25">
      <c r="A191" s="41"/>
      <c r="B191" s="41"/>
      <c r="F191" s="41"/>
      <c r="G191" s="41"/>
      <c r="H191" s="41"/>
      <c r="I191" s="41"/>
      <c r="J191" s="41"/>
      <c r="K191" s="41"/>
      <c r="L191" s="41"/>
      <c r="M191" s="41"/>
      <c r="N191" s="41"/>
      <c r="O191" s="41"/>
      <c r="P191" s="41"/>
      <c r="Q191" s="41"/>
      <c r="R191" s="41"/>
      <c r="S191" s="41"/>
    </row>
    <row r="192" spans="1:19" s="241" customFormat="1" x14ac:dyDescent="0.25">
      <c r="A192" s="41"/>
      <c r="B192" s="41"/>
      <c r="F192" s="41"/>
      <c r="G192" s="41"/>
      <c r="H192" s="41"/>
      <c r="I192" s="41"/>
      <c r="J192" s="41"/>
      <c r="K192" s="41"/>
      <c r="L192" s="41"/>
      <c r="M192" s="41"/>
      <c r="N192" s="41"/>
      <c r="O192" s="41"/>
      <c r="P192" s="41"/>
      <c r="Q192" s="41"/>
      <c r="R192" s="41"/>
      <c r="S192" s="41"/>
    </row>
    <row r="193" spans="1:19" s="241" customFormat="1" x14ac:dyDescent="0.25">
      <c r="A193" s="41"/>
      <c r="B193" s="41"/>
      <c r="F193" s="41"/>
      <c r="G193" s="41"/>
      <c r="H193" s="41"/>
      <c r="I193" s="41"/>
      <c r="J193" s="41"/>
      <c r="K193" s="41"/>
      <c r="L193" s="41"/>
      <c r="M193" s="41"/>
      <c r="N193" s="41"/>
      <c r="O193" s="41"/>
      <c r="P193" s="41"/>
      <c r="Q193" s="41"/>
      <c r="R193" s="41"/>
      <c r="S193" s="41"/>
    </row>
    <row r="194" spans="1:19" s="241" customFormat="1" x14ac:dyDescent="0.25">
      <c r="A194" s="41"/>
      <c r="B194" s="41"/>
      <c r="F194" s="41"/>
      <c r="G194" s="41"/>
      <c r="H194" s="41"/>
      <c r="I194" s="41"/>
      <c r="J194" s="41"/>
      <c r="K194" s="41"/>
      <c r="L194" s="41"/>
      <c r="M194" s="41"/>
      <c r="N194" s="41"/>
      <c r="O194" s="41"/>
      <c r="P194" s="41"/>
      <c r="Q194" s="41"/>
      <c r="R194" s="41"/>
      <c r="S194" s="41"/>
    </row>
    <row r="195" spans="1:19" s="241" customFormat="1" x14ac:dyDescent="0.25">
      <c r="A195" s="41"/>
      <c r="B195" s="41"/>
      <c r="F195" s="41"/>
      <c r="G195" s="41"/>
      <c r="H195" s="41"/>
      <c r="I195" s="41"/>
      <c r="J195" s="41"/>
      <c r="K195" s="41"/>
      <c r="L195" s="41"/>
      <c r="M195" s="41"/>
      <c r="N195" s="41"/>
      <c r="O195" s="41"/>
      <c r="P195" s="41"/>
      <c r="Q195" s="41"/>
      <c r="R195" s="41"/>
      <c r="S195" s="41"/>
    </row>
    <row r="196" spans="1:19" s="241" customFormat="1" x14ac:dyDescent="0.25">
      <c r="A196" s="41"/>
      <c r="B196" s="41"/>
      <c r="F196" s="41"/>
      <c r="G196" s="41"/>
      <c r="H196" s="41"/>
      <c r="I196" s="41"/>
      <c r="J196" s="41"/>
      <c r="K196" s="41"/>
      <c r="L196" s="41"/>
      <c r="M196" s="41"/>
      <c r="N196" s="41"/>
      <c r="O196" s="41"/>
      <c r="P196" s="41"/>
      <c r="Q196" s="41"/>
      <c r="R196" s="41"/>
      <c r="S196" s="41"/>
    </row>
    <row r="197" spans="1:19" s="241" customFormat="1" x14ac:dyDescent="0.25">
      <c r="A197" s="41"/>
      <c r="B197" s="41"/>
      <c r="F197" s="41"/>
      <c r="G197" s="41"/>
      <c r="H197" s="41"/>
      <c r="I197" s="41"/>
      <c r="J197" s="41"/>
      <c r="K197" s="41"/>
      <c r="L197" s="41"/>
      <c r="M197" s="41"/>
      <c r="N197" s="41"/>
      <c r="O197" s="41"/>
      <c r="P197" s="41"/>
      <c r="Q197" s="41"/>
      <c r="R197" s="41"/>
      <c r="S197" s="41"/>
    </row>
    <row r="198" spans="1:19" s="241" customFormat="1" x14ac:dyDescent="0.25">
      <c r="A198" s="41"/>
      <c r="B198" s="41"/>
      <c r="F198" s="41"/>
      <c r="G198" s="41"/>
      <c r="H198" s="41"/>
      <c r="I198" s="41"/>
      <c r="J198" s="41"/>
      <c r="K198" s="41"/>
      <c r="L198" s="41"/>
      <c r="M198" s="41"/>
      <c r="N198" s="41"/>
      <c r="O198" s="41"/>
      <c r="P198" s="41"/>
      <c r="Q198" s="41"/>
      <c r="R198" s="41"/>
      <c r="S198" s="41"/>
    </row>
    <row r="199" spans="1:19" s="241" customFormat="1" x14ac:dyDescent="0.25">
      <c r="A199" s="41"/>
      <c r="B199" s="41"/>
      <c r="F199" s="41"/>
      <c r="G199" s="41"/>
      <c r="H199" s="41"/>
      <c r="I199" s="41"/>
      <c r="J199" s="41"/>
      <c r="K199" s="41"/>
      <c r="L199" s="41"/>
      <c r="M199" s="41"/>
      <c r="N199" s="41"/>
      <c r="O199" s="41"/>
      <c r="P199" s="41"/>
      <c r="Q199" s="41"/>
      <c r="R199" s="41"/>
      <c r="S199" s="41"/>
    </row>
    <row r="200" spans="1:19" s="241" customFormat="1" x14ac:dyDescent="0.25">
      <c r="A200" s="41"/>
      <c r="B200" s="41"/>
      <c r="F200" s="41"/>
      <c r="G200" s="41"/>
      <c r="H200" s="41"/>
      <c r="I200" s="41"/>
      <c r="J200" s="41"/>
      <c r="K200" s="41"/>
      <c r="L200" s="41"/>
      <c r="M200" s="41"/>
      <c r="N200" s="41"/>
      <c r="O200" s="41"/>
      <c r="P200" s="41"/>
      <c r="Q200" s="41"/>
      <c r="R200" s="41"/>
      <c r="S200" s="41"/>
    </row>
    <row r="201" spans="1:19" s="241" customFormat="1" x14ac:dyDescent="0.25">
      <c r="A201" s="41"/>
      <c r="B201" s="41"/>
      <c r="F201" s="41"/>
      <c r="G201" s="41"/>
      <c r="H201" s="41"/>
      <c r="I201" s="41"/>
      <c r="J201" s="41"/>
      <c r="K201" s="41"/>
      <c r="L201" s="41"/>
      <c r="M201" s="41"/>
      <c r="N201" s="41"/>
      <c r="O201" s="41"/>
      <c r="P201" s="41"/>
      <c r="Q201" s="41"/>
      <c r="R201" s="41"/>
      <c r="S201" s="41"/>
    </row>
    <row r="202" spans="1:19" s="241" customFormat="1" x14ac:dyDescent="0.25">
      <c r="A202" s="41"/>
      <c r="B202" s="41"/>
      <c r="F202" s="41"/>
      <c r="G202" s="41"/>
      <c r="H202" s="41"/>
      <c r="I202" s="41"/>
      <c r="J202" s="41"/>
      <c r="K202" s="41"/>
      <c r="L202" s="41"/>
      <c r="M202" s="41"/>
      <c r="N202" s="41"/>
      <c r="O202" s="41"/>
      <c r="P202" s="41"/>
      <c r="Q202" s="41"/>
      <c r="R202" s="41"/>
      <c r="S202" s="41"/>
    </row>
    <row r="203" spans="1:19" s="241" customFormat="1" x14ac:dyDescent="0.25">
      <c r="A203" s="41"/>
      <c r="B203" s="41"/>
      <c r="F203" s="41"/>
      <c r="G203" s="41"/>
      <c r="H203" s="41"/>
      <c r="I203" s="41"/>
      <c r="J203" s="41"/>
      <c r="K203" s="41"/>
      <c r="L203" s="41"/>
      <c r="M203" s="41"/>
      <c r="N203" s="41"/>
      <c r="O203" s="41"/>
      <c r="P203" s="41"/>
      <c r="Q203" s="41"/>
      <c r="R203" s="41"/>
      <c r="S203" s="41"/>
    </row>
    <row r="204" spans="1:19" s="241" customFormat="1" x14ac:dyDescent="0.25">
      <c r="A204" s="41"/>
      <c r="B204" s="41"/>
      <c r="F204" s="41"/>
      <c r="G204" s="41"/>
      <c r="H204" s="41"/>
      <c r="I204" s="41"/>
      <c r="J204" s="41"/>
      <c r="K204" s="41"/>
      <c r="L204" s="41"/>
      <c r="M204" s="41"/>
      <c r="N204" s="41"/>
      <c r="O204" s="41"/>
      <c r="P204" s="41"/>
      <c r="Q204" s="41"/>
      <c r="R204" s="41"/>
      <c r="S204" s="41"/>
    </row>
    <row r="205" spans="1:19" s="241" customFormat="1" x14ac:dyDescent="0.25">
      <c r="A205" s="41"/>
      <c r="B205" s="41"/>
      <c r="F205" s="41"/>
      <c r="G205" s="41"/>
      <c r="H205" s="41"/>
      <c r="I205" s="41"/>
      <c r="J205" s="41"/>
      <c r="K205" s="41"/>
      <c r="L205" s="41"/>
      <c r="M205" s="41"/>
      <c r="N205" s="41"/>
      <c r="O205" s="41"/>
      <c r="P205" s="41"/>
      <c r="Q205" s="41"/>
      <c r="R205" s="41"/>
      <c r="S205" s="41"/>
    </row>
    <row r="206" spans="1:19" s="241" customFormat="1" x14ac:dyDescent="0.25">
      <c r="A206" s="41"/>
      <c r="B206" s="41"/>
      <c r="F206" s="41"/>
      <c r="G206" s="41"/>
      <c r="H206" s="41"/>
      <c r="I206" s="41"/>
      <c r="J206" s="41"/>
      <c r="K206" s="41"/>
      <c r="L206" s="41"/>
      <c r="M206" s="41"/>
      <c r="N206" s="41"/>
      <c r="O206" s="41"/>
      <c r="P206" s="41"/>
      <c r="Q206" s="41"/>
      <c r="R206" s="41"/>
      <c r="S206" s="41"/>
    </row>
    <row r="207" spans="1:19" s="241" customFormat="1" x14ac:dyDescent="0.25">
      <c r="A207" s="41"/>
      <c r="B207" s="41"/>
      <c r="F207" s="41"/>
      <c r="G207" s="41"/>
      <c r="H207" s="41"/>
      <c r="I207" s="41"/>
      <c r="J207" s="41"/>
      <c r="K207" s="41"/>
      <c r="L207" s="41"/>
      <c r="M207" s="41"/>
      <c r="N207" s="41"/>
      <c r="O207" s="41"/>
      <c r="P207" s="41"/>
      <c r="Q207" s="41"/>
      <c r="R207" s="41"/>
      <c r="S207" s="41"/>
    </row>
    <row r="208" spans="1:19" s="241" customFormat="1" x14ac:dyDescent="0.25">
      <c r="A208" s="41"/>
      <c r="B208" s="41"/>
      <c r="F208" s="41"/>
      <c r="G208" s="41"/>
      <c r="H208" s="41"/>
      <c r="I208" s="41"/>
      <c r="J208" s="41"/>
      <c r="K208" s="41"/>
      <c r="L208" s="41"/>
      <c r="M208" s="41"/>
      <c r="N208" s="41"/>
      <c r="O208" s="41"/>
      <c r="P208" s="41"/>
      <c r="Q208" s="41"/>
      <c r="R208" s="41"/>
      <c r="S208" s="41"/>
    </row>
    <row r="209" spans="1:19" s="241" customFormat="1" x14ac:dyDescent="0.25">
      <c r="A209" s="41"/>
      <c r="B209" s="41"/>
      <c r="F209" s="41"/>
      <c r="G209" s="41"/>
      <c r="H209" s="41"/>
      <c r="I209" s="41"/>
      <c r="J209" s="41"/>
      <c r="K209" s="41"/>
      <c r="L209" s="41"/>
      <c r="M209" s="41"/>
      <c r="N209" s="41"/>
      <c r="O209" s="41"/>
      <c r="P209" s="41"/>
      <c r="Q209" s="41"/>
      <c r="R209" s="41"/>
      <c r="S209" s="41"/>
    </row>
    <row r="210" spans="1:19" s="241" customFormat="1" x14ac:dyDescent="0.25">
      <c r="A210" s="41"/>
      <c r="B210" s="41"/>
      <c r="F210" s="41"/>
      <c r="G210" s="41"/>
      <c r="H210" s="41"/>
      <c r="I210" s="41"/>
      <c r="J210" s="41"/>
      <c r="K210" s="41"/>
      <c r="L210" s="41"/>
      <c r="M210" s="41"/>
      <c r="N210" s="41"/>
      <c r="O210" s="41"/>
      <c r="P210" s="41"/>
      <c r="Q210" s="41"/>
      <c r="R210" s="41"/>
      <c r="S210" s="41"/>
    </row>
    <row r="211" spans="1:19" s="241" customFormat="1" x14ac:dyDescent="0.25">
      <c r="A211" s="41"/>
      <c r="B211" s="41"/>
      <c r="F211" s="41"/>
      <c r="G211" s="41"/>
      <c r="H211" s="41"/>
      <c r="I211" s="41"/>
      <c r="J211" s="41"/>
      <c r="K211" s="41"/>
      <c r="L211" s="41"/>
      <c r="M211" s="41"/>
      <c r="N211" s="41"/>
      <c r="O211" s="41"/>
      <c r="P211" s="41"/>
      <c r="Q211" s="41"/>
      <c r="R211" s="41"/>
      <c r="S211" s="41"/>
    </row>
    <row r="212" spans="1:19" s="241" customFormat="1" x14ac:dyDescent="0.25">
      <c r="A212" s="41"/>
      <c r="B212" s="41"/>
      <c r="F212" s="41"/>
      <c r="G212" s="41"/>
      <c r="H212" s="41"/>
      <c r="I212" s="41"/>
      <c r="J212" s="41"/>
      <c r="K212" s="41"/>
      <c r="L212" s="41"/>
      <c r="M212" s="41"/>
      <c r="N212" s="41"/>
      <c r="O212" s="41"/>
      <c r="P212" s="41"/>
      <c r="Q212" s="41"/>
      <c r="R212" s="41"/>
      <c r="S212" s="41"/>
    </row>
    <row r="213" spans="1:19" s="241" customFormat="1" x14ac:dyDescent="0.25">
      <c r="A213" s="41"/>
      <c r="B213" s="41"/>
      <c r="F213" s="41"/>
      <c r="G213" s="41"/>
      <c r="H213" s="41"/>
      <c r="I213" s="41"/>
      <c r="J213" s="41"/>
      <c r="K213" s="41"/>
      <c r="L213" s="41"/>
      <c r="M213" s="41"/>
      <c r="N213" s="41"/>
      <c r="O213" s="41"/>
      <c r="P213" s="41"/>
      <c r="Q213" s="41"/>
      <c r="R213" s="41"/>
      <c r="S213" s="41"/>
    </row>
    <row r="214" spans="1:19" s="241" customFormat="1" x14ac:dyDescent="0.25">
      <c r="A214" s="41"/>
      <c r="B214" s="41"/>
      <c r="F214" s="41"/>
      <c r="G214" s="41"/>
      <c r="H214" s="41"/>
      <c r="I214" s="41"/>
      <c r="J214" s="41"/>
      <c r="K214" s="41"/>
      <c r="L214" s="41"/>
      <c r="M214" s="41"/>
      <c r="N214" s="41"/>
      <c r="O214" s="41"/>
      <c r="P214" s="41"/>
      <c r="Q214" s="41"/>
      <c r="R214" s="41"/>
      <c r="S214" s="41"/>
    </row>
    <row r="215" spans="1:19" s="241" customFormat="1" x14ac:dyDescent="0.25">
      <c r="A215" s="41"/>
      <c r="B215" s="41"/>
      <c r="F215" s="41"/>
      <c r="G215" s="41"/>
      <c r="H215" s="41"/>
      <c r="I215" s="41"/>
      <c r="J215" s="41"/>
      <c r="K215" s="41"/>
      <c r="L215" s="41"/>
      <c r="M215" s="41"/>
      <c r="N215" s="41"/>
      <c r="O215" s="41"/>
      <c r="P215" s="41"/>
      <c r="Q215" s="41"/>
      <c r="R215" s="41"/>
      <c r="S215" s="41"/>
    </row>
    <row r="216" spans="1:19" s="241" customFormat="1" x14ac:dyDescent="0.25">
      <c r="A216" s="41"/>
      <c r="B216" s="41"/>
      <c r="F216" s="41"/>
      <c r="G216" s="41"/>
      <c r="H216" s="41"/>
      <c r="I216" s="41"/>
      <c r="J216" s="41"/>
      <c r="K216" s="41"/>
      <c r="L216" s="41"/>
      <c r="M216" s="41"/>
      <c r="N216" s="41"/>
      <c r="O216" s="41"/>
      <c r="P216" s="41"/>
      <c r="Q216" s="41"/>
      <c r="R216" s="41"/>
      <c r="S216" s="41"/>
    </row>
    <row r="217" spans="1:19" s="241" customFormat="1" x14ac:dyDescent="0.25">
      <c r="A217" s="41"/>
      <c r="B217" s="41"/>
      <c r="F217" s="41"/>
      <c r="G217" s="41"/>
      <c r="H217" s="41"/>
      <c r="I217" s="41"/>
      <c r="J217" s="41"/>
      <c r="K217" s="41"/>
      <c r="L217" s="41"/>
      <c r="M217" s="41"/>
      <c r="N217" s="41"/>
      <c r="O217" s="41"/>
      <c r="P217" s="41"/>
      <c r="Q217" s="41"/>
      <c r="R217" s="41"/>
      <c r="S217" s="41"/>
    </row>
    <row r="218" spans="1:19" s="241" customFormat="1" x14ac:dyDescent="0.25">
      <c r="A218" s="41"/>
      <c r="B218" s="41"/>
      <c r="F218" s="41"/>
      <c r="G218" s="41"/>
      <c r="H218" s="41"/>
      <c r="I218" s="41"/>
      <c r="J218" s="41"/>
      <c r="K218" s="41"/>
      <c r="L218" s="41"/>
      <c r="M218" s="41"/>
      <c r="N218" s="41"/>
      <c r="O218" s="41"/>
      <c r="P218" s="41"/>
      <c r="Q218" s="41"/>
      <c r="R218" s="41"/>
      <c r="S218" s="41"/>
    </row>
    <row r="219" spans="1:19" s="241" customFormat="1" x14ac:dyDescent="0.25">
      <c r="A219" s="41"/>
      <c r="B219" s="41"/>
      <c r="F219" s="41"/>
      <c r="G219" s="41"/>
      <c r="H219" s="41"/>
      <c r="I219" s="41"/>
      <c r="J219" s="41"/>
      <c r="K219" s="41"/>
      <c r="L219" s="41"/>
      <c r="M219" s="41"/>
      <c r="N219" s="41"/>
      <c r="O219" s="41"/>
      <c r="P219" s="41"/>
      <c r="Q219" s="41"/>
      <c r="R219" s="41"/>
      <c r="S219" s="41"/>
    </row>
    <row r="220" spans="1:19" s="241" customFormat="1" x14ac:dyDescent="0.25">
      <c r="A220" s="41"/>
      <c r="B220" s="41"/>
      <c r="F220" s="41"/>
      <c r="G220" s="41"/>
      <c r="H220" s="41"/>
      <c r="I220" s="41"/>
      <c r="J220" s="41"/>
      <c r="K220" s="41"/>
      <c r="L220" s="41"/>
      <c r="M220" s="41"/>
      <c r="N220" s="41"/>
      <c r="O220" s="41"/>
      <c r="P220" s="41"/>
      <c r="Q220" s="41"/>
      <c r="R220" s="41"/>
      <c r="S220" s="41"/>
    </row>
    <row r="221" spans="1:19" s="241" customFormat="1" x14ac:dyDescent="0.25">
      <c r="A221" s="41"/>
      <c r="B221" s="41"/>
      <c r="F221" s="41"/>
      <c r="G221" s="41"/>
      <c r="H221" s="41"/>
      <c r="I221" s="41"/>
      <c r="J221" s="41"/>
      <c r="K221" s="41"/>
      <c r="L221" s="41"/>
      <c r="M221" s="41"/>
      <c r="N221" s="41"/>
      <c r="O221" s="41"/>
      <c r="P221" s="41"/>
      <c r="Q221" s="41"/>
      <c r="R221" s="41"/>
      <c r="S221" s="41"/>
    </row>
    <row r="222" spans="1:19" s="241" customFormat="1" x14ac:dyDescent="0.25">
      <c r="A222" s="41"/>
      <c r="B222" s="41"/>
      <c r="F222" s="41"/>
      <c r="G222" s="41"/>
      <c r="H222" s="41"/>
      <c r="I222" s="41"/>
      <c r="J222" s="41"/>
      <c r="K222" s="41"/>
      <c r="L222" s="41"/>
      <c r="M222" s="41"/>
      <c r="N222" s="41"/>
      <c r="O222" s="41"/>
      <c r="P222" s="41"/>
      <c r="Q222" s="41"/>
      <c r="R222" s="41"/>
      <c r="S222" s="41"/>
    </row>
    <row r="223" spans="1:19" s="241" customFormat="1" x14ac:dyDescent="0.25">
      <c r="A223" s="41"/>
      <c r="B223" s="41"/>
      <c r="F223" s="41"/>
      <c r="G223" s="41"/>
      <c r="H223" s="41"/>
      <c r="I223" s="41"/>
      <c r="J223" s="41"/>
      <c r="K223" s="41"/>
      <c r="L223" s="41"/>
      <c r="M223" s="41"/>
      <c r="N223" s="41"/>
      <c r="O223" s="41"/>
      <c r="P223" s="41"/>
      <c r="Q223" s="41"/>
      <c r="R223" s="41"/>
      <c r="S223" s="41"/>
    </row>
    <row r="224" spans="1:19" s="241" customFormat="1" x14ac:dyDescent="0.25">
      <c r="A224" s="41"/>
      <c r="B224" s="41"/>
      <c r="F224" s="41"/>
      <c r="G224" s="41"/>
      <c r="H224" s="41"/>
      <c r="I224" s="41"/>
      <c r="J224" s="41"/>
      <c r="K224" s="41"/>
      <c r="L224" s="41"/>
      <c r="M224" s="41"/>
      <c r="N224" s="41"/>
      <c r="O224" s="41"/>
      <c r="P224" s="41"/>
      <c r="Q224" s="41"/>
      <c r="R224" s="41"/>
      <c r="S224" s="41"/>
    </row>
    <row r="225" spans="1:19" s="241" customFormat="1" x14ac:dyDescent="0.25">
      <c r="A225" s="41"/>
      <c r="B225" s="41"/>
      <c r="F225" s="41"/>
      <c r="G225" s="41"/>
      <c r="H225" s="41"/>
      <c r="I225" s="41"/>
      <c r="J225" s="41"/>
      <c r="K225" s="41"/>
      <c r="L225" s="41"/>
      <c r="M225" s="41"/>
      <c r="N225" s="41"/>
      <c r="O225" s="41"/>
      <c r="P225" s="41"/>
      <c r="Q225" s="41"/>
      <c r="R225" s="41"/>
      <c r="S225" s="41"/>
    </row>
    <row r="226" spans="1:19" s="241" customFormat="1" x14ac:dyDescent="0.25">
      <c r="A226" s="41"/>
      <c r="B226" s="41"/>
      <c r="F226" s="41"/>
      <c r="G226" s="41"/>
      <c r="H226" s="41"/>
      <c r="I226" s="41"/>
      <c r="J226" s="41"/>
      <c r="K226" s="41"/>
      <c r="L226" s="41"/>
      <c r="M226" s="41"/>
      <c r="N226" s="41"/>
      <c r="O226" s="41"/>
      <c r="P226" s="41"/>
      <c r="Q226" s="41"/>
      <c r="R226" s="41"/>
      <c r="S226" s="41"/>
    </row>
    <row r="227" spans="1:19" s="241" customFormat="1" x14ac:dyDescent="0.25">
      <c r="A227" s="41"/>
      <c r="B227" s="41"/>
      <c r="F227" s="41"/>
      <c r="G227" s="41"/>
      <c r="H227" s="41"/>
      <c r="I227" s="41"/>
      <c r="J227" s="41"/>
      <c r="K227" s="41"/>
      <c r="L227" s="41"/>
      <c r="M227" s="41"/>
      <c r="N227" s="41"/>
      <c r="O227" s="41"/>
      <c r="P227" s="41"/>
      <c r="Q227" s="41"/>
      <c r="R227" s="41"/>
      <c r="S227" s="41"/>
    </row>
    <row r="228" spans="1:19" s="241" customFormat="1" x14ac:dyDescent="0.25">
      <c r="A228" s="41"/>
      <c r="B228" s="41"/>
      <c r="F228" s="41"/>
      <c r="G228" s="41"/>
      <c r="H228" s="41"/>
      <c r="I228" s="41"/>
      <c r="J228" s="41"/>
      <c r="K228" s="41"/>
      <c r="L228" s="41"/>
      <c r="M228" s="41"/>
      <c r="N228" s="41"/>
      <c r="O228" s="41"/>
      <c r="P228" s="41"/>
      <c r="Q228" s="41"/>
      <c r="R228" s="41"/>
      <c r="S228" s="41"/>
    </row>
    <row r="229" spans="1:19" s="241" customFormat="1" x14ac:dyDescent="0.25">
      <c r="A229" s="41"/>
      <c r="B229" s="41"/>
      <c r="F229" s="41"/>
      <c r="G229" s="41"/>
      <c r="H229" s="41"/>
      <c r="I229" s="41"/>
      <c r="J229" s="41"/>
      <c r="K229" s="41"/>
      <c r="L229" s="41"/>
      <c r="M229" s="41"/>
      <c r="N229" s="41"/>
      <c r="O229" s="41"/>
      <c r="P229" s="41"/>
      <c r="Q229" s="41"/>
      <c r="R229" s="41"/>
      <c r="S229" s="41"/>
    </row>
    <row r="230" spans="1:19" s="241" customFormat="1" x14ac:dyDescent="0.25">
      <c r="A230" s="41"/>
      <c r="B230" s="41"/>
      <c r="F230" s="41"/>
      <c r="G230" s="41"/>
      <c r="H230" s="41"/>
      <c r="I230" s="41"/>
      <c r="J230" s="41"/>
      <c r="K230" s="41"/>
      <c r="L230" s="41"/>
      <c r="M230" s="41"/>
      <c r="N230" s="41"/>
      <c r="O230" s="41"/>
      <c r="P230" s="41"/>
      <c r="Q230" s="41"/>
      <c r="R230" s="41"/>
      <c r="S230" s="41"/>
    </row>
    <row r="231" spans="1:19" s="241" customFormat="1" x14ac:dyDescent="0.25">
      <c r="A231" s="41"/>
      <c r="B231" s="41"/>
      <c r="F231" s="41"/>
      <c r="G231" s="41"/>
      <c r="H231" s="41"/>
      <c r="I231" s="41"/>
      <c r="J231" s="41"/>
      <c r="K231" s="41"/>
      <c r="L231" s="41"/>
      <c r="M231" s="41"/>
      <c r="N231" s="41"/>
      <c r="O231" s="41"/>
      <c r="P231" s="41"/>
      <c r="Q231" s="41"/>
      <c r="R231" s="41"/>
      <c r="S231" s="41"/>
    </row>
    <row r="232" spans="1:19" s="241" customFormat="1" x14ac:dyDescent="0.25">
      <c r="A232" s="41"/>
      <c r="B232" s="41"/>
      <c r="F232" s="41"/>
      <c r="G232" s="41"/>
      <c r="H232" s="41"/>
      <c r="I232" s="41"/>
      <c r="J232" s="41"/>
      <c r="K232" s="41"/>
      <c r="L232" s="41"/>
      <c r="M232" s="41"/>
      <c r="N232" s="41"/>
      <c r="O232" s="41"/>
      <c r="P232" s="41"/>
      <c r="Q232" s="41"/>
      <c r="R232" s="41"/>
      <c r="S232" s="41"/>
    </row>
    <row r="233" spans="1:19" s="241" customFormat="1" x14ac:dyDescent="0.25">
      <c r="A233" s="41"/>
      <c r="B233" s="41"/>
      <c r="F233" s="41"/>
      <c r="G233" s="41"/>
      <c r="H233" s="41"/>
      <c r="I233" s="41"/>
      <c r="J233" s="41"/>
      <c r="K233" s="41"/>
      <c r="L233" s="41"/>
      <c r="M233" s="41"/>
      <c r="N233" s="41"/>
      <c r="O233" s="41"/>
      <c r="P233" s="41"/>
      <c r="Q233" s="41"/>
      <c r="R233" s="41"/>
      <c r="S233" s="41"/>
    </row>
    <row r="234" spans="1:19" s="241" customFormat="1" x14ac:dyDescent="0.25">
      <c r="A234" s="41"/>
      <c r="B234" s="41"/>
      <c r="F234" s="41"/>
      <c r="G234" s="41"/>
      <c r="H234" s="41"/>
      <c r="I234" s="41"/>
      <c r="J234" s="41"/>
      <c r="K234" s="41"/>
      <c r="L234" s="41"/>
      <c r="M234" s="41"/>
      <c r="N234" s="41"/>
      <c r="O234" s="41"/>
      <c r="P234" s="41"/>
      <c r="Q234" s="41"/>
      <c r="R234" s="41"/>
      <c r="S234" s="41"/>
    </row>
    <row r="235" spans="1:19" s="241" customFormat="1" x14ac:dyDescent="0.25">
      <c r="A235" s="41"/>
      <c r="B235" s="41"/>
      <c r="F235" s="41"/>
      <c r="G235" s="41"/>
      <c r="H235" s="41"/>
      <c r="I235" s="41"/>
      <c r="J235" s="41"/>
      <c r="K235" s="41"/>
      <c r="L235" s="41"/>
      <c r="M235" s="41"/>
      <c r="N235" s="41"/>
      <c r="O235" s="41"/>
      <c r="P235" s="41"/>
      <c r="Q235" s="41"/>
      <c r="R235" s="41"/>
      <c r="S235" s="41"/>
    </row>
    <row r="236" spans="1:19" s="241" customFormat="1" x14ac:dyDescent="0.25">
      <c r="A236" s="41"/>
      <c r="B236" s="41"/>
      <c r="F236" s="41"/>
      <c r="G236" s="41"/>
      <c r="H236" s="41"/>
      <c r="I236" s="41"/>
      <c r="J236" s="41"/>
      <c r="K236" s="41"/>
      <c r="L236" s="41"/>
      <c r="M236" s="41"/>
      <c r="N236" s="41"/>
      <c r="O236" s="41"/>
      <c r="P236" s="41"/>
      <c r="Q236" s="41"/>
      <c r="R236" s="41"/>
      <c r="S236" s="41"/>
    </row>
    <row r="237" spans="1:19" s="241" customFormat="1" x14ac:dyDescent="0.25">
      <c r="A237" s="41"/>
      <c r="B237" s="41"/>
      <c r="F237" s="41"/>
      <c r="G237" s="41"/>
      <c r="H237" s="41"/>
      <c r="I237" s="41"/>
      <c r="J237" s="41"/>
      <c r="K237" s="41"/>
      <c r="L237" s="41"/>
      <c r="M237" s="41"/>
      <c r="N237" s="41"/>
      <c r="O237" s="41"/>
      <c r="P237" s="41"/>
      <c r="Q237" s="41"/>
      <c r="R237" s="41"/>
      <c r="S237" s="41"/>
    </row>
    <row r="238" spans="1:19" s="241" customFormat="1" x14ac:dyDescent="0.25">
      <c r="A238" s="41"/>
      <c r="B238" s="41"/>
      <c r="F238" s="41"/>
      <c r="G238" s="41"/>
      <c r="H238" s="41"/>
      <c r="I238" s="41"/>
      <c r="J238" s="41"/>
      <c r="K238" s="41"/>
      <c r="L238" s="41"/>
      <c r="M238" s="41"/>
      <c r="N238" s="41"/>
      <c r="O238" s="41"/>
      <c r="P238" s="41"/>
      <c r="Q238" s="41"/>
      <c r="R238" s="41"/>
      <c r="S238" s="41"/>
    </row>
    <row r="239" spans="1:19" s="241" customFormat="1" x14ac:dyDescent="0.25">
      <c r="A239" s="41"/>
      <c r="B239" s="41"/>
      <c r="F239" s="41"/>
      <c r="G239" s="41"/>
      <c r="H239" s="41"/>
      <c r="I239" s="41"/>
      <c r="J239" s="41"/>
      <c r="K239" s="41"/>
      <c r="L239" s="41"/>
      <c r="M239" s="41"/>
      <c r="N239" s="41"/>
      <c r="O239" s="41"/>
      <c r="P239" s="41"/>
      <c r="Q239" s="41"/>
      <c r="R239" s="41"/>
      <c r="S239" s="41"/>
    </row>
    <row r="240" spans="1:19" s="241" customFormat="1" x14ac:dyDescent="0.25">
      <c r="A240" s="41"/>
      <c r="B240" s="41"/>
      <c r="F240" s="41"/>
      <c r="G240" s="41"/>
      <c r="H240" s="41"/>
      <c r="I240" s="41"/>
      <c r="J240" s="41"/>
      <c r="K240" s="41"/>
      <c r="L240" s="41"/>
      <c r="M240" s="41"/>
      <c r="N240" s="41"/>
      <c r="O240" s="41"/>
      <c r="P240" s="41"/>
      <c r="Q240" s="41"/>
      <c r="R240" s="41"/>
      <c r="S240" s="41"/>
    </row>
    <row r="241" spans="1:19" s="241" customFormat="1" x14ac:dyDescent="0.25">
      <c r="A241" s="41"/>
      <c r="B241" s="41"/>
      <c r="F241" s="41"/>
      <c r="G241" s="41"/>
      <c r="H241" s="41"/>
      <c r="I241" s="41"/>
      <c r="J241" s="41"/>
      <c r="K241" s="41"/>
      <c r="L241" s="41"/>
      <c r="M241" s="41"/>
      <c r="N241" s="41"/>
      <c r="O241" s="41"/>
      <c r="P241" s="41"/>
      <c r="Q241" s="41"/>
      <c r="R241" s="41"/>
      <c r="S241" s="41"/>
    </row>
    <row r="242" spans="1:19" s="241" customFormat="1" x14ac:dyDescent="0.25">
      <c r="A242" s="41"/>
      <c r="B242" s="41"/>
      <c r="F242" s="41"/>
      <c r="G242" s="41"/>
      <c r="H242" s="41"/>
      <c r="I242" s="41"/>
      <c r="J242" s="41"/>
      <c r="K242" s="41"/>
      <c r="L242" s="41"/>
      <c r="M242" s="41"/>
      <c r="N242" s="41"/>
      <c r="O242" s="41"/>
      <c r="P242" s="41"/>
      <c r="Q242" s="41"/>
      <c r="R242" s="41"/>
      <c r="S242" s="41"/>
    </row>
    <row r="243" spans="1:19" s="241" customFormat="1" x14ac:dyDescent="0.25">
      <c r="A243" s="41"/>
      <c r="B243" s="41"/>
      <c r="F243" s="41"/>
      <c r="G243" s="41"/>
      <c r="H243" s="41"/>
      <c r="I243" s="41"/>
      <c r="J243" s="41"/>
      <c r="K243" s="41"/>
      <c r="L243" s="41"/>
      <c r="M243" s="41"/>
      <c r="N243" s="41"/>
      <c r="O243" s="41"/>
      <c r="P243" s="41"/>
      <c r="Q243" s="41"/>
      <c r="R243" s="41"/>
      <c r="S243" s="41"/>
    </row>
    <row r="244" spans="1:19" s="241" customFormat="1" x14ac:dyDescent="0.25">
      <c r="A244" s="41"/>
      <c r="B244" s="41"/>
      <c r="F244" s="41"/>
      <c r="G244" s="41"/>
      <c r="H244" s="41"/>
      <c r="I244" s="41"/>
      <c r="J244" s="41"/>
      <c r="K244" s="41"/>
      <c r="L244" s="41"/>
      <c r="M244" s="41"/>
      <c r="N244" s="41"/>
      <c r="O244" s="41"/>
      <c r="P244" s="41"/>
      <c r="Q244" s="41"/>
      <c r="R244" s="41"/>
      <c r="S244" s="41"/>
    </row>
    <row r="245" spans="1:19" s="241" customFormat="1" x14ac:dyDescent="0.25">
      <c r="A245" s="41"/>
      <c r="B245" s="41"/>
      <c r="F245" s="41"/>
      <c r="G245" s="41"/>
      <c r="H245" s="41"/>
      <c r="I245" s="41"/>
      <c r="J245" s="41"/>
      <c r="K245" s="41"/>
      <c r="L245" s="41"/>
      <c r="M245" s="41"/>
      <c r="N245" s="41"/>
      <c r="O245" s="41"/>
      <c r="P245" s="41"/>
      <c r="Q245" s="41"/>
      <c r="R245" s="41"/>
      <c r="S245" s="41"/>
    </row>
    <row r="246" spans="1:19" s="241" customFormat="1" x14ac:dyDescent="0.25">
      <c r="A246" s="41"/>
      <c r="B246" s="41"/>
      <c r="F246" s="41"/>
      <c r="G246" s="41"/>
      <c r="H246" s="41"/>
      <c r="I246" s="41"/>
      <c r="J246" s="41"/>
      <c r="K246" s="41"/>
      <c r="L246" s="41"/>
      <c r="M246" s="41"/>
      <c r="N246" s="41"/>
      <c r="O246" s="41"/>
      <c r="P246" s="41"/>
      <c r="Q246" s="41"/>
      <c r="R246" s="41"/>
      <c r="S246" s="41"/>
    </row>
    <row r="247" spans="1:19" s="241" customFormat="1" x14ac:dyDescent="0.25">
      <c r="A247" s="41"/>
      <c r="B247" s="41"/>
      <c r="F247" s="41"/>
      <c r="G247" s="41"/>
      <c r="H247" s="41"/>
      <c r="I247" s="41"/>
      <c r="J247" s="41"/>
      <c r="K247" s="41"/>
      <c r="L247" s="41"/>
      <c r="M247" s="41"/>
      <c r="N247" s="41"/>
      <c r="O247" s="41"/>
      <c r="P247" s="41"/>
      <c r="Q247" s="41"/>
      <c r="R247" s="41"/>
      <c r="S247" s="41"/>
    </row>
    <row r="248" spans="1:19" s="241" customFormat="1" x14ac:dyDescent="0.25">
      <c r="A248" s="41"/>
      <c r="B248" s="41"/>
      <c r="F248" s="41"/>
      <c r="G248" s="41"/>
      <c r="H248" s="41"/>
      <c r="I248" s="41"/>
      <c r="J248" s="41"/>
      <c r="K248" s="41"/>
      <c r="L248" s="41"/>
      <c r="M248" s="41"/>
      <c r="N248" s="41"/>
      <c r="O248" s="41"/>
      <c r="P248" s="41"/>
      <c r="Q248" s="41"/>
      <c r="R248" s="41"/>
      <c r="S248" s="41"/>
    </row>
    <row r="249" spans="1:19" s="241" customFormat="1" x14ac:dyDescent="0.25">
      <c r="A249" s="41"/>
      <c r="B249" s="41"/>
      <c r="F249" s="41"/>
      <c r="G249" s="41"/>
      <c r="H249" s="41"/>
      <c r="I249" s="41"/>
      <c r="J249" s="41"/>
      <c r="K249" s="41"/>
      <c r="L249" s="41"/>
      <c r="M249" s="41"/>
      <c r="N249" s="41"/>
      <c r="O249" s="41"/>
      <c r="P249" s="41"/>
      <c r="Q249" s="41"/>
      <c r="R249" s="41"/>
      <c r="S249" s="41"/>
    </row>
    <row r="250" spans="1:19" s="241" customFormat="1" x14ac:dyDescent="0.25">
      <c r="A250" s="41"/>
      <c r="B250" s="41"/>
      <c r="F250" s="41"/>
      <c r="G250" s="41"/>
      <c r="H250" s="41"/>
      <c r="I250" s="41"/>
      <c r="J250" s="41"/>
      <c r="K250" s="41"/>
      <c r="L250" s="41"/>
      <c r="M250" s="41"/>
      <c r="N250" s="41"/>
      <c r="O250" s="41"/>
      <c r="P250" s="41"/>
      <c r="Q250" s="41"/>
      <c r="R250" s="41"/>
      <c r="S250" s="41"/>
    </row>
    <row r="251" spans="1:19" s="241" customFormat="1" x14ac:dyDescent="0.25">
      <c r="A251" s="41"/>
      <c r="B251" s="41"/>
      <c r="F251" s="41"/>
      <c r="G251" s="41"/>
      <c r="H251" s="41"/>
      <c r="I251" s="41"/>
      <c r="J251" s="41"/>
      <c r="K251" s="41"/>
      <c r="L251" s="41"/>
      <c r="M251" s="41"/>
      <c r="N251" s="41"/>
      <c r="O251" s="41"/>
      <c r="P251" s="41"/>
      <c r="Q251" s="41"/>
      <c r="R251" s="41"/>
      <c r="S251" s="41"/>
    </row>
    <row r="252" spans="1:19" s="241" customFormat="1" x14ac:dyDescent="0.25">
      <c r="A252" s="41"/>
      <c r="B252" s="41"/>
      <c r="F252" s="41"/>
      <c r="G252" s="41"/>
      <c r="H252" s="41"/>
      <c r="I252" s="41"/>
      <c r="J252" s="41"/>
      <c r="K252" s="41"/>
      <c r="L252" s="41"/>
      <c r="M252" s="41"/>
      <c r="N252" s="41"/>
      <c r="O252" s="41"/>
      <c r="P252" s="41"/>
      <c r="Q252" s="41"/>
      <c r="R252" s="41"/>
      <c r="S252" s="41"/>
    </row>
    <row r="253" spans="1:19" s="241" customFormat="1" x14ac:dyDescent="0.25">
      <c r="A253" s="41"/>
      <c r="B253" s="41"/>
      <c r="F253" s="41"/>
      <c r="G253" s="41"/>
      <c r="H253" s="41"/>
      <c r="I253" s="41"/>
      <c r="J253" s="41"/>
      <c r="K253" s="41"/>
      <c r="L253" s="41"/>
      <c r="M253" s="41"/>
      <c r="N253" s="41"/>
      <c r="O253" s="41"/>
      <c r="P253" s="41"/>
      <c r="Q253" s="41"/>
      <c r="R253" s="41"/>
      <c r="S253" s="41"/>
    </row>
    <row r="254" spans="1:19" s="241" customFormat="1" x14ac:dyDescent="0.25">
      <c r="A254" s="41"/>
      <c r="B254" s="41"/>
      <c r="F254" s="41"/>
      <c r="G254" s="41"/>
      <c r="H254" s="41"/>
      <c r="I254" s="41"/>
      <c r="J254" s="41"/>
      <c r="K254" s="41"/>
      <c r="L254" s="41"/>
      <c r="M254" s="41"/>
      <c r="N254" s="41"/>
      <c r="O254" s="41"/>
      <c r="P254" s="41"/>
      <c r="Q254" s="41"/>
      <c r="R254" s="41"/>
      <c r="S254" s="41"/>
    </row>
    <row r="255" spans="1:19" s="241" customFormat="1" x14ac:dyDescent="0.25">
      <c r="A255" s="41"/>
      <c r="B255" s="41"/>
      <c r="F255" s="41"/>
      <c r="G255" s="41"/>
      <c r="H255" s="41"/>
      <c r="I255" s="41"/>
      <c r="J255" s="41"/>
      <c r="K255" s="41"/>
      <c r="L255" s="41"/>
      <c r="M255" s="41"/>
      <c r="N255" s="41"/>
      <c r="O255" s="41"/>
      <c r="P255" s="41"/>
      <c r="Q255" s="41"/>
      <c r="R255" s="41"/>
      <c r="S255" s="41"/>
    </row>
    <row r="256" spans="1:19" s="241" customFormat="1" x14ac:dyDescent="0.25">
      <c r="A256" s="41"/>
      <c r="B256" s="41"/>
      <c r="F256" s="41"/>
      <c r="G256" s="41"/>
      <c r="H256" s="41"/>
      <c r="I256" s="41"/>
      <c r="J256" s="41"/>
      <c r="K256" s="41"/>
      <c r="L256" s="41"/>
      <c r="M256" s="41"/>
      <c r="N256" s="41"/>
      <c r="O256" s="41"/>
      <c r="P256" s="41"/>
      <c r="Q256" s="41"/>
      <c r="R256" s="41"/>
      <c r="S256" s="41"/>
    </row>
    <row r="257" spans="1:19" s="241" customFormat="1" x14ac:dyDescent="0.25">
      <c r="A257" s="41"/>
      <c r="B257" s="41"/>
      <c r="F257" s="41"/>
      <c r="G257" s="41"/>
      <c r="H257" s="41"/>
      <c r="I257" s="41"/>
      <c r="J257" s="41"/>
      <c r="K257" s="41"/>
      <c r="L257" s="41"/>
      <c r="M257" s="41"/>
      <c r="N257" s="41"/>
      <c r="O257" s="41"/>
      <c r="P257" s="41"/>
      <c r="Q257" s="41"/>
      <c r="R257" s="41"/>
      <c r="S257" s="41"/>
    </row>
    <row r="258" spans="1:19" s="241" customFormat="1" x14ac:dyDescent="0.25">
      <c r="A258" s="41"/>
      <c r="B258" s="41"/>
      <c r="F258" s="41"/>
      <c r="G258" s="41"/>
      <c r="H258" s="41"/>
      <c r="I258" s="41"/>
      <c r="J258" s="41"/>
      <c r="K258" s="41"/>
      <c r="L258" s="41"/>
      <c r="M258" s="41"/>
      <c r="N258" s="41"/>
      <c r="O258" s="41"/>
      <c r="P258" s="41"/>
      <c r="Q258" s="41"/>
      <c r="R258" s="41"/>
      <c r="S258" s="41"/>
    </row>
    <row r="259" spans="1:19" s="241" customFormat="1" x14ac:dyDescent="0.25">
      <c r="A259" s="41"/>
      <c r="B259" s="41"/>
      <c r="F259" s="41"/>
      <c r="G259" s="41"/>
      <c r="H259" s="41"/>
      <c r="I259" s="41"/>
      <c r="J259" s="41"/>
      <c r="K259" s="41"/>
      <c r="L259" s="41"/>
      <c r="M259" s="41"/>
      <c r="N259" s="41"/>
      <c r="O259" s="41"/>
      <c r="P259" s="41"/>
      <c r="Q259" s="41"/>
      <c r="R259" s="41"/>
      <c r="S259" s="41"/>
    </row>
    <row r="260" spans="1:19" s="241" customFormat="1" x14ac:dyDescent="0.25">
      <c r="A260" s="41"/>
      <c r="B260" s="41"/>
      <c r="F260" s="41"/>
      <c r="G260" s="41"/>
      <c r="H260" s="41"/>
      <c r="I260" s="41"/>
      <c r="J260" s="41"/>
      <c r="K260" s="41"/>
      <c r="L260" s="41"/>
      <c r="M260" s="41"/>
      <c r="N260" s="41"/>
      <c r="O260" s="41"/>
      <c r="P260" s="41"/>
      <c r="Q260" s="41"/>
      <c r="R260" s="41"/>
      <c r="S260" s="41"/>
    </row>
    <row r="261" spans="1:19" s="241" customFormat="1" x14ac:dyDescent="0.25">
      <c r="A261" s="41"/>
      <c r="B261" s="41"/>
      <c r="F261" s="41"/>
      <c r="G261" s="41"/>
      <c r="H261" s="41"/>
      <c r="I261" s="41"/>
      <c r="J261" s="41"/>
      <c r="K261" s="41"/>
      <c r="L261" s="41"/>
      <c r="M261" s="41"/>
      <c r="N261" s="41"/>
      <c r="O261" s="41"/>
      <c r="P261" s="41"/>
      <c r="Q261" s="41"/>
      <c r="R261" s="41"/>
      <c r="S261" s="41"/>
    </row>
    <row r="262" spans="1:19" s="241" customFormat="1" x14ac:dyDescent="0.25">
      <c r="A262" s="41"/>
      <c r="B262" s="41"/>
      <c r="F262" s="41"/>
      <c r="G262" s="41"/>
      <c r="H262" s="41"/>
      <c r="I262" s="41"/>
      <c r="J262" s="41"/>
      <c r="K262" s="41"/>
      <c r="L262" s="41"/>
      <c r="M262" s="41"/>
      <c r="N262" s="41"/>
      <c r="O262" s="41"/>
      <c r="P262" s="41"/>
      <c r="Q262" s="41"/>
      <c r="R262" s="41"/>
      <c r="S262" s="41"/>
    </row>
    <row r="263" spans="1:19" s="241" customFormat="1" x14ac:dyDescent="0.25">
      <c r="A263" s="41"/>
      <c r="B263" s="41"/>
      <c r="F263" s="41"/>
      <c r="G263" s="41"/>
      <c r="H263" s="41"/>
      <c r="I263" s="41"/>
      <c r="J263" s="41"/>
      <c r="K263" s="41"/>
      <c r="L263" s="41"/>
      <c r="M263" s="41"/>
      <c r="N263" s="41"/>
      <c r="O263" s="41"/>
      <c r="P263" s="41"/>
      <c r="Q263" s="41"/>
      <c r="R263" s="41"/>
      <c r="S263" s="41"/>
    </row>
    <row r="264" spans="1:19" s="241" customFormat="1" x14ac:dyDescent="0.25">
      <c r="A264" s="41"/>
      <c r="B264" s="41"/>
      <c r="F264" s="41"/>
      <c r="G264" s="41"/>
      <c r="H264" s="41"/>
      <c r="I264" s="41"/>
      <c r="J264" s="41"/>
      <c r="K264" s="41"/>
      <c r="L264" s="41"/>
      <c r="M264" s="41"/>
      <c r="N264" s="41"/>
      <c r="O264" s="41"/>
      <c r="P264" s="41"/>
      <c r="Q264" s="41"/>
      <c r="R264" s="41"/>
      <c r="S264" s="41"/>
    </row>
    <row r="265" spans="1:19" s="241" customFormat="1" x14ac:dyDescent="0.25">
      <c r="A265" s="41"/>
      <c r="B265" s="41"/>
      <c r="F265" s="41"/>
      <c r="G265" s="41"/>
      <c r="H265" s="41"/>
      <c r="I265" s="41"/>
      <c r="J265" s="41"/>
      <c r="K265" s="41"/>
      <c r="L265" s="41"/>
      <c r="M265" s="41"/>
      <c r="N265" s="41"/>
      <c r="O265" s="41"/>
      <c r="P265" s="41"/>
      <c r="Q265" s="41"/>
      <c r="R265" s="41"/>
      <c r="S265" s="41"/>
    </row>
    <row r="266" spans="1:19" s="241" customFormat="1" x14ac:dyDescent="0.25">
      <c r="A266" s="41"/>
      <c r="B266" s="41"/>
      <c r="F266" s="41"/>
      <c r="G266" s="41"/>
      <c r="H266" s="41"/>
      <c r="I266" s="41"/>
      <c r="J266" s="41"/>
      <c r="K266" s="41"/>
      <c r="L266" s="41"/>
      <c r="M266" s="41"/>
      <c r="N266" s="41"/>
      <c r="O266" s="41"/>
      <c r="P266" s="41"/>
      <c r="Q266" s="41"/>
      <c r="R266" s="41"/>
      <c r="S266" s="41"/>
    </row>
    <row r="267" spans="1:19" s="241" customFormat="1" x14ac:dyDescent="0.25">
      <c r="A267" s="41"/>
      <c r="B267" s="41"/>
      <c r="F267" s="41"/>
      <c r="G267" s="41"/>
      <c r="H267" s="41"/>
      <c r="I267" s="41"/>
      <c r="J267" s="41"/>
      <c r="K267" s="41"/>
      <c r="L267" s="41"/>
      <c r="M267" s="41"/>
      <c r="N267" s="41"/>
      <c r="O267" s="41"/>
      <c r="P267" s="41"/>
      <c r="Q267" s="41"/>
      <c r="R267" s="41"/>
      <c r="S267" s="41"/>
    </row>
    <row r="268" spans="1:19" s="241" customFormat="1" x14ac:dyDescent="0.25">
      <c r="A268" s="41"/>
      <c r="B268" s="41"/>
      <c r="F268" s="41"/>
      <c r="G268" s="41"/>
      <c r="H268" s="41"/>
      <c r="I268" s="41"/>
      <c r="J268" s="41"/>
      <c r="K268" s="41"/>
      <c r="L268" s="41"/>
      <c r="M268" s="41"/>
      <c r="N268" s="41"/>
      <c r="O268" s="41"/>
      <c r="P268" s="41"/>
      <c r="Q268" s="41"/>
      <c r="R268" s="41"/>
      <c r="S268" s="41"/>
    </row>
    <row r="269" spans="1:19" s="241" customFormat="1" x14ac:dyDescent="0.25">
      <c r="A269" s="41"/>
      <c r="B269" s="41"/>
      <c r="F269" s="41"/>
      <c r="G269" s="41"/>
      <c r="H269" s="41"/>
      <c r="I269" s="41"/>
      <c r="J269" s="41"/>
      <c r="K269" s="41"/>
      <c r="L269" s="41"/>
      <c r="M269" s="41"/>
      <c r="N269" s="41"/>
      <c r="O269" s="41"/>
      <c r="P269" s="41"/>
      <c r="Q269" s="41"/>
      <c r="R269" s="41"/>
      <c r="S269" s="41"/>
    </row>
    <row r="270" spans="1:19" s="241" customFormat="1" x14ac:dyDescent="0.25">
      <c r="A270" s="41"/>
      <c r="B270" s="41"/>
      <c r="F270" s="41"/>
      <c r="G270" s="41"/>
      <c r="H270" s="41"/>
      <c r="I270" s="41"/>
      <c r="J270" s="41"/>
      <c r="K270" s="41"/>
      <c r="L270" s="41"/>
      <c r="M270" s="41"/>
      <c r="N270" s="41"/>
      <c r="O270" s="41"/>
      <c r="P270" s="41"/>
      <c r="Q270" s="41"/>
      <c r="R270" s="41"/>
      <c r="S270" s="41"/>
    </row>
    <row r="271" spans="1:19" s="241" customFormat="1" x14ac:dyDescent="0.25">
      <c r="A271" s="41"/>
      <c r="B271" s="41"/>
      <c r="F271" s="41"/>
      <c r="G271" s="41"/>
      <c r="H271" s="41"/>
      <c r="I271" s="41"/>
      <c r="J271" s="41"/>
      <c r="K271" s="41"/>
      <c r="L271" s="41"/>
      <c r="M271" s="41"/>
      <c r="N271" s="41"/>
      <c r="O271" s="41"/>
      <c r="P271" s="41"/>
      <c r="Q271" s="41"/>
      <c r="R271" s="41"/>
      <c r="S271" s="41"/>
    </row>
    <row r="272" spans="1:19" s="241" customFormat="1" x14ac:dyDescent="0.25">
      <c r="A272" s="41"/>
      <c r="B272" s="41"/>
      <c r="F272" s="41"/>
      <c r="G272" s="41"/>
      <c r="H272" s="41"/>
      <c r="I272" s="41"/>
      <c r="J272" s="41"/>
      <c r="K272" s="41"/>
      <c r="L272" s="41"/>
      <c r="M272" s="41"/>
      <c r="N272" s="41"/>
      <c r="O272" s="41"/>
      <c r="P272" s="41"/>
      <c r="Q272" s="41"/>
      <c r="R272" s="41"/>
      <c r="S272" s="41"/>
    </row>
    <row r="273" spans="1:19" s="241" customFormat="1" x14ac:dyDescent="0.25">
      <c r="A273" s="41"/>
      <c r="B273" s="41"/>
      <c r="F273" s="41"/>
      <c r="G273" s="41"/>
      <c r="H273" s="41"/>
      <c r="I273" s="41"/>
      <c r="J273" s="41"/>
      <c r="K273" s="41"/>
      <c r="L273" s="41"/>
      <c r="M273" s="41"/>
      <c r="N273" s="41"/>
      <c r="O273" s="41"/>
      <c r="P273" s="41"/>
      <c r="Q273" s="41"/>
      <c r="R273" s="41"/>
      <c r="S273" s="41"/>
    </row>
    <row r="274" spans="1:19" s="241" customFormat="1" x14ac:dyDescent="0.25">
      <c r="A274" s="41"/>
      <c r="B274" s="41"/>
      <c r="F274" s="41"/>
      <c r="G274" s="41"/>
      <c r="H274" s="41"/>
      <c r="I274" s="41"/>
      <c r="J274" s="41"/>
      <c r="K274" s="41"/>
      <c r="L274" s="41"/>
      <c r="M274" s="41"/>
      <c r="N274" s="41"/>
      <c r="O274" s="41"/>
      <c r="P274" s="41"/>
      <c r="Q274" s="41"/>
      <c r="R274" s="41"/>
      <c r="S274" s="41"/>
    </row>
    <row r="275" spans="1:19" s="241" customFormat="1" x14ac:dyDescent="0.25">
      <c r="A275" s="41"/>
      <c r="B275" s="41"/>
      <c r="F275" s="41"/>
      <c r="G275" s="41"/>
      <c r="H275" s="41"/>
      <c r="I275" s="41"/>
      <c r="J275" s="41"/>
      <c r="K275" s="41"/>
      <c r="L275" s="41"/>
      <c r="M275" s="41"/>
      <c r="N275" s="41"/>
      <c r="O275" s="41"/>
      <c r="P275" s="41"/>
      <c r="Q275" s="41"/>
      <c r="R275" s="41"/>
      <c r="S275" s="41"/>
    </row>
    <row r="276" spans="1:19" s="241" customFormat="1" x14ac:dyDescent="0.25">
      <c r="A276" s="41"/>
      <c r="B276" s="41"/>
      <c r="F276" s="41"/>
      <c r="G276" s="41"/>
      <c r="H276" s="41"/>
      <c r="I276" s="41"/>
      <c r="J276" s="41"/>
      <c r="K276" s="41"/>
      <c r="L276" s="41"/>
      <c r="M276" s="41"/>
      <c r="N276" s="41"/>
      <c r="O276" s="41"/>
      <c r="P276" s="41"/>
      <c r="Q276" s="41"/>
      <c r="R276" s="41"/>
      <c r="S276" s="41"/>
    </row>
    <row r="277" spans="1:19" s="241" customFormat="1" x14ac:dyDescent="0.25">
      <c r="A277" s="41"/>
      <c r="B277" s="41"/>
      <c r="F277" s="41"/>
      <c r="G277" s="41"/>
      <c r="H277" s="41"/>
      <c r="I277" s="41"/>
      <c r="J277" s="41"/>
      <c r="K277" s="41"/>
      <c r="L277" s="41"/>
      <c r="M277" s="41"/>
      <c r="N277" s="41"/>
      <c r="O277" s="41"/>
      <c r="P277" s="41"/>
      <c r="Q277" s="41"/>
      <c r="R277" s="41"/>
      <c r="S277" s="41"/>
    </row>
    <row r="278" spans="1:19" s="241" customFormat="1" x14ac:dyDescent="0.25">
      <c r="A278" s="41"/>
      <c r="B278" s="41"/>
      <c r="F278" s="41"/>
      <c r="G278" s="41"/>
      <c r="H278" s="41"/>
      <c r="I278" s="41"/>
      <c r="J278" s="41"/>
      <c r="K278" s="41"/>
      <c r="L278" s="41"/>
      <c r="M278" s="41"/>
      <c r="N278" s="41"/>
      <c r="O278" s="41"/>
      <c r="P278" s="41"/>
      <c r="Q278" s="41"/>
      <c r="R278" s="41"/>
      <c r="S278" s="41"/>
    </row>
    <row r="279" spans="1:19" s="241" customFormat="1" x14ac:dyDescent="0.25">
      <c r="A279" s="41"/>
      <c r="B279" s="41"/>
      <c r="F279" s="41"/>
      <c r="G279" s="41"/>
      <c r="H279" s="41"/>
      <c r="I279" s="41"/>
      <c r="J279" s="41"/>
      <c r="K279" s="41"/>
      <c r="L279" s="41"/>
      <c r="M279" s="41"/>
      <c r="N279" s="41"/>
      <c r="O279" s="41"/>
      <c r="P279" s="41"/>
      <c r="Q279" s="41"/>
      <c r="R279" s="41"/>
      <c r="S279" s="41"/>
    </row>
    <row r="280" spans="1:19" s="241" customFormat="1" x14ac:dyDescent="0.25">
      <c r="A280" s="41"/>
      <c r="B280" s="41"/>
      <c r="F280" s="41"/>
      <c r="G280" s="41"/>
      <c r="H280" s="41"/>
      <c r="I280" s="41"/>
      <c r="J280" s="41"/>
      <c r="K280" s="41"/>
      <c r="L280" s="41"/>
      <c r="M280" s="41"/>
      <c r="N280" s="41"/>
      <c r="O280" s="41"/>
      <c r="P280" s="41"/>
      <c r="Q280" s="41"/>
      <c r="R280" s="41"/>
      <c r="S280" s="41"/>
    </row>
    <row r="281" spans="1:19" s="241" customFormat="1" x14ac:dyDescent="0.25">
      <c r="A281" s="41"/>
      <c r="B281" s="41"/>
      <c r="F281" s="41"/>
      <c r="G281" s="41"/>
      <c r="H281" s="41"/>
      <c r="I281" s="41"/>
      <c r="J281" s="41"/>
      <c r="K281" s="41"/>
      <c r="L281" s="41"/>
      <c r="M281" s="41"/>
      <c r="N281" s="41"/>
      <c r="O281" s="41"/>
      <c r="P281" s="41"/>
      <c r="Q281" s="41"/>
      <c r="R281" s="41"/>
      <c r="S281" s="41"/>
    </row>
    <row r="282" spans="1:19" s="241" customFormat="1" x14ac:dyDescent="0.25">
      <c r="A282" s="41"/>
      <c r="B282" s="41"/>
      <c r="F282" s="41"/>
      <c r="G282" s="41"/>
      <c r="H282" s="41"/>
      <c r="I282" s="41"/>
      <c r="J282" s="41"/>
      <c r="K282" s="41"/>
      <c r="L282" s="41"/>
      <c r="M282" s="41"/>
      <c r="N282" s="41"/>
      <c r="O282" s="41"/>
      <c r="P282" s="41"/>
      <c r="Q282" s="41"/>
      <c r="R282" s="41"/>
      <c r="S282" s="41"/>
    </row>
    <row r="283" spans="1:19" s="241" customFormat="1" x14ac:dyDescent="0.25">
      <c r="A283" s="41"/>
      <c r="B283" s="41"/>
      <c r="F283" s="41"/>
      <c r="G283" s="41"/>
      <c r="H283" s="41"/>
      <c r="I283" s="41"/>
      <c r="J283" s="41"/>
      <c r="K283" s="41"/>
      <c r="L283" s="41"/>
      <c r="M283" s="41"/>
      <c r="N283" s="41"/>
      <c r="O283" s="41"/>
      <c r="P283" s="41"/>
      <c r="Q283" s="41"/>
      <c r="R283" s="41"/>
      <c r="S283" s="41"/>
    </row>
    <row r="284" spans="1:19" s="241" customFormat="1" x14ac:dyDescent="0.25">
      <c r="A284" s="41"/>
      <c r="B284" s="41"/>
      <c r="F284" s="41"/>
      <c r="G284" s="41"/>
      <c r="H284" s="41"/>
      <c r="I284" s="41"/>
      <c r="J284" s="41"/>
      <c r="K284" s="41"/>
      <c r="L284" s="41"/>
      <c r="M284" s="41"/>
      <c r="N284" s="41"/>
      <c r="O284" s="41"/>
      <c r="P284" s="41"/>
      <c r="Q284" s="41"/>
      <c r="R284" s="41"/>
      <c r="S284" s="41"/>
    </row>
    <row r="285" spans="1:19" s="241" customFormat="1" x14ac:dyDescent="0.25">
      <c r="A285" s="41"/>
      <c r="B285" s="41"/>
      <c r="F285" s="41"/>
      <c r="G285" s="41"/>
      <c r="H285" s="41"/>
      <c r="I285" s="41"/>
      <c r="J285" s="41"/>
      <c r="K285" s="41"/>
      <c r="L285" s="41"/>
      <c r="M285" s="41"/>
      <c r="N285" s="41"/>
      <c r="O285" s="41"/>
      <c r="P285" s="41"/>
      <c r="Q285" s="41"/>
      <c r="R285" s="41"/>
      <c r="S285" s="41"/>
    </row>
    <row r="286" spans="1:19" s="241" customFormat="1" x14ac:dyDescent="0.25">
      <c r="A286" s="41"/>
      <c r="B286" s="41"/>
      <c r="F286" s="41"/>
      <c r="G286" s="41"/>
      <c r="H286" s="41"/>
      <c r="I286" s="41"/>
      <c r="J286" s="41"/>
      <c r="K286" s="41"/>
      <c r="L286" s="41"/>
      <c r="M286" s="41"/>
      <c r="N286" s="41"/>
      <c r="O286" s="41"/>
      <c r="P286" s="41"/>
      <c r="Q286" s="41"/>
      <c r="R286" s="41"/>
      <c r="S286" s="41"/>
    </row>
    <row r="287" spans="1:19" s="241" customFormat="1" x14ac:dyDescent="0.25">
      <c r="A287" s="41"/>
      <c r="B287" s="41"/>
      <c r="F287" s="41"/>
      <c r="G287" s="41"/>
      <c r="H287" s="41"/>
      <c r="I287" s="41"/>
      <c r="J287" s="41"/>
      <c r="K287" s="41"/>
      <c r="L287" s="41"/>
      <c r="M287" s="41"/>
      <c r="N287" s="41"/>
      <c r="O287" s="41"/>
      <c r="P287" s="41"/>
      <c r="Q287" s="41"/>
      <c r="R287" s="41"/>
      <c r="S287" s="41"/>
    </row>
    <row r="288" spans="1:19" s="241" customFormat="1" x14ac:dyDescent="0.25">
      <c r="A288" s="41"/>
      <c r="B288" s="41"/>
      <c r="F288" s="41"/>
      <c r="G288" s="41"/>
      <c r="H288" s="41"/>
      <c r="I288" s="41"/>
      <c r="J288" s="41"/>
      <c r="K288" s="41"/>
      <c r="L288" s="41"/>
      <c r="M288" s="41"/>
      <c r="N288" s="41"/>
      <c r="O288" s="41"/>
      <c r="P288" s="41"/>
      <c r="Q288" s="41"/>
      <c r="R288" s="41"/>
      <c r="S288" s="41"/>
    </row>
    <row r="289" spans="1:19" s="241" customFormat="1" x14ac:dyDescent="0.25">
      <c r="A289" s="41"/>
      <c r="B289" s="41"/>
      <c r="F289" s="41"/>
      <c r="G289" s="41"/>
      <c r="H289" s="41"/>
      <c r="I289" s="41"/>
      <c r="J289" s="41"/>
      <c r="K289" s="41"/>
      <c r="L289" s="41"/>
      <c r="M289" s="41"/>
      <c r="N289" s="41"/>
      <c r="O289" s="41"/>
      <c r="P289" s="41"/>
      <c r="Q289" s="41"/>
      <c r="R289" s="41"/>
      <c r="S289" s="41"/>
    </row>
    <row r="290" spans="1:19" s="241" customFormat="1" x14ac:dyDescent="0.25">
      <c r="A290" s="41"/>
      <c r="B290" s="41"/>
      <c r="F290" s="41"/>
      <c r="G290" s="41"/>
      <c r="H290" s="41"/>
      <c r="I290" s="41"/>
      <c r="J290" s="41"/>
      <c r="K290" s="41"/>
      <c r="L290" s="41"/>
      <c r="M290" s="41"/>
      <c r="N290" s="41"/>
      <c r="O290" s="41"/>
      <c r="P290" s="41"/>
      <c r="Q290" s="41"/>
      <c r="R290" s="41"/>
      <c r="S290" s="41"/>
    </row>
    <row r="291" spans="1:19" s="241" customFormat="1" x14ac:dyDescent="0.25">
      <c r="A291" s="41"/>
      <c r="B291" s="41"/>
      <c r="F291" s="41"/>
      <c r="G291" s="41"/>
      <c r="H291" s="41"/>
      <c r="I291" s="41"/>
      <c r="J291" s="41"/>
      <c r="K291" s="41"/>
      <c r="L291" s="41"/>
      <c r="M291" s="41"/>
      <c r="N291" s="41"/>
      <c r="O291" s="41"/>
      <c r="P291" s="41"/>
      <c r="Q291" s="41"/>
      <c r="R291" s="41"/>
      <c r="S291" s="41"/>
    </row>
    <row r="292" spans="1:19" s="241" customFormat="1" x14ac:dyDescent="0.25">
      <c r="A292" s="41"/>
      <c r="B292" s="41"/>
      <c r="F292" s="41"/>
      <c r="G292" s="41"/>
      <c r="H292" s="41"/>
      <c r="I292" s="41"/>
      <c r="J292" s="41"/>
      <c r="K292" s="41"/>
      <c r="L292" s="41"/>
      <c r="M292" s="41"/>
      <c r="N292" s="41"/>
      <c r="O292" s="41"/>
      <c r="P292" s="41"/>
      <c r="Q292" s="41"/>
      <c r="R292" s="41"/>
      <c r="S292" s="41"/>
    </row>
    <row r="293" spans="1:19" s="241" customFormat="1" x14ac:dyDescent="0.25">
      <c r="A293" s="41"/>
      <c r="B293" s="41"/>
      <c r="F293" s="41"/>
      <c r="G293" s="41"/>
      <c r="H293" s="41"/>
      <c r="I293" s="41"/>
      <c r="J293" s="41"/>
      <c r="K293" s="41"/>
      <c r="L293" s="41"/>
      <c r="M293" s="41"/>
      <c r="N293" s="41"/>
      <c r="O293" s="41"/>
      <c r="P293" s="41"/>
      <c r="Q293" s="41"/>
      <c r="R293" s="41"/>
      <c r="S293" s="41"/>
    </row>
    <row r="294" spans="1:19" s="241" customFormat="1" x14ac:dyDescent="0.25">
      <c r="A294" s="41"/>
      <c r="B294" s="41"/>
      <c r="F294" s="41"/>
      <c r="G294" s="41"/>
      <c r="H294" s="41"/>
      <c r="I294" s="41"/>
      <c r="J294" s="41"/>
      <c r="K294" s="41"/>
      <c r="L294" s="41"/>
      <c r="M294" s="41"/>
      <c r="N294" s="41"/>
      <c r="O294" s="41"/>
      <c r="P294" s="41"/>
      <c r="Q294" s="41"/>
      <c r="R294" s="41"/>
      <c r="S294" s="41"/>
    </row>
    <row r="295" spans="1:19" s="241" customFormat="1" x14ac:dyDescent="0.25">
      <c r="A295" s="41"/>
      <c r="B295" s="41"/>
      <c r="F295" s="41"/>
      <c r="G295" s="41"/>
      <c r="H295" s="41"/>
      <c r="I295" s="41"/>
      <c r="J295" s="41"/>
      <c r="K295" s="41"/>
      <c r="L295" s="41"/>
      <c r="M295" s="41"/>
      <c r="N295" s="41"/>
      <c r="O295" s="41"/>
      <c r="P295" s="41"/>
      <c r="Q295" s="41"/>
      <c r="R295" s="41"/>
      <c r="S295" s="41"/>
    </row>
    <row r="296" spans="1:19" s="241" customFormat="1" x14ac:dyDescent="0.25">
      <c r="A296" s="41"/>
      <c r="B296" s="41"/>
      <c r="F296" s="41"/>
      <c r="G296" s="41"/>
      <c r="H296" s="41"/>
      <c r="I296" s="41"/>
      <c r="J296" s="41"/>
      <c r="K296" s="41"/>
      <c r="L296" s="41"/>
      <c r="M296" s="41"/>
      <c r="N296" s="41"/>
      <c r="O296" s="41"/>
      <c r="P296" s="41"/>
      <c r="Q296" s="41"/>
      <c r="R296" s="41"/>
      <c r="S296" s="41"/>
    </row>
    <row r="297" spans="1:19" s="241" customFormat="1" x14ac:dyDescent="0.25">
      <c r="A297" s="41"/>
      <c r="B297" s="41"/>
      <c r="F297" s="41"/>
      <c r="G297" s="41"/>
      <c r="H297" s="41"/>
      <c r="I297" s="41"/>
      <c r="J297" s="41"/>
      <c r="K297" s="41"/>
      <c r="L297" s="41"/>
      <c r="M297" s="41"/>
      <c r="N297" s="41"/>
      <c r="O297" s="41"/>
      <c r="P297" s="41"/>
      <c r="Q297" s="41"/>
      <c r="R297" s="41"/>
      <c r="S297" s="41"/>
    </row>
    <row r="298" spans="1:19" s="241" customFormat="1" x14ac:dyDescent="0.25">
      <c r="A298" s="41"/>
      <c r="B298" s="41"/>
      <c r="F298" s="41"/>
      <c r="G298" s="41"/>
      <c r="H298" s="41"/>
      <c r="I298" s="41"/>
      <c r="J298" s="41"/>
      <c r="K298" s="41"/>
      <c r="L298" s="41"/>
      <c r="M298" s="41"/>
      <c r="N298" s="41"/>
      <c r="O298" s="41"/>
      <c r="P298" s="41"/>
      <c r="Q298" s="41"/>
      <c r="R298" s="41"/>
      <c r="S298" s="41"/>
    </row>
    <row r="299" spans="1:19" s="241" customFormat="1" x14ac:dyDescent="0.25">
      <c r="A299" s="41"/>
      <c r="B299" s="41"/>
      <c r="F299" s="41"/>
      <c r="G299" s="41"/>
      <c r="H299" s="41"/>
      <c r="I299" s="41"/>
      <c r="J299" s="41"/>
      <c r="K299" s="41"/>
      <c r="L299" s="41"/>
      <c r="M299" s="41"/>
      <c r="N299" s="41"/>
      <c r="O299" s="41"/>
      <c r="P299" s="41"/>
      <c r="Q299" s="41"/>
      <c r="R299" s="41"/>
      <c r="S299" s="41"/>
    </row>
    <row r="300" spans="1:19" s="241" customFormat="1" x14ac:dyDescent="0.25">
      <c r="A300" s="41"/>
      <c r="B300" s="41"/>
      <c r="F300" s="41"/>
      <c r="G300" s="41"/>
      <c r="H300" s="41"/>
      <c r="I300" s="41"/>
      <c r="J300" s="41"/>
      <c r="K300" s="41"/>
      <c r="L300" s="41"/>
      <c r="M300" s="41"/>
      <c r="N300" s="41"/>
      <c r="O300" s="41"/>
      <c r="P300" s="41"/>
      <c r="Q300" s="41"/>
      <c r="R300" s="41"/>
      <c r="S300" s="41"/>
    </row>
    <row r="301" spans="1:19" s="241" customFormat="1" x14ac:dyDescent="0.25">
      <c r="A301" s="41"/>
      <c r="B301" s="41"/>
      <c r="F301" s="41"/>
      <c r="G301" s="41"/>
      <c r="H301" s="41"/>
      <c r="I301" s="41"/>
      <c r="J301" s="41"/>
      <c r="K301" s="41"/>
      <c r="L301" s="41"/>
      <c r="M301" s="41"/>
      <c r="N301" s="41"/>
      <c r="O301" s="41"/>
      <c r="P301" s="41"/>
      <c r="Q301" s="41"/>
      <c r="R301" s="41"/>
      <c r="S301" s="41"/>
    </row>
    <row r="302" spans="1:19" s="241" customFormat="1" x14ac:dyDescent="0.25">
      <c r="A302" s="41"/>
      <c r="B302" s="41"/>
      <c r="F302" s="41"/>
      <c r="G302" s="41"/>
      <c r="H302" s="41"/>
      <c r="I302" s="41"/>
      <c r="J302" s="41"/>
      <c r="K302" s="41"/>
      <c r="L302" s="41"/>
      <c r="M302" s="41"/>
      <c r="N302" s="41"/>
      <c r="O302" s="41"/>
      <c r="P302" s="41"/>
      <c r="Q302" s="41"/>
      <c r="R302" s="41"/>
      <c r="S302" s="41"/>
    </row>
    <row r="303" spans="1:19" s="241" customFormat="1" x14ac:dyDescent="0.25">
      <c r="A303" s="41"/>
      <c r="B303" s="41"/>
      <c r="F303" s="41"/>
      <c r="G303" s="41"/>
      <c r="H303" s="41"/>
      <c r="I303" s="41"/>
      <c r="J303" s="41"/>
      <c r="K303" s="41"/>
      <c r="L303" s="41"/>
      <c r="M303" s="41"/>
      <c r="N303" s="41"/>
      <c r="O303" s="41"/>
      <c r="P303" s="41"/>
      <c r="Q303" s="41"/>
      <c r="R303" s="41"/>
      <c r="S303" s="41"/>
    </row>
    <row r="304" spans="1:19" s="241" customFormat="1" x14ac:dyDescent="0.25">
      <c r="A304" s="41"/>
      <c r="B304" s="41"/>
      <c r="F304" s="41"/>
      <c r="G304" s="41"/>
      <c r="H304" s="41"/>
      <c r="I304" s="41"/>
      <c r="J304" s="41"/>
      <c r="K304" s="41"/>
      <c r="L304" s="41"/>
      <c r="M304" s="41"/>
      <c r="N304" s="41"/>
      <c r="O304" s="41"/>
      <c r="P304" s="41"/>
      <c r="Q304" s="41"/>
      <c r="R304" s="41"/>
      <c r="S304" s="41"/>
    </row>
    <row r="305" spans="1:19" s="241" customFormat="1" x14ac:dyDescent="0.25">
      <c r="A305" s="41"/>
      <c r="B305" s="41"/>
      <c r="F305" s="41"/>
      <c r="G305" s="41"/>
      <c r="H305" s="41"/>
      <c r="I305" s="41"/>
      <c r="J305" s="41"/>
      <c r="K305" s="41"/>
      <c r="L305" s="41"/>
      <c r="M305" s="41"/>
      <c r="N305" s="41"/>
      <c r="O305" s="41"/>
      <c r="P305" s="41"/>
      <c r="Q305" s="41"/>
      <c r="R305" s="41"/>
      <c r="S305" s="41"/>
    </row>
    <row r="306" spans="1:19" s="241" customFormat="1" x14ac:dyDescent="0.25">
      <c r="A306" s="41"/>
      <c r="B306" s="41"/>
      <c r="F306" s="41"/>
      <c r="G306" s="41"/>
      <c r="H306" s="41"/>
      <c r="I306" s="41"/>
      <c r="J306" s="41"/>
      <c r="K306" s="41"/>
      <c r="L306" s="41"/>
      <c r="M306" s="41"/>
      <c r="N306" s="41"/>
      <c r="O306" s="41"/>
      <c r="P306" s="41"/>
      <c r="Q306" s="41"/>
      <c r="R306" s="41"/>
      <c r="S306" s="41"/>
    </row>
    <row r="307" spans="1:19" s="241" customFormat="1" x14ac:dyDescent="0.25">
      <c r="A307" s="41"/>
      <c r="B307" s="41"/>
      <c r="F307" s="41"/>
      <c r="G307" s="41"/>
      <c r="H307" s="41"/>
      <c r="I307" s="41"/>
      <c r="J307" s="41"/>
      <c r="K307" s="41"/>
      <c r="L307" s="41"/>
      <c r="M307" s="41"/>
      <c r="N307" s="41"/>
      <c r="O307" s="41"/>
      <c r="P307" s="41"/>
      <c r="Q307" s="41"/>
      <c r="R307" s="41"/>
      <c r="S307" s="41"/>
    </row>
    <row r="308" spans="1:19" s="241" customFormat="1" x14ac:dyDescent="0.25">
      <c r="A308" s="41"/>
      <c r="B308" s="41"/>
      <c r="F308" s="41"/>
      <c r="G308" s="41"/>
      <c r="H308" s="41"/>
      <c r="I308" s="41"/>
      <c r="J308" s="41"/>
      <c r="K308" s="41"/>
      <c r="L308" s="41"/>
      <c r="M308" s="41"/>
      <c r="N308" s="41"/>
      <c r="O308" s="41"/>
      <c r="P308" s="41"/>
      <c r="Q308" s="41"/>
      <c r="R308" s="41"/>
      <c r="S308" s="41"/>
    </row>
    <row r="309" spans="1:19" s="241" customFormat="1" x14ac:dyDescent="0.25">
      <c r="A309" s="41"/>
      <c r="B309" s="41"/>
      <c r="F309" s="41"/>
      <c r="G309" s="41"/>
      <c r="H309" s="41"/>
      <c r="I309" s="41"/>
      <c r="J309" s="41"/>
      <c r="K309" s="41"/>
      <c r="L309" s="41"/>
      <c r="M309" s="41"/>
      <c r="N309" s="41"/>
      <c r="O309" s="41"/>
      <c r="P309" s="41"/>
      <c r="Q309" s="41"/>
      <c r="R309" s="41"/>
      <c r="S309" s="41"/>
    </row>
    <row r="310" spans="1:19" s="241" customFormat="1" x14ac:dyDescent="0.25">
      <c r="A310" s="41"/>
      <c r="B310" s="41"/>
      <c r="F310" s="41"/>
      <c r="G310" s="41"/>
      <c r="H310" s="41"/>
      <c r="I310" s="41"/>
      <c r="J310" s="41"/>
      <c r="K310" s="41"/>
      <c r="L310" s="41"/>
      <c r="M310" s="41"/>
      <c r="N310" s="41"/>
      <c r="O310" s="41"/>
      <c r="P310" s="41"/>
      <c r="Q310" s="41"/>
      <c r="R310" s="41"/>
      <c r="S310" s="41"/>
    </row>
    <row r="311" spans="1:19" s="241" customFormat="1" x14ac:dyDescent="0.25">
      <c r="A311" s="41"/>
      <c r="B311" s="41"/>
      <c r="F311" s="41"/>
      <c r="G311" s="41"/>
      <c r="H311" s="41"/>
      <c r="I311" s="41"/>
      <c r="J311" s="41"/>
      <c r="K311" s="41"/>
      <c r="L311" s="41"/>
      <c r="M311" s="41"/>
      <c r="N311" s="41"/>
      <c r="O311" s="41"/>
      <c r="P311" s="41"/>
      <c r="Q311" s="41"/>
      <c r="R311" s="41"/>
      <c r="S311" s="41"/>
    </row>
    <row r="312" spans="1:19" s="241" customFormat="1" x14ac:dyDescent="0.25">
      <c r="A312" s="41"/>
      <c r="B312" s="41"/>
      <c r="F312" s="41"/>
      <c r="G312" s="41"/>
      <c r="H312" s="41"/>
      <c r="I312" s="41"/>
      <c r="J312" s="41"/>
      <c r="K312" s="41"/>
      <c r="L312" s="41"/>
      <c r="M312" s="41"/>
      <c r="N312" s="41"/>
      <c r="O312" s="41"/>
      <c r="P312" s="41"/>
      <c r="Q312" s="41"/>
      <c r="R312" s="41"/>
      <c r="S312" s="41"/>
    </row>
    <row r="313" spans="1:19" s="241" customFormat="1" x14ac:dyDescent="0.25">
      <c r="A313" s="41"/>
      <c r="B313" s="41"/>
      <c r="F313" s="41"/>
      <c r="G313" s="41"/>
      <c r="H313" s="41"/>
      <c r="I313" s="41"/>
      <c r="J313" s="41"/>
      <c r="K313" s="41"/>
      <c r="L313" s="41"/>
      <c r="M313" s="41"/>
      <c r="N313" s="41"/>
      <c r="O313" s="41"/>
      <c r="P313" s="41"/>
      <c r="Q313" s="41"/>
      <c r="R313" s="41"/>
      <c r="S313" s="41"/>
    </row>
    <row r="314" spans="1:19" s="241" customFormat="1" x14ac:dyDescent="0.25">
      <c r="A314" s="41"/>
      <c r="B314" s="41"/>
      <c r="F314" s="41"/>
      <c r="G314" s="41"/>
      <c r="H314" s="41"/>
      <c r="I314" s="41"/>
      <c r="J314" s="41"/>
      <c r="K314" s="41"/>
      <c r="L314" s="41"/>
      <c r="M314" s="41"/>
      <c r="N314" s="41"/>
      <c r="O314" s="41"/>
      <c r="P314" s="41"/>
      <c r="Q314" s="41"/>
      <c r="R314" s="41"/>
      <c r="S314" s="41"/>
    </row>
    <row r="315" spans="1:19" s="241" customFormat="1" x14ac:dyDescent="0.25">
      <c r="A315" s="41"/>
      <c r="B315" s="41"/>
      <c r="F315" s="41"/>
      <c r="G315" s="41"/>
      <c r="H315" s="41"/>
      <c r="I315" s="41"/>
      <c r="J315" s="41"/>
      <c r="K315" s="41"/>
      <c r="L315" s="41"/>
      <c r="M315" s="41"/>
      <c r="N315" s="41"/>
      <c r="O315" s="41"/>
      <c r="P315" s="41"/>
      <c r="Q315" s="41"/>
      <c r="R315" s="41"/>
      <c r="S315" s="41"/>
    </row>
    <row r="316" spans="1:19" s="241" customFormat="1" x14ac:dyDescent="0.25">
      <c r="A316" s="41"/>
      <c r="B316" s="41"/>
      <c r="F316" s="41"/>
      <c r="G316" s="41"/>
      <c r="H316" s="41"/>
      <c r="I316" s="41"/>
      <c r="J316" s="41"/>
      <c r="K316" s="41"/>
      <c r="L316" s="41"/>
      <c r="M316" s="41"/>
      <c r="N316" s="41"/>
      <c r="O316" s="41"/>
      <c r="P316" s="41"/>
      <c r="Q316" s="41"/>
      <c r="R316" s="41"/>
      <c r="S316" s="41"/>
    </row>
    <row r="317" spans="1:19" s="241" customFormat="1" x14ac:dyDescent="0.25">
      <c r="A317" s="41"/>
      <c r="B317" s="41"/>
      <c r="F317" s="41"/>
      <c r="G317" s="41"/>
      <c r="H317" s="41"/>
      <c r="I317" s="41"/>
      <c r="J317" s="41"/>
      <c r="K317" s="41"/>
      <c r="L317" s="41"/>
      <c r="M317" s="41"/>
      <c r="N317" s="41"/>
      <c r="O317" s="41"/>
      <c r="P317" s="41"/>
      <c r="Q317" s="41"/>
      <c r="R317" s="41"/>
      <c r="S317" s="41"/>
    </row>
    <row r="318" spans="1:19" s="241" customFormat="1" x14ac:dyDescent="0.25">
      <c r="A318" s="41"/>
      <c r="B318" s="41"/>
      <c r="F318" s="41"/>
      <c r="G318" s="41"/>
      <c r="H318" s="41"/>
      <c r="I318" s="41"/>
      <c r="J318" s="41"/>
      <c r="K318" s="41"/>
      <c r="L318" s="41"/>
      <c r="M318" s="41"/>
      <c r="N318" s="41"/>
      <c r="O318" s="41"/>
      <c r="P318" s="41"/>
      <c r="Q318" s="41"/>
      <c r="R318" s="41"/>
      <c r="S318" s="41"/>
    </row>
    <row r="319" spans="1:19" s="241" customFormat="1" x14ac:dyDescent="0.25">
      <c r="A319" s="41"/>
      <c r="B319" s="41"/>
      <c r="F319" s="41"/>
      <c r="G319" s="41"/>
      <c r="H319" s="41"/>
      <c r="I319" s="41"/>
      <c r="J319" s="41"/>
      <c r="K319" s="41"/>
      <c r="L319" s="41"/>
      <c r="M319" s="41"/>
      <c r="N319" s="41"/>
      <c r="O319" s="41"/>
      <c r="P319" s="41"/>
      <c r="Q319" s="41"/>
      <c r="R319" s="41"/>
      <c r="S319" s="41"/>
    </row>
    <row r="320" spans="1:19" s="241" customFormat="1" x14ac:dyDescent="0.25">
      <c r="A320" s="41"/>
      <c r="B320" s="41"/>
      <c r="F320" s="41"/>
      <c r="G320" s="41"/>
      <c r="H320" s="41"/>
      <c r="I320" s="41"/>
      <c r="J320" s="41"/>
      <c r="K320" s="41"/>
      <c r="L320" s="41"/>
      <c r="M320" s="41"/>
      <c r="N320" s="41"/>
      <c r="O320" s="41"/>
      <c r="P320" s="41"/>
      <c r="Q320" s="41"/>
      <c r="R320" s="41"/>
      <c r="S320" s="41"/>
    </row>
    <row r="321" spans="1:19" s="241" customFormat="1" x14ac:dyDescent="0.25">
      <c r="A321" s="41"/>
      <c r="B321" s="41"/>
      <c r="F321" s="41"/>
      <c r="G321" s="41"/>
      <c r="H321" s="41"/>
      <c r="I321" s="41"/>
      <c r="J321" s="41"/>
      <c r="K321" s="41"/>
      <c r="L321" s="41"/>
      <c r="M321" s="41"/>
      <c r="N321" s="41"/>
      <c r="O321" s="41"/>
      <c r="P321" s="41"/>
      <c r="Q321" s="41"/>
      <c r="R321" s="41"/>
      <c r="S321" s="41"/>
    </row>
    <row r="322" spans="1:19" s="241" customFormat="1" x14ac:dyDescent="0.25">
      <c r="A322" s="41"/>
      <c r="B322" s="41"/>
      <c r="F322" s="41"/>
      <c r="G322" s="41"/>
      <c r="H322" s="41"/>
      <c r="I322" s="41"/>
      <c r="J322" s="41"/>
      <c r="K322" s="41"/>
      <c r="L322" s="41"/>
      <c r="M322" s="41"/>
      <c r="N322" s="41"/>
      <c r="O322" s="41"/>
      <c r="P322" s="41"/>
      <c r="Q322" s="41"/>
      <c r="R322" s="41"/>
      <c r="S322" s="41"/>
    </row>
    <row r="323" spans="1:19" s="241" customFormat="1" x14ac:dyDescent="0.25">
      <c r="A323" s="41"/>
      <c r="B323" s="41"/>
      <c r="F323" s="41"/>
      <c r="G323" s="41"/>
      <c r="H323" s="41"/>
      <c r="I323" s="41"/>
      <c r="J323" s="41"/>
      <c r="K323" s="41"/>
      <c r="L323" s="41"/>
      <c r="M323" s="41"/>
      <c r="N323" s="41"/>
      <c r="O323" s="41"/>
      <c r="P323" s="41"/>
      <c r="Q323" s="41"/>
      <c r="R323" s="41"/>
      <c r="S323" s="41"/>
    </row>
    <row r="324" spans="1:19" s="241" customFormat="1" x14ac:dyDescent="0.25">
      <c r="A324" s="41"/>
      <c r="B324" s="41"/>
      <c r="F324" s="41"/>
      <c r="G324" s="41"/>
      <c r="H324" s="41"/>
      <c r="I324" s="41"/>
      <c r="J324" s="41"/>
      <c r="K324" s="41"/>
      <c r="L324" s="41"/>
      <c r="M324" s="41"/>
      <c r="N324" s="41"/>
      <c r="O324" s="41"/>
      <c r="P324" s="41"/>
      <c r="Q324" s="41"/>
      <c r="R324" s="41"/>
      <c r="S324" s="41"/>
    </row>
    <row r="325" spans="1:19" s="241" customFormat="1" x14ac:dyDescent="0.25">
      <c r="A325" s="41"/>
      <c r="B325" s="41"/>
      <c r="F325" s="41"/>
      <c r="G325" s="41"/>
      <c r="H325" s="41"/>
      <c r="I325" s="41"/>
      <c r="J325" s="41"/>
      <c r="K325" s="41"/>
      <c r="L325" s="41"/>
      <c r="M325" s="41"/>
      <c r="N325" s="41"/>
      <c r="O325" s="41"/>
      <c r="P325" s="41"/>
      <c r="Q325" s="41"/>
      <c r="R325" s="41"/>
      <c r="S325" s="41"/>
    </row>
    <row r="326" spans="1:19" s="241" customFormat="1" x14ac:dyDescent="0.25">
      <c r="A326" s="41"/>
      <c r="B326" s="41"/>
      <c r="F326" s="41"/>
      <c r="G326" s="41"/>
      <c r="H326" s="41"/>
      <c r="I326" s="41"/>
      <c r="J326" s="41"/>
      <c r="K326" s="41"/>
      <c r="L326" s="41"/>
      <c r="M326" s="41"/>
      <c r="N326" s="41"/>
      <c r="O326" s="41"/>
      <c r="P326" s="41"/>
      <c r="Q326" s="41"/>
      <c r="R326" s="41"/>
      <c r="S326" s="41"/>
    </row>
    <row r="327" spans="1:19" s="241" customFormat="1" x14ac:dyDescent="0.25">
      <c r="A327" s="41"/>
      <c r="B327" s="41"/>
      <c r="F327" s="41"/>
      <c r="G327" s="41"/>
      <c r="H327" s="41"/>
      <c r="I327" s="41"/>
      <c r="J327" s="41"/>
      <c r="K327" s="41"/>
      <c r="L327" s="41"/>
      <c r="M327" s="41"/>
      <c r="N327" s="41"/>
      <c r="O327" s="41"/>
      <c r="P327" s="41"/>
      <c r="Q327" s="41"/>
      <c r="R327" s="41"/>
      <c r="S327" s="41"/>
    </row>
    <row r="328" spans="1:19" s="241" customFormat="1" x14ac:dyDescent="0.25">
      <c r="A328" s="41"/>
      <c r="B328" s="41"/>
      <c r="F328" s="41"/>
      <c r="G328" s="41"/>
      <c r="H328" s="41"/>
      <c r="I328" s="41"/>
      <c r="J328" s="41"/>
      <c r="K328" s="41"/>
      <c r="L328" s="41"/>
      <c r="M328" s="41"/>
      <c r="N328" s="41"/>
      <c r="O328" s="41"/>
      <c r="P328" s="41"/>
      <c r="Q328" s="41"/>
      <c r="R328" s="41"/>
      <c r="S328" s="41"/>
    </row>
    <row r="329" spans="1:19" s="241" customFormat="1" x14ac:dyDescent="0.25">
      <c r="A329" s="41"/>
      <c r="B329" s="41"/>
      <c r="F329" s="41"/>
      <c r="G329" s="41"/>
      <c r="H329" s="41"/>
      <c r="I329" s="41"/>
      <c r="J329" s="41"/>
      <c r="K329" s="41"/>
      <c r="L329" s="41"/>
      <c r="M329" s="41"/>
      <c r="N329" s="41"/>
      <c r="O329" s="41"/>
      <c r="P329" s="41"/>
      <c r="Q329" s="41"/>
      <c r="R329" s="41"/>
      <c r="S329" s="41"/>
    </row>
    <row r="330" spans="1:19" s="241" customFormat="1" x14ac:dyDescent="0.25">
      <c r="A330" s="41"/>
      <c r="B330" s="41"/>
      <c r="F330" s="41"/>
      <c r="G330" s="41"/>
      <c r="H330" s="41"/>
      <c r="I330" s="41"/>
      <c r="J330" s="41"/>
      <c r="K330" s="41"/>
      <c r="L330" s="41"/>
      <c r="M330" s="41"/>
      <c r="N330" s="41"/>
      <c r="O330" s="41"/>
      <c r="P330" s="41"/>
      <c r="Q330" s="41"/>
      <c r="R330" s="41"/>
      <c r="S330" s="41"/>
    </row>
    <row r="331" spans="1:19" s="241" customFormat="1" x14ac:dyDescent="0.25">
      <c r="A331" s="41"/>
      <c r="B331" s="41"/>
      <c r="F331" s="41"/>
      <c r="G331" s="41"/>
      <c r="H331" s="41"/>
      <c r="I331" s="41"/>
      <c r="J331" s="41"/>
      <c r="K331" s="41"/>
      <c r="L331" s="41"/>
      <c r="M331" s="41"/>
      <c r="N331" s="41"/>
      <c r="O331" s="41"/>
      <c r="P331" s="41"/>
      <c r="Q331" s="41"/>
      <c r="R331" s="41"/>
      <c r="S331" s="41"/>
    </row>
    <row r="332" spans="1:19" s="241" customFormat="1" x14ac:dyDescent="0.25">
      <c r="A332" s="41"/>
      <c r="B332" s="41"/>
      <c r="F332" s="41"/>
      <c r="G332" s="41"/>
      <c r="H332" s="41"/>
      <c r="I332" s="41"/>
      <c r="J332" s="41"/>
      <c r="K332" s="41"/>
      <c r="L332" s="41"/>
      <c r="M332" s="41"/>
      <c r="N332" s="41"/>
      <c r="O332" s="41"/>
      <c r="P332" s="41"/>
      <c r="Q332" s="41"/>
      <c r="R332" s="41"/>
      <c r="S332" s="41"/>
    </row>
    <row r="333" spans="1:19" s="241" customFormat="1" x14ac:dyDescent="0.25">
      <c r="A333" s="41"/>
      <c r="B333" s="41"/>
      <c r="F333" s="41"/>
      <c r="G333" s="41"/>
      <c r="H333" s="41"/>
      <c r="I333" s="41"/>
      <c r="J333" s="41"/>
      <c r="K333" s="41"/>
      <c r="L333" s="41"/>
      <c r="M333" s="41"/>
      <c r="N333" s="41"/>
      <c r="O333" s="41"/>
      <c r="P333" s="41"/>
      <c r="Q333" s="41"/>
      <c r="R333" s="41"/>
      <c r="S333" s="41"/>
    </row>
    <row r="334" spans="1:19" s="241" customFormat="1" x14ac:dyDescent="0.25">
      <c r="A334" s="41"/>
      <c r="B334" s="41"/>
      <c r="F334" s="41"/>
      <c r="G334" s="41"/>
      <c r="H334" s="41"/>
      <c r="I334" s="41"/>
      <c r="J334" s="41"/>
      <c r="K334" s="41"/>
      <c r="L334" s="41"/>
      <c r="M334" s="41"/>
      <c r="N334" s="41"/>
      <c r="O334" s="41"/>
      <c r="P334" s="41"/>
      <c r="Q334" s="41"/>
      <c r="R334" s="41"/>
      <c r="S334" s="41"/>
    </row>
    <row r="335" spans="1:19" s="241" customFormat="1" x14ac:dyDescent="0.25">
      <c r="A335" s="41"/>
      <c r="B335" s="41"/>
      <c r="F335" s="41"/>
      <c r="G335" s="41"/>
      <c r="H335" s="41"/>
      <c r="I335" s="41"/>
      <c r="J335" s="41"/>
      <c r="K335" s="41"/>
      <c r="L335" s="41"/>
      <c r="M335" s="41"/>
      <c r="N335" s="41"/>
      <c r="O335" s="41"/>
      <c r="P335" s="41"/>
      <c r="Q335" s="41"/>
      <c r="R335" s="41"/>
      <c r="S335" s="41"/>
    </row>
    <row r="336" spans="1:19" s="241" customFormat="1" x14ac:dyDescent="0.25">
      <c r="A336" s="41"/>
      <c r="B336" s="41"/>
      <c r="F336" s="41"/>
      <c r="G336" s="41"/>
      <c r="H336" s="41"/>
      <c r="I336" s="41"/>
      <c r="J336" s="41"/>
      <c r="K336" s="41"/>
      <c r="L336" s="41"/>
      <c r="M336" s="41"/>
      <c r="N336" s="41"/>
      <c r="O336" s="41"/>
      <c r="P336" s="41"/>
      <c r="Q336" s="41"/>
      <c r="R336" s="41"/>
      <c r="S336" s="41"/>
    </row>
    <row r="337" spans="1:19" s="241" customFormat="1" x14ac:dyDescent="0.25">
      <c r="A337" s="41"/>
      <c r="B337" s="41"/>
      <c r="F337" s="41"/>
      <c r="G337" s="41"/>
      <c r="H337" s="41"/>
      <c r="I337" s="41"/>
      <c r="J337" s="41"/>
      <c r="K337" s="41"/>
      <c r="L337" s="41"/>
      <c r="M337" s="41"/>
      <c r="N337" s="41"/>
      <c r="O337" s="41"/>
      <c r="P337" s="41"/>
      <c r="Q337" s="41"/>
      <c r="R337" s="41"/>
      <c r="S337" s="41"/>
    </row>
    <row r="338" spans="1:19" s="241" customFormat="1" x14ac:dyDescent="0.25">
      <c r="A338" s="41"/>
      <c r="B338" s="41"/>
      <c r="F338" s="41"/>
      <c r="G338" s="41"/>
      <c r="H338" s="41"/>
      <c r="I338" s="41"/>
      <c r="J338" s="41"/>
      <c r="K338" s="41"/>
      <c r="L338" s="41"/>
      <c r="M338" s="41"/>
      <c r="N338" s="41"/>
      <c r="O338" s="41"/>
      <c r="P338" s="41"/>
      <c r="Q338" s="41"/>
      <c r="R338" s="41"/>
      <c r="S338" s="41"/>
    </row>
    <row r="339" spans="1:19" s="241" customFormat="1" x14ac:dyDescent="0.25">
      <c r="A339" s="41"/>
      <c r="B339" s="41"/>
      <c r="F339" s="41"/>
      <c r="G339" s="41"/>
      <c r="H339" s="41"/>
      <c r="I339" s="41"/>
      <c r="J339" s="41"/>
      <c r="K339" s="41"/>
      <c r="L339" s="41"/>
      <c r="M339" s="41"/>
      <c r="N339" s="41"/>
      <c r="O339" s="41"/>
      <c r="P339" s="41"/>
      <c r="Q339" s="41"/>
      <c r="R339" s="41"/>
      <c r="S339" s="41"/>
    </row>
    <row r="340" spans="1:19" s="241" customFormat="1" x14ac:dyDescent="0.25">
      <c r="A340" s="41"/>
      <c r="B340" s="41"/>
      <c r="F340" s="41"/>
      <c r="G340" s="41"/>
      <c r="H340" s="41"/>
      <c r="I340" s="41"/>
      <c r="J340" s="41"/>
      <c r="K340" s="41"/>
      <c r="L340" s="41"/>
      <c r="M340" s="41"/>
      <c r="N340" s="41"/>
      <c r="O340" s="41"/>
      <c r="P340" s="41"/>
      <c r="Q340" s="41"/>
      <c r="R340" s="41"/>
      <c r="S340" s="41"/>
    </row>
    <row r="341" spans="1:19" s="241" customFormat="1" x14ac:dyDescent="0.25">
      <c r="A341" s="41"/>
      <c r="B341" s="41"/>
      <c r="F341" s="41"/>
      <c r="G341" s="41"/>
      <c r="H341" s="41"/>
      <c r="I341" s="41"/>
      <c r="J341" s="41"/>
      <c r="K341" s="41"/>
      <c r="L341" s="41"/>
      <c r="M341" s="41"/>
      <c r="N341" s="41"/>
      <c r="O341" s="41"/>
      <c r="P341" s="41"/>
      <c r="Q341" s="41"/>
      <c r="R341" s="41"/>
      <c r="S341" s="41"/>
    </row>
    <row r="342" spans="1:19" s="241" customFormat="1" x14ac:dyDescent="0.25">
      <c r="A342" s="41"/>
      <c r="B342" s="41"/>
      <c r="F342" s="41"/>
      <c r="G342" s="41"/>
      <c r="H342" s="41"/>
      <c r="I342" s="41"/>
      <c r="J342" s="41"/>
      <c r="K342" s="41"/>
      <c r="L342" s="41"/>
      <c r="M342" s="41"/>
      <c r="N342" s="41"/>
      <c r="O342" s="41"/>
      <c r="P342" s="41"/>
      <c r="Q342" s="41"/>
      <c r="R342" s="41"/>
      <c r="S342" s="41"/>
    </row>
    <row r="343" spans="1:19" s="241" customFormat="1" x14ac:dyDescent="0.25">
      <c r="A343" s="41"/>
      <c r="B343" s="41"/>
      <c r="F343" s="41"/>
      <c r="G343" s="41"/>
      <c r="H343" s="41"/>
      <c r="I343" s="41"/>
      <c r="J343" s="41"/>
      <c r="K343" s="41"/>
      <c r="L343" s="41"/>
      <c r="M343" s="41"/>
      <c r="N343" s="41"/>
      <c r="O343" s="41"/>
      <c r="P343" s="41"/>
      <c r="Q343" s="41"/>
      <c r="R343" s="41"/>
      <c r="S343" s="41"/>
    </row>
    <row r="344" spans="1:19" s="241" customFormat="1" x14ac:dyDescent="0.25">
      <c r="A344" s="41"/>
      <c r="B344" s="41"/>
      <c r="F344" s="41"/>
      <c r="G344" s="41"/>
      <c r="H344" s="41"/>
      <c r="I344" s="41"/>
      <c r="J344" s="41"/>
      <c r="K344" s="41"/>
      <c r="L344" s="41"/>
      <c r="M344" s="41"/>
      <c r="N344" s="41"/>
      <c r="O344" s="41"/>
      <c r="P344" s="41"/>
      <c r="Q344" s="41"/>
      <c r="R344" s="41"/>
      <c r="S344" s="41"/>
    </row>
    <row r="345" spans="1:19" s="241" customFormat="1" x14ac:dyDescent="0.25">
      <c r="A345" s="41"/>
      <c r="B345" s="41"/>
      <c r="F345" s="41"/>
      <c r="G345" s="41"/>
      <c r="H345" s="41"/>
      <c r="I345" s="41"/>
      <c r="J345" s="41"/>
      <c r="K345" s="41"/>
      <c r="L345" s="41"/>
      <c r="M345" s="41"/>
      <c r="N345" s="41"/>
      <c r="O345" s="41"/>
      <c r="P345" s="41"/>
      <c r="Q345" s="41"/>
      <c r="R345" s="41"/>
      <c r="S345" s="41"/>
    </row>
    <row r="346" spans="1:19" s="241" customFormat="1" x14ac:dyDescent="0.25">
      <c r="A346" s="41"/>
      <c r="B346" s="41"/>
      <c r="F346" s="41"/>
      <c r="G346" s="41"/>
      <c r="H346" s="41"/>
      <c r="I346" s="41"/>
      <c r="J346" s="41"/>
      <c r="K346" s="41"/>
      <c r="L346" s="41"/>
      <c r="M346" s="41"/>
      <c r="N346" s="41"/>
      <c r="O346" s="41"/>
      <c r="P346" s="41"/>
      <c r="Q346" s="41"/>
      <c r="R346" s="41"/>
      <c r="S346" s="41"/>
    </row>
    <row r="347" spans="1:19" s="241" customFormat="1" x14ac:dyDescent="0.25">
      <c r="A347" s="41"/>
      <c r="B347" s="41"/>
      <c r="F347" s="41"/>
      <c r="G347" s="41"/>
      <c r="H347" s="41"/>
      <c r="I347" s="41"/>
      <c r="J347" s="41"/>
      <c r="K347" s="41"/>
      <c r="L347" s="41"/>
      <c r="M347" s="41"/>
      <c r="N347" s="41"/>
      <c r="O347" s="41"/>
      <c r="P347" s="41"/>
      <c r="Q347" s="41"/>
      <c r="R347" s="41"/>
      <c r="S347" s="41"/>
    </row>
    <row r="348" spans="1:19" s="241" customFormat="1" x14ac:dyDescent="0.25">
      <c r="A348" s="41"/>
      <c r="B348" s="41"/>
      <c r="F348" s="41"/>
      <c r="G348" s="41"/>
      <c r="H348" s="41"/>
      <c r="I348" s="41"/>
      <c r="J348" s="41"/>
      <c r="K348" s="41"/>
      <c r="L348" s="41"/>
      <c r="M348" s="41"/>
      <c r="N348" s="41"/>
      <c r="O348" s="41"/>
      <c r="P348" s="41"/>
      <c r="Q348" s="41"/>
      <c r="R348" s="41"/>
      <c r="S348" s="41"/>
    </row>
    <row r="349" spans="1:19" s="241" customFormat="1" x14ac:dyDescent="0.25">
      <c r="A349" s="41"/>
      <c r="B349" s="41"/>
      <c r="F349" s="41"/>
      <c r="G349" s="41"/>
      <c r="H349" s="41"/>
      <c r="I349" s="41"/>
      <c r="J349" s="41"/>
      <c r="K349" s="41"/>
      <c r="L349" s="41"/>
      <c r="M349" s="41"/>
      <c r="N349" s="41"/>
      <c r="O349" s="41"/>
      <c r="P349" s="41"/>
      <c r="Q349" s="41"/>
      <c r="R349" s="41"/>
      <c r="S349" s="41"/>
    </row>
    <row r="350" spans="1:19" s="241" customFormat="1" x14ac:dyDescent="0.25">
      <c r="A350" s="41"/>
      <c r="B350" s="41"/>
      <c r="F350" s="41"/>
      <c r="G350" s="41"/>
      <c r="H350" s="41"/>
      <c r="I350" s="41"/>
      <c r="J350" s="41"/>
      <c r="K350" s="41"/>
      <c r="L350" s="41"/>
      <c r="M350" s="41"/>
      <c r="N350" s="41"/>
      <c r="O350" s="41"/>
      <c r="P350" s="41"/>
      <c r="Q350" s="41"/>
      <c r="R350" s="41"/>
      <c r="S350" s="41"/>
    </row>
    <row r="351" spans="1:19" s="241" customFormat="1" x14ac:dyDescent="0.25">
      <c r="A351" s="41"/>
      <c r="B351" s="41"/>
      <c r="F351" s="41"/>
      <c r="G351" s="41"/>
      <c r="H351" s="41"/>
      <c r="I351" s="41"/>
      <c r="J351" s="41"/>
      <c r="K351" s="41"/>
      <c r="L351" s="41"/>
      <c r="M351" s="41"/>
      <c r="N351" s="41"/>
      <c r="O351" s="41"/>
      <c r="P351" s="41"/>
      <c r="Q351" s="41"/>
      <c r="R351" s="41"/>
      <c r="S351" s="41"/>
    </row>
    <row r="352" spans="1:19" s="241" customFormat="1" x14ac:dyDescent="0.25">
      <c r="A352" s="41"/>
      <c r="B352" s="41"/>
      <c r="F352" s="41"/>
      <c r="G352" s="41"/>
      <c r="H352" s="41"/>
      <c r="I352" s="41"/>
      <c r="J352" s="41"/>
      <c r="K352" s="41"/>
      <c r="L352" s="41"/>
      <c r="M352" s="41"/>
      <c r="N352" s="41"/>
      <c r="O352" s="41"/>
      <c r="P352" s="41"/>
      <c r="Q352" s="41"/>
      <c r="R352" s="41"/>
      <c r="S352" s="41"/>
    </row>
    <row r="353" spans="1:19" s="241" customFormat="1" x14ac:dyDescent="0.25">
      <c r="A353" s="41"/>
      <c r="B353" s="41"/>
      <c r="F353" s="41"/>
      <c r="G353" s="41"/>
      <c r="H353" s="41"/>
      <c r="I353" s="41"/>
      <c r="J353" s="41"/>
      <c r="K353" s="41"/>
      <c r="L353" s="41"/>
      <c r="M353" s="41"/>
      <c r="N353" s="41"/>
      <c r="O353" s="41"/>
      <c r="P353" s="41"/>
      <c r="Q353" s="41"/>
      <c r="R353" s="41"/>
      <c r="S353" s="41"/>
    </row>
    <row r="354" spans="1:19" s="241" customFormat="1" x14ac:dyDescent="0.25">
      <c r="A354" s="41"/>
      <c r="B354" s="41"/>
      <c r="F354" s="41"/>
      <c r="G354" s="41"/>
      <c r="H354" s="41"/>
      <c r="I354" s="41"/>
      <c r="J354" s="41"/>
      <c r="K354" s="41"/>
      <c r="L354" s="41"/>
      <c r="M354" s="41"/>
      <c r="N354" s="41"/>
      <c r="O354" s="41"/>
      <c r="P354" s="41"/>
      <c r="Q354" s="41"/>
      <c r="R354" s="41"/>
      <c r="S354" s="41"/>
    </row>
    <row r="355" spans="1:19" s="241" customFormat="1" x14ac:dyDescent="0.25">
      <c r="A355" s="41"/>
      <c r="B355" s="41"/>
      <c r="F355" s="41"/>
      <c r="G355" s="41"/>
      <c r="H355" s="41"/>
      <c r="I355" s="41"/>
      <c r="J355" s="41"/>
      <c r="K355" s="41"/>
      <c r="L355" s="41"/>
      <c r="M355" s="41"/>
      <c r="N355" s="41"/>
      <c r="O355" s="41"/>
      <c r="P355" s="41"/>
      <c r="Q355" s="41"/>
      <c r="R355" s="41"/>
      <c r="S355" s="41"/>
    </row>
    <row r="356" spans="1:19" s="241" customFormat="1" x14ac:dyDescent="0.25">
      <c r="A356" s="41"/>
      <c r="B356" s="41"/>
      <c r="F356" s="41"/>
      <c r="G356" s="41"/>
      <c r="H356" s="41"/>
      <c r="I356" s="41"/>
      <c r="J356" s="41"/>
      <c r="K356" s="41"/>
      <c r="L356" s="41"/>
      <c r="M356" s="41"/>
      <c r="N356" s="41"/>
      <c r="O356" s="41"/>
      <c r="P356" s="41"/>
      <c r="Q356" s="41"/>
      <c r="R356" s="41"/>
      <c r="S356" s="41"/>
    </row>
    <row r="357" spans="1:19" s="241" customFormat="1" x14ac:dyDescent="0.25">
      <c r="A357" s="41"/>
      <c r="B357" s="41"/>
      <c r="F357" s="41"/>
      <c r="G357" s="41"/>
      <c r="H357" s="41"/>
      <c r="I357" s="41"/>
      <c r="J357" s="41"/>
      <c r="K357" s="41"/>
      <c r="L357" s="41"/>
      <c r="M357" s="41"/>
      <c r="N357" s="41"/>
      <c r="O357" s="41"/>
      <c r="P357" s="41"/>
      <c r="Q357" s="41"/>
      <c r="R357" s="41"/>
      <c r="S357" s="41"/>
    </row>
    <row r="358" spans="1:19" s="241" customFormat="1" x14ac:dyDescent="0.25">
      <c r="A358" s="41"/>
      <c r="B358" s="41"/>
      <c r="F358" s="41"/>
      <c r="G358" s="41"/>
      <c r="H358" s="41"/>
      <c r="I358" s="41"/>
      <c r="J358" s="41"/>
      <c r="K358" s="41"/>
      <c r="L358" s="41"/>
      <c r="M358" s="41"/>
      <c r="N358" s="41"/>
      <c r="O358" s="41"/>
      <c r="P358" s="41"/>
      <c r="Q358" s="41"/>
      <c r="R358" s="41"/>
      <c r="S358" s="41"/>
    </row>
    <row r="359" spans="1:19" s="241" customFormat="1" x14ac:dyDescent="0.25">
      <c r="A359" s="41"/>
      <c r="B359" s="41"/>
      <c r="F359" s="41"/>
      <c r="G359" s="41"/>
      <c r="H359" s="41"/>
      <c r="I359" s="41"/>
      <c r="J359" s="41"/>
      <c r="K359" s="41"/>
      <c r="L359" s="41"/>
      <c r="M359" s="41"/>
      <c r="N359" s="41"/>
      <c r="O359" s="41"/>
      <c r="P359" s="41"/>
      <c r="Q359" s="41"/>
      <c r="R359" s="41"/>
      <c r="S359" s="41"/>
    </row>
    <row r="360" spans="1:19" s="241" customFormat="1" x14ac:dyDescent="0.25">
      <c r="A360" s="41"/>
      <c r="B360" s="41"/>
      <c r="F360" s="41"/>
      <c r="G360" s="41"/>
      <c r="H360" s="41"/>
      <c r="I360" s="41"/>
      <c r="J360" s="41"/>
      <c r="K360" s="41"/>
      <c r="L360" s="41"/>
      <c r="M360" s="41"/>
      <c r="N360" s="41"/>
      <c r="O360" s="41"/>
      <c r="P360" s="41"/>
      <c r="Q360" s="41"/>
      <c r="R360" s="41"/>
      <c r="S360" s="41"/>
    </row>
    <row r="361" spans="1:19" s="241" customFormat="1" x14ac:dyDescent="0.25">
      <c r="A361" s="41"/>
      <c r="B361" s="41"/>
      <c r="F361" s="41"/>
      <c r="G361" s="41"/>
      <c r="H361" s="41"/>
      <c r="I361" s="41"/>
      <c r="J361" s="41"/>
      <c r="K361" s="41"/>
      <c r="L361" s="41"/>
      <c r="M361" s="41"/>
      <c r="N361" s="41"/>
      <c r="O361" s="41"/>
      <c r="P361" s="41"/>
      <c r="Q361" s="41"/>
      <c r="R361" s="41"/>
      <c r="S361" s="41"/>
    </row>
    <row r="362" spans="1:19" s="241" customFormat="1" x14ac:dyDescent="0.25">
      <c r="A362" s="41"/>
      <c r="B362" s="41"/>
      <c r="F362" s="41"/>
      <c r="G362" s="41"/>
      <c r="H362" s="41"/>
      <c r="I362" s="41"/>
      <c r="J362" s="41"/>
      <c r="K362" s="41"/>
      <c r="L362" s="41"/>
      <c r="M362" s="41"/>
      <c r="N362" s="41"/>
      <c r="O362" s="41"/>
      <c r="P362" s="41"/>
      <c r="Q362" s="41"/>
      <c r="R362" s="41"/>
      <c r="S362" s="41"/>
    </row>
    <row r="363" spans="1:19" s="241" customFormat="1" x14ac:dyDescent="0.25">
      <c r="A363" s="41"/>
      <c r="B363" s="41"/>
      <c r="F363" s="41"/>
      <c r="G363" s="41"/>
      <c r="H363" s="41"/>
      <c r="I363" s="41"/>
      <c r="J363" s="41"/>
      <c r="K363" s="41"/>
      <c r="L363" s="41"/>
      <c r="M363" s="41"/>
      <c r="N363" s="41"/>
      <c r="O363" s="41"/>
      <c r="P363" s="41"/>
      <c r="Q363" s="41"/>
      <c r="R363" s="41"/>
      <c r="S363" s="41"/>
    </row>
    <row r="364" spans="1:19" s="241" customFormat="1" x14ac:dyDescent="0.25">
      <c r="A364" s="41"/>
      <c r="B364" s="41"/>
      <c r="F364" s="41"/>
      <c r="G364" s="41"/>
      <c r="H364" s="41"/>
      <c r="I364" s="41"/>
      <c r="J364" s="41"/>
      <c r="K364" s="41"/>
      <c r="L364" s="41"/>
      <c r="M364" s="41"/>
      <c r="N364" s="41"/>
      <c r="O364" s="41"/>
      <c r="P364" s="41"/>
      <c r="Q364" s="41"/>
      <c r="R364" s="41"/>
      <c r="S364" s="41"/>
    </row>
    <row r="365" spans="1:19" s="241" customFormat="1" x14ac:dyDescent="0.25">
      <c r="A365" s="41"/>
      <c r="B365" s="41"/>
      <c r="F365" s="41"/>
      <c r="G365" s="41"/>
      <c r="H365" s="41"/>
      <c r="I365" s="41"/>
      <c r="J365" s="41"/>
      <c r="K365" s="41"/>
      <c r="L365" s="41"/>
      <c r="M365" s="41"/>
      <c r="N365" s="41"/>
      <c r="O365" s="41"/>
      <c r="P365" s="41"/>
      <c r="Q365" s="41"/>
      <c r="R365" s="41"/>
      <c r="S365" s="41"/>
    </row>
    <row r="366" spans="1:19" s="241" customFormat="1" x14ac:dyDescent="0.25">
      <c r="A366" s="41"/>
      <c r="B366" s="41"/>
      <c r="F366" s="41"/>
      <c r="G366" s="41"/>
      <c r="H366" s="41"/>
      <c r="I366" s="41"/>
      <c r="J366" s="41"/>
      <c r="K366" s="41"/>
      <c r="L366" s="41"/>
      <c r="M366" s="41"/>
      <c r="N366" s="41"/>
      <c r="O366" s="41"/>
      <c r="P366" s="41"/>
      <c r="Q366" s="41"/>
      <c r="R366" s="41"/>
      <c r="S366" s="41"/>
    </row>
    <row r="367" spans="1:19" s="241" customFormat="1" x14ac:dyDescent="0.25">
      <c r="A367" s="41"/>
      <c r="B367" s="41"/>
      <c r="F367" s="41"/>
      <c r="G367" s="41"/>
      <c r="H367" s="41"/>
      <c r="I367" s="41"/>
      <c r="J367" s="41"/>
      <c r="K367" s="41"/>
      <c r="L367" s="41"/>
      <c r="M367" s="41"/>
      <c r="N367" s="41"/>
      <c r="O367" s="41"/>
      <c r="P367" s="41"/>
      <c r="Q367" s="41"/>
      <c r="R367" s="41"/>
      <c r="S367" s="41"/>
    </row>
    <row r="368" spans="1:19" s="241" customFormat="1" x14ac:dyDescent="0.25">
      <c r="A368" s="41"/>
      <c r="B368" s="41"/>
      <c r="F368" s="41"/>
      <c r="G368" s="41"/>
      <c r="H368" s="41"/>
      <c r="I368" s="41"/>
      <c r="J368" s="41"/>
      <c r="K368" s="41"/>
      <c r="L368" s="41"/>
      <c r="M368" s="41"/>
      <c r="N368" s="41"/>
      <c r="O368" s="41"/>
      <c r="P368" s="41"/>
      <c r="Q368" s="41"/>
      <c r="R368" s="41"/>
      <c r="S368" s="41"/>
    </row>
    <row r="369" spans="1:19" s="241" customFormat="1" x14ac:dyDescent="0.25">
      <c r="A369" s="41"/>
      <c r="B369" s="41"/>
      <c r="F369" s="41"/>
      <c r="G369" s="41"/>
      <c r="H369" s="41"/>
      <c r="I369" s="41"/>
      <c r="J369" s="41"/>
      <c r="K369" s="41"/>
      <c r="L369" s="41"/>
      <c r="M369" s="41"/>
      <c r="N369" s="41"/>
      <c r="O369" s="41"/>
      <c r="P369" s="41"/>
      <c r="Q369" s="41"/>
      <c r="R369" s="41"/>
      <c r="S369" s="41"/>
    </row>
    <row r="370" spans="1:19" s="241" customFormat="1" x14ac:dyDescent="0.25">
      <c r="A370" s="41"/>
      <c r="B370" s="41"/>
      <c r="F370" s="41"/>
      <c r="G370" s="41"/>
      <c r="H370" s="41"/>
      <c r="I370" s="41"/>
      <c r="J370" s="41"/>
      <c r="K370" s="41"/>
      <c r="L370" s="41"/>
      <c r="M370" s="41"/>
      <c r="N370" s="41"/>
      <c r="O370" s="41"/>
      <c r="P370" s="41"/>
      <c r="Q370" s="41"/>
      <c r="R370" s="41"/>
      <c r="S370" s="41"/>
    </row>
    <row r="371" spans="1:19" s="241" customFormat="1" x14ac:dyDescent="0.25">
      <c r="A371" s="41"/>
      <c r="B371" s="41"/>
      <c r="F371" s="41"/>
      <c r="G371" s="41"/>
      <c r="H371" s="41"/>
      <c r="I371" s="41"/>
      <c r="J371" s="41"/>
      <c r="K371" s="41"/>
      <c r="L371" s="41"/>
      <c r="M371" s="41"/>
      <c r="N371" s="41"/>
      <c r="O371" s="41"/>
      <c r="P371" s="41"/>
      <c r="Q371" s="41"/>
      <c r="R371" s="41"/>
      <c r="S371" s="41"/>
    </row>
    <row r="372" spans="1:19" s="241" customFormat="1" x14ac:dyDescent="0.25">
      <c r="A372" s="41"/>
      <c r="B372" s="41"/>
      <c r="F372" s="41"/>
      <c r="G372" s="41"/>
      <c r="H372" s="41"/>
      <c r="I372" s="41"/>
      <c r="J372" s="41"/>
      <c r="K372" s="41"/>
      <c r="L372" s="41"/>
      <c r="M372" s="41"/>
      <c r="N372" s="41"/>
      <c r="O372" s="41"/>
      <c r="P372" s="41"/>
      <c r="Q372" s="41"/>
      <c r="R372" s="41"/>
      <c r="S372" s="41"/>
    </row>
    <row r="373" spans="1:19" s="241" customFormat="1" x14ac:dyDescent="0.25">
      <c r="A373" s="41"/>
      <c r="B373" s="41"/>
      <c r="F373" s="41"/>
      <c r="G373" s="41"/>
      <c r="H373" s="41"/>
      <c r="I373" s="41"/>
      <c r="J373" s="41"/>
      <c r="K373" s="41"/>
      <c r="L373" s="41"/>
      <c r="M373" s="41"/>
      <c r="N373" s="41"/>
      <c r="O373" s="41"/>
      <c r="P373" s="41"/>
      <c r="Q373" s="41"/>
      <c r="R373" s="41"/>
      <c r="S373" s="41"/>
    </row>
    <row r="374" spans="1:19" s="241" customFormat="1" x14ac:dyDescent="0.25">
      <c r="A374" s="41"/>
      <c r="B374" s="41"/>
      <c r="F374" s="41"/>
      <c r="G374" s="41"/>
      <c r="H374" s="41"/>
      <c r="I374" s="41"/>
      <c r="J374" s="41"/>
      <c r="K374" s="41"/>
      <c r="L374" s="41"/>
      <c r="M374" s="41"/>
      <c r="N374" s="41"/>
      <c r="O374" s="41"/>
      <c r="P374" s="41"/>
      <c r="Q374" s="41"/>
      <c r="R374" s="41"/>
      <c r="S374" s="41"/>
    </row>
    <row r="375" spans="1:19" s="241" customFormat="1" x14ac:dyDescent="0.25">
      <c r="A375" s="41"/>
      <c r="B375" s="41"/>
      <c r="F375" s="41"/>
      <c r="G375" s="41"/>
      <c r="H375" s="41"/>
      <c r="I375" s="41"/>
      <c r="J375" s="41"/>
      <c r="K375" s="41"/>
      <c r="L375" s="41"/>
      <c r="M375" s="41"/>
      <c r="N375" s="41"/>
      <c r="O375" s="41"/>
      <c r="P375" s="41"/>
      <c r="Q375" s="41"/>
      <c r="R375" s="41"/>
      <c r="S375" s="41"/>
    </row>
    <row r="376" spans="1:19" s="241" customFormat="1" x14ac:dyDescent="0.25">
      <c r="A376" s="41"/>
      <c r="B376" s="41"/>
      <c r="F376" s="41"/>
      <c r="G376" s="41"/>
      <c r="H376" s="41"/>
      <c r="I376" s="41"/>
      <c r="J376" s="41"/>
      <c r="K376" s="41"/>
      <c r="L376" s="41"/>
      <c r="M376" s="41"/>
      <c r="N376" s="41"/>
      <c r="O376" s="41"/>
      <c r="P376" s="41"/>
      <c r="Q376" s="41"/>
      <c r="R376" s="41"/>
      <c r="S376" s="41"/>
    </row>
    <row r="377" spans="1:19" s="241" customFormat="1" x14ac:dyDescent="0.25">
      <c r="A377" s="41"/>
      <c r="B377" s="41"/>
      <c r="F377" s="41"/>
      <c r="G377" s="41"/>
      <c r="H377" s="41"/>
      <c r="I377" s="41"/>
      <c r="J377" s="41"/>
      <c r="K377" s="41"/>
      <c r="L377" s="41"/>
      <c r="M377" s="41"/>
      <c r="N377" s="41"/>
      <c r="O377" s="41"/>
      <c r="P377" s="41"/>
      <c r="Q377" s="41"/>
      <c r="R377" s="41"/>
      <c r="S377" s="41"/>
    </row>
    <row r="378" spans="1:19" s="241" customFormat="1" x14ac:dyDescent="0.25">
      <c r="A378" s="41"/>
      <c r="B378" s="41"/>
      <c r="F378" s="41"/>
      <c r="G378" s="41"/>
      <c r="H378" s="41"/>
      <c r="I378" s="41"/>
      <c r="J378" s="41"/>
      <c r="K378" s="41"/>
      <c r="L378" s="41"/>
      <c r="M378" s="41"/>
      <c r="N378" s="41"/>
      <c r="O378" s="41"/>
      <c r="P378" s="41"/>
      <c r="Q378" s="41"/>
      <c r="R378" s="41"/>
      <c r="S378" s="41"/>
    </row>
    <row r="379" spans="1:19" s="241" customFormat="1" x14ac:dyDescent="0.25">
      <c r="A379" s="41"/>
      <c r="B379" s="41"/>
      <c r="F379" s="41"/>
      <c r="G379" s="41"/>
      <c r="H379" s="41"/>
      <c r="I379" s="41"/>
      <c r="J379" s="41"/>
      <c r="K379" s="41"/>
      <c r="L379" s="41"/>
      <c r="M379" s="41"/>
      <c r="N379" s="41"/>
      <c r="O379" s="41"/>
      <c r="P379" s="41"/>
      <c r="Q379" s="41"/>
      <c r="R379" s="41"/>
      <c r="S379" s="41"/>
    </row>
    <row r="380" spans="1:19" s="241" customFormat="1" x14ac:dyDescent="0.25">
      <c r="A380" s="41"/>
      <c r="B380" s="41"/>
      <c r="F380" s="41"/>
      <c r="G380" s="41"/>
      <c r="H380" s="41"/>
      <c r="I380" s="41"/>
      <c r="J380" s="41"/>
      <c r="K380" s="41"/>
      <c r="L380" s="41"/>
      <c r="M380" s="41"/>
      <c r="N380" s="41"/>
      <c r="O380" s="41"/>
      <c r="P380" s="41"/>
      <c r="Q380" s="41"/>
      <c r="R380" s="41"/>
      <c r="S380" s="41"/>
    </row>
    <row r="381" spans="1:19" s="241" customFormat="1" x14ac:dyDescent="0.25">
      <c r="A381" s="41"/>
      <c r="B381" s="41"/>
      <c r="F381" s="41"/>
      <c r="G381" s="41"/>
      <c r="H381" s="41"/>
      <c r="I381" s="41"/>
      <c r="J381" s="41"/>
      <c r="K381" s="41"/>
      <c r="L381" s="41"/>
      <c r="M381" s="41"/>
      <c r="N381" s="41"/>
      <c r="O381" s="41"/>
      <c r="P381" s="41"/>
      <c r="Q381" s="41"/>
      <c r="R381" s="41"/>
      <c r="S381" s="41"/>
    </row>
    <row r="382" spans="1:19" s="241" customFormat="1" x14ac:dyDescent="0.25">
      <c r="A382" s="41"/>
      <c r="B382" s="41"/>
      <c r="F382" s="41"/>
      <c r="G382" s="41"/>
      <c r="H382" s="41"/>
      <c r="I382" s="41"/>
      <c r="J382" s="41"/>
      <c r="K382" s="41"/>
      <c r="L382" s="41"/>
      <c r="M382" s="41"/>
      <c r="N382" s="41"/>
      <c r="O382" s="41"/>
      <c r="P382" s="41"/>
      <c r="Q382" s="41"/>
      <c r="R382" s="41"/>
      <c r="S382" s="41"/>
    </row>
    <row r="383" spans="1:19" s="241" customFormat="1" x14ac:dyDescent="0.25">
      <c r="A383" s="41"/>
      <c r="B383" s="41"/>
      <c r="F383" s="41"/>
      <c r="G383" s="41"/>
      <c r="H383" s="41"/>
      <c r="I383" s="41"/>
      <c r="J383" s="41"/>
      <c r="K383" s="41"/>
      <c r="L383" s="41"/>
      <c r="M383" s="41"/>
      <c r="N383" s="41"/>
      <c r="O383" s="41"/>
      <c r="P383" s="41"/>
      <c r="Q383" s="41"/>
      <c r="R383" s="41"/>
      <c r="S383" s="41"/>
    </row>
    <row r="384" spans="1:19" s="241" customFormat="1" x14ac:dyDescent="0.25">
      <c r="A384" s="41"/>
      <c r="B384" s="41"/>
      <c r="F384" s="41"/>
      <c r="G384" s="41"/>
      <c r="H384" s="41"/>
      <c r="I384" s="41"/>
      <c r="J384" s="41"/>
      <c r="K384" s="41"/>
      <c r="L384" s="41"/>
      <c r="M384" s="41"/>
      <c r="N384" s="41"/>
      <c r="O384" s="41"/>
      <c r="P384" s="41"/>
      <c r="Q384" s="41"/>
      <c r="R384" s="41"/>
      <c r="S384" s="41"/>
    </row>
    <row r="385" spans="1:19" s="241" customFormat="1" x14ac:dyDescent="0.25">
      <c r="A385" s="41"/>
      <c r="B385" s="41"/>
      <c r="F385" s="41"/>
      <c r="G385" s="41"/>
      <c r="H385" s="41"/>
      <c r="I385" s="41"/>
      <c r="J385" s="41"/>
      <c r="K385" s="41"/>
      <c r="L385" s="41"/>
      <c r="M385" s="41"/>
      <c r="N385" s="41"/>
      <c r="O385" s="41"/>
      <c r="P385" s="41"/>
      <c r="Q385" s="41"/>
      <c r="R385" s="41"/>
      <c r="S385" s="41"/>
    </row>
    <row r="386" spans="1:19" s="241" customFormat="1" x14ac:dyDescent="0.25">
      <c r="A386" s="41"/>
      <c r="B386" s="41"/>
      <c r="F386" s="41"/>
      <c r="G386" s="41"/>
      <c r="H386" s="41"/>
      <c r="I386" s="41"/>
      <c r="J386" s="41"/>
      <c r="K386" s="41"/>
      <c r="L386" s="41"/>
      <c r="M386" s="41"/>
      <c r="N386" s="41"/>
      <c r="O386" s="41"/>
      <c r="P386" s="41"/>
      <c r="Q386" s="41"/>
      <c r="R386" s="41"/>
      <c r="S386" s="41"/>
    </row>
    <row r="387" spans="1:19" s="241" customFormat="1" x14ac:dyDescent="0.25">
      <c r="A387" s="41"/>
      <c r="B387" s="41"/>
      <c r="F387" s="41"/>
      <c r="G387" s="41"/>
      <c r="H387" s="41"/>
      <c r="I387" s="41"/>
      <c r="J387" s="41"/>
      <c r="K387" s="41"/>
      <c r="L387" s="41"/>
      <c r="M387" s="41"/>
      <c r="N387" s="41"/>
      <c r="O387" s="41"/>
      <c r="P387" s="41"/>
      <c r="Q387" s="41"/>
      <c r="R387" s="41"/>
      <c r="S387" s="41"/>
    </row>
    <row r="388" spans="1:19" s="241" customFormat="1" x14ac:dyDescent="0.25">
      <c r="A388" s="41"/>
      <c r="B388" s="41"/>
      <c r="F388" s="41"/>
      <c r="G388" s="41"/>
      <c r="H388" s="41"/>
      <c r="I388" s="41"/>
      <c r="J388" s="41"/>
      <c r="K388" s="41"/>
      <c r="L388" s="41"/>
      <c r="M388" s="41"/>
      <c r="N388" s="41"/>
      <c r="O388" s="41"/>
      <c r="P388" s="41"/>
      <c r="Q388" s="41"/>
      <c r="R388" s="41"/>
      <c r="S388" s="41"/>
    </row>
    <row r="389" spans="1:19" s="241" customFormat="1" x14ac:dyDescent="0.25">
      <c r="A389" s="41"/>
      <c r="B389" s="41"/>
      <c r="F389" s="41"/>
      <c r="G389" s="41"/>
      <c r="H389" s="41"/>
      <c r="I389" s="41"/>
      <c r="J389" s="41"/>
      <c r="K389" s="41"/>
      <c r="L389" s="41"/>
      <c r="M389" s="41"/>
      <c r="N389" s="41"/>
      <c r="O389" s="41"/>
      <c r="P389" s="41"/>
      <c r="Q389" s="41"/>
      <c r="R389" s="41"/>
      <c r="S389" s="41"/>
    </row>
    <row r="390" spans="1:19" s="241" customFormat="1" x14ac:dyDescent="0.25">
      <c r="A390" s="41"/>
      <c r="B390" s="41"/>
      <c r="F390" s="41"/>
      <c r="G390" s="41"/>
      <c r="H390" s="41"/>
      <c r="I390" s="41"/>
      <c r="J390" s="41"/>
      <c r="K390" s="41"/>
      <c r="L390" s="41"/>
      <c r="M390" s="41"/>
      <c r="N390" s="41"/>
      <c r="O390" s="41"/>
      <c r="P390" s="41"/>
      <c r="Q390" s="41"/>
      <c r="R390" s="41"/>
      <c r="S390" s="41"/>
    </row>
    <row r="391" spans="1:19" s="241" customFormat="1" x14ac:dyDescent="0.25">
      <c r="A391" s="41"/>
      <c r="B391" s="41"/>
      <c r="F391" s="41"/>
      <c r="G391" s="41"/>
      <c r="H391" s="41"/>
      <c r="I391" s="41"/>
      <c r="J391" s="41"/>
      <c r="K391" s="41"/>
      <c r="L391" s="41"/>
      <c r="M391" s="41"/>
      <c r="N391" s="41"/>
      <c r="O391" s="41"/>
      <c r="P391" s="41"/>
      <c r="Q391" s="41"/>
      <c r="R391" s="41"/>
      <c r="S391" s="41"/>
    </row>
    <row r="392" spans="1:19" s="241" customFormat="1" x14ac:dyDescent="0.25">
      <c r="A392" s="41"/>
      <c r="B392" s="41"/>
      <c r="F392" s="41"/>
      <c r="G392" s="41"/>
      <c r="H392" s="41"/>
      <c r="I392" s="41"/>
      <c r="J392" s="41"/>
      <c r="K392" s="41"/>
      <c r="L392" s="41"/>
      <c r="M392" s="41"/>
      <c r="N392" s="41"/>
      <c r="O392" s="41"/>
      <c r="P392" s="41"/>
      <c r="Q392" s="41"/>
      <c r="R392" s="41"/>
      <c r="S392" s="41"/>
    </row>
    <row r="393" spans="1:19" s="241" customFormat="1" x14ac:dyDescent="0.25">
      <c r="A393" s="41"/>
      <c r="B393" s="41"/>
      <c r="F393" s="41"/>
      <c r="G393" s="41"/>
      <c r="H393" s="41"/>
      <c r="I393" s="41"/>
      <c r="J393" s="41"/>
      <c r="K393" s="41"/>
      <c r="L393" s="41"/>
      <c r="M393" s="41"/>
      <c r="N393" s="41"/>
      <c r="O393" s="41"/>
      <c r="P393" s="41"/>
      <c r="Q393" s="41"/>
      <c r="R393" s="41"/>
      <c r="S393" s="41"/>
    </row>
    <row r="394" spans="1:19" s="241" customFormat="1" x14ac:dyDescent="0.25">
      <c r="A394" s="41"/>
      <c r="B394" s="41"/>
      <c r="F394" s="41"/>
      <c r="G394" s="41"/>
      <c r="H394" s="41"/>
      <c r="I394" s="41"/>
      <c r="J394" s="41"/>
      <c r="K394" s="41"/>
      <c r="L394" s="41"/>
      <c r="M394" s="41"/>
      <c r="N394" s="41"/>
      <c r="O394" s="41"/>
      <c r="P394" s="41"/>
      <c r="Q394" s="41"/>
      <c r="R394" s="41"/>
      <c r="S394" s="41"/>
    </row>
    <row r="395" spans="1:19" s="241" customFormat="1" x14ac:dyDescent="0.25">
      <c r="A395" s="41"/>
      <c r="B395" s="41"/>
      <c r="F395" s="41"/>
      <c r="G395" s="41"/>
      <c r="H395" s="41"/>
      <c r="I395" s="41"/>
      <c r="J395" s="41"/>
      <c r="K395" s="41"/>
      <c r="L395" s="41"/>
      <c r="M395" s="41"/>
      <c r="N395" s="41"/>
      <c r="O395" s="41"/>
      <c r="P395" s="41"/>
      <c r="Q395" s="41"/>
      <c r="R395" s="41"/>
      <c r="S395" s="41"/>
    </row>
    <row r="396" spans="1:19" s="241" customFormat="1" x14ac:dyDescent="0.25">
      <c r="A396" s="41"/>
      <c r="B396" s="41"/>
      <c r="F396" s="41"/>
      <c r="G396" s="41"/>
      <c r="H396" s="41"/>
      <c r="I396" s="41"/>
      <c r="J396" s="41"/>
      <c r="K396" s="41"/>
      <c r="L396" s="41"/>
      <c r="M396" s="41"/>
      <c r="N396" s="41"/>
      <c r="O396" s="41"/>
      <c r="P396" s="41"/>
      <c r="Q396" s="41"/>
      <c r="R396" s="41"/>
      <c r="S396" s="41"/>
    </row>
    <row r="397" spans="1:19" s="241" customFormat="1" x14ac:dyDescent="0.25">
      <c r="A397" s="41"/>
      <c r="B397" s="41"/>
      <c r="F397" s="41"/>
      <c r="G397" s="41"/>
      <c r="H397" s="41"/>
      <c r="I397" s="41"/>
      <c r="J397" s="41"/>
      <c r="K397" s="41"/>
      <c r="L397" s="41"/>
      <c r="M397" s="41"/>
      <c r="N397" s="41"/>
      <c r="O397" s="41"/>
      <c r="P397" s="41"/>
      <c r="Q397" s="41"/>
      <c r="R397" s="41"/>
      <c r="S397" s="41"/>
    </row>
    <row r="398" spans="1:19" s="241" customFormat="1" x14ac:dyDescent="0.25">
      <c r="A398" s="41"/>
      <c r="B398" s="41"/>
      <c r="F398" s="41"/>
      <c r="G398" s="41"/>
      <c r="H398" s="41"/>
      <c r="I398" s="41"/>
      <c r="J398" s="41"/>
      <c r="K398" s="41"/>
      <c r="L398" s="41"/>
      <c r="M398" s="41"/>
      <c r="N398" s="41"/>
      <c r="O398" s="41"/>
      <c r="P398" s="41"/>
      <c r="Q398" s="41"/>
      <c r="R398" s="41"/>
      <c r="S398" s="41"/>
    </row>
    <row r="399" spans="1:19" s="241" customFormat="1" x14ac:dyDescent="0.25">
      <c r="A399" s="41"/>
      <c r="B399" s="41"/>
      <c r="F399" s="41"/>
      <c r="G399" s="41"/>
      <c r="H399" s="41"/>
      <c r="I399" s="41"/>
      <c r="J399" s="41"/>
      <c r="K399" s="41"/>
      <c r="L399" s="41"/>
      <c r="M399" s="41"/>
      <c r="N399" s="41"/>
      <c r="O399" s="41"/>
      <c r="P399" s="41"/>
      <c r="Q399" s="41"/>
      <c r="R399" s="41"/>
      <c r="S399" s="41"/>
    </row>
    <row r="400" spans="1:19" s="241" customFormat="1" x14ac:dyDescent="0.25">
      <c r="A400" s="41"/>
      <c r="B400" s="41"/>
      <c r="F400" s="41"/>
      <c r="G400" s="41"/>
      <c r="H400" s="41"/>
      <c r="I400" s="41"/>
      <c r="J400" s="41"/>
      <c r="K400" s="41"/>
      <c r="L400" s="41"/>
      <c r="M400" s="41"/>
      <c r="N400" s="41"/>
      <c r="O400" s="41"/>
      <c r="P400" s="41"/>
      <c r="Q400" s="41"/>
      <c r="R400" s="41"/>
      <c r="S400" s="41"/>
    </row>
    <row r="401" spans="1:19" s="241" customFormat="1" x14ac:dyDescent="0.25">
      <c r="A401" s="41"/>
      <c r="B401" s="41"/>
      <c r="F401" s="41"/>
      <c r="G401" s="41"/>
      <c r="H401" s="41"/>
      <c r="I401" s="41"/>
      <c r="J401" s="41"/>
      <c r="K401" s="41"/>
      <c r="L401" s="41"/>
      <c r="M401" s="41"/>
      <c r="N401" s="41"/>
      <c r="O401" s="41"/>
      <c r="P401" s="41"/>
      <c r="Q401" s="41"/>
      <c r="R401" s="41"/>
      <c r="S401" s="41"/>
    </row>
    <row r="402" spans="1:19" s="241" customFormat="1" x14ac:dyDescent="0.25">
      <c r="A402" s="41"/>
      <c r="B402" s="41"/>
      <c r="F402" s="41"/>
      <c r="G402" s="41"/>
      <c r="H402" s="41"/>
      <c r="I402" s="41"/>
      <c r="J402" s="41"/>
      <c r="K402" s="41"/>
      <c r="L402" s="41"/>
      <c r="M402" s="41"/>
      <c r="N402" s="41"/>
      <c r="O402" s="41"/>
      <c r="P402" s="41"/>
      <c r="Q402" s="41"/>
      <c r="R402" s="41"/>
      <c r="S402" s="41"/>
    </row>
    <row r="403" spans="1:19" s="241" customFormat="1" x14ac:dyDescent="0.25">
      <c r="A403" s="41"/>
      <c r="B403" s="41"/>
      <c r="F403" s="41"/>
      <c r="G403" s="41"/>
      <c r="H403" s="41"/>
      <c r="I403" s="41"/>
      <c r="J403" s="41"/>
      <c r="K403" s="41"/>
      <c r="L403" s="41"/>
      <c r="M403" s="41"/>
      <c r="N403" s="41"/>
      <c r="O403" s="41"/>
      <c r="P403" s="41"/>
      <c r="Q403" s="41"/>
      <c r="R403" s="41"/>
      <c r="S403" s="41"/>
    </row>
    <row r="404" spans="1:19" s="241" customFormat="1" x14ac:dyDescent="0.25">
      <c r="A404" s="41"/>
      <c r="B404" s="41"/>
      <c r="F404" s="41"/>
      <c r="G404" s="41"/>
      <c r="H404" s="41"/>
      <c r="I404" s="41"/>
      <c r="J404" s="41"/>
      <c r="K404" s="41"/>
      <c r="L404" s="41"/>
      <c r="M404" s="41"/>
      <c r="N404" s="41"/>
      <c r="O404" s="41"/>
      <c r="P404" s="41"/>
      <c r="Q404" s="41"/>
      <c r="R404" s="41"/>
      <c r="S404" s="41"/>
    </row>
    <row r="405" spans="1:19" s="241" customFormat="1" x14ac:dyDescent="0.25">
      <c r="A405" s="41"/>
      <c r="B405" s="41"/>
      <c r="F405" s="41"/>
      <c r="G405" s="41"/>
      <c r="H405" s="41"/>
      <c r="I405" s="41"/>
      <c r="J405" s="41"/>
      <c r="K405" s="41"/>
      <c r="L405" s="41"/>
      <c r="M405" s="41"/>
      <c r="N405" s="41"/>
      <c r="O405" s="41"/>
      <c r="P405" s="41"/>
      <c r="Q405" s="41"/>
      <c r="R405" s="41"/>
      <c r="S405" s="41"/>
    </row>
    <row r="406" spans="1:19" s="241" customFormat="1" x14ac:dyDescent="0.25">
      <c r="A406" s="41"/>
      <c r="B406" s="41"/>
      <c r="F406" s="41"/>
      <c r="G406" s="41"/>
      <c r="H406" s="41"/>
      <c r="I406" s="41"/>
      <c r="J406" s="41"/>
      <c r="K406" s="41"/>
      <c r="L406" s="41"/>
      <c r="M406" s="41"/>
      <c r="N406" s="41"/>
      <c r="O406" s="41"/>
      <c r="P406" s="41"/>
      <c r="Q406" s="41"/>
      <c r="R406" s="41"/>
      <c r="S406" s="41"/>
    </row>
    <row r="407" spans="1:19" s="241" customFormat="1" x14ac:dyDescent="0.25">
      <c r="A407" s="41"/>
      <c r="B407" s="41"/>
      <c r="F407" s="41"/>
      <c r="G407" s="41"/>
      <c r="H407" s="41"/>
      <c r="I407" s="41"/>
      <c r="J407" s="41"/>
      <c r="K407" s="41"/>
      <c r="L407" s="41"/>
      <c r="M407" s="41"/>
      <c r="N407" s="41"/>
      <c r="O407" s="41"/>
      <c r="P407" s="41"/>
      <c r="Q407" s="41"/>
      <c r="R407" s="41"/>
      <c r="S407" s="41"/>
    </row>
    <row r="408" spans="1:19" s="241" customFormat="1" x14ac:dyDescent="0.25">
      <c r="A408" s="41"/>
      <c r="B408" s="41"/>
      <c r="F408" s="41"/>
      <c r="G408" s="41"/>
      <c r="H408" s="41"/>
      <c r="I408" s="41"/>
      <c r="J408" s="41"/>
      <c r="K408" s="41"/>
      <c r="L408" s="41"/>
      <c r="M408" s="41"/>
      <c r="N408" s="41"/>
      <c r="O408" s="41"/>
      <c r="P408" s="41"/>
      <c r="Q408" s="41"/>
      <c r="R408" s="41"/>
      <c r="S408" s="41"/>
    </row>
    <row r="409" spans="1:19" s="241" customFormat="1" x14ac:dyDescent="0.25">
      <c r="A409" s="41"/>
      <c r="B409" s="41"/>
      <c r="F409" s="41"/>
      <c r="G409" s="41"/>
      <c r="H409" s="41"/>
      <c r="I409" s="41"/>
      <c r="J409" s="41"/>
      <c r="K409" s="41"/>
      <c r="L409" s="41"/>
      <c r="M409" s="41"/>
      <c r="N409" s="41"/>
      <c r="O409" s="41"/>
      <c r="P409" s="41"/>
      <c r="Q409" s="41"/>
      <c r="R409" s="41"/>
      <c r="S409" s="41"/>
    </row>
    <row r="410" spans="1:19" s="241" customFormat="1" x14ac:dyDescent="0.25">
      <c r="A410" s="41"/>
      <c r="B410" s="41"/>
      <c r="F410" s="41"/>
      <c r="G410" s="41"/>
      <c r="H410" s="41"/>
      <c r="I410" s="41"/>
      <c r="J410" s="41"/>
      <c r="K410" s="41"/>
      <c r="L410" s="41"/>
      <c r="M410" s="41"/>
      <c r="N410" s="41"/>
      <c r="O410" s="41"/>
      <c r="P410" s="41"/>
      <c r="Q410" s="41"/>
      <c r="R410" s="41"/>
      <c r="S410" s="41"/>
    </row>
    <row r="411" spans="1:19" s="241" customFormat="1" x14ac:dyDescent="0.25">
      <c r="A411" s="41"/>
      <c r="B411" s="41"/>
      <c r="F411" s="41"/>
      <c r="G411" s="41"/>
      <c r="H411" s="41"/>
      <c r="I411" s="41"/>
      <c r="J411" s="41"/>
      <c r="K411" s="41"/>
      <c r="L411" s="41"/>
      <c r="M411" s="41"/>
      <c r="N411" s="41"/>
      <c r="O411" s="41"/>
      <c r="P411" s="41"/>
      <c r="Q411" s="41"/>
      <c r="R411" s="41"/>
      <c r="S411" s="41"/>
    </row>
    <row r="412" spans="1:19" s="241" customFormat="1" x14ac:dyDescent="0.25">
      <c r="A412" s="41"/>
      <c r="B412" s="41"/>
      <c r="F412" s="41"/>
      <c r="G412" s="41"/>
      <c r="H412" s="41"/>
      <c r="I412" s="41"/>
      <c r="J412" s="41"/>
      <c r="K412" s="41"/>
      <c r="L412" s="41"/>
      <c r="M412" s="41"/>
      <c r="N412" s="41"/>
      <c r="O412" s="41"/>
      <c r="P412" s="41"/>
      <c r="Q412" s="41"/>
      <c r="R412" s="41"/>
      <c r="S412" s="41"/>
    </row>
    <row r="413" spans="1:19" s="241" customFormat="1" x14ac:dyDescent="0.25">
      <c r="A413" s="41"/>
      <c r="B413" s="41"/>
      <c r="F413" s="41"/>
      <c r="G413" s="41"/>
      <c r="H413" s="41"/>
      <c r="I413" s="41"/>
      <c r="J413" s="41"/>
      <c r="K413" s="41"/>
      <c r="L413" s="41"/>
      <c r="M413" s="41"/>
      <c r="N413" s="41"/>
      <c r="O413" s="41"/>
      <c r="P413" s="41"/>
      <c r="Q413" s="41"/>
      <c r="R413" s="41"/>
      <c r="S413" s="41"/>
    </row>
    <row r="414" spans="1:19" s="241" customFormat="1" x14ac:dyDescent="0.25">
      <c r="A414" s="41"/>
      <c r="B414" s="41"/>
      <c r="F414" s="41"/>
      <c r="G414" s="41"/>
      <c r="H414" s="41"/>
      <c r="I414" s="41"/>
      <c r="J414" s="41"/>
      <c r="K414" s="41"/>
      <c r="L414" s="41"/>
      <c r="M414" s="41"/>
      <c r="N414" s="41"/>
      <c r="O414" s="41"/>
      <c r="P414" s="41"/>
      <c r="Q414" s="41"/>
      <c r="R414" s="41"/>
      <c r="S414" s="41"/>
    </row>
    <row r="415" spans="1:19" s="241" customFormat="1" x14ac:dyDescent="0.25">
      <c r="A415" s="41"/>
      <c r="B415" s="41"/>
      <c r="F415" s="41"/>
      <c r="G415" s="41"/>
      <c r="H415" s="41"/>
      <c r="I415" s="41"/>
      <c r="J415" s="41"/>
      <c r="K415" s="41"/>
      <c r="L415" s="41"/>
      <c r="M415" s="41"/>
      <c r="N415" s="41"/>
      <c r="O415" s="41"/>
      <c r="P415" s="41"/>
      <c r="Q415" s="41"/>
      <c r="R415" s="41"/>
      <c r="S415" s="41"/>
    </row>
    <row r="416" spans="1:19" s="241" customFormat="1" x14ac:dyDescent="0.25">
      <c r="A416" s="41"/>
      <c r="B416" s="41"/>
      <c r="F416" s="41"/>
      <c r="G416" s="41"/>
      <c r="H416" s="41"/>
      <c r="I416" s="41"/>
      <c r="J416" s="41"/>
      <c r="K416" s="41"/>
      <c r="L416" s="41"/>
      <c r="M416" s="41"/>
      <c r="N416" s="41"/>
      <c r="O416" s="41"/>
      <c r="P416" s="41"/>
      <c r="Q416" s="41"/>
      <c r="R416" s="41"/>
      <c r="S416" s="41"/>
    </row>
    <row r="417" spans="1:19" s="241" customFormat="1" x14ac:dyDescent="0.25">
      <c r="A417" s="41"/>
      <c r="B417" s="41"/>
      <c r="F417" s="41"/>
      <c r="G417" s="41"/>
      <c r="H417" s="41"/>
      <c r="I417" s="41"/>
      <c r="J417" s="41"/>
      <c r="K417" s="41"/>
      <c r="L417" s="41"/>
      <c r="M417" s="41"/>
      <c r="N417" s="41"/>
      <c r="O417" s="41"/>
      <c r="P417" s="41"/>
      <c r="Q417" s="41"/>
      <c r="R417" s="41"/>
      <c r="S417" s="41"/>
    </row>
    <row r="418" spans="1:19" s="241" customFormat="1" x14ac:dyDescent="0.25">
      <c r="A418" s="41"/>
      <c r="B418" s="41"/>
      <c r="F418" s="41"/>
      <c r="G418" s="41"/>
      <c r="H418" s="41"/>
      <c r="I418" s="41"/>
      <c r="J418" s="41"/>
      <c r="K418" s="41"/>
      <c r="L418" s="41"/>
      <c r="M418" s="41"/>
      <c r="N418" s="41"/>
      <c r="O418" s="41"/>
      <c r="P418" s="41"/>
      <c r="Q418" s="41"/>
      <c r="R418" s="41"/>
      <c r="S418" s="41"/>
    </row>
    <row r="419" spans="1:19" s="241" customFormat="1" x14ac:dyDescent="0.25">
      <c r="A419" s="41"/>
      <c r="B419" s="41"/>
      <c r="F419" s="41"/>
      <c r="G419" s="41"/>
      <c r="H419" s="41"/>
      <c r="I419" s="41"/>
      <c r="J419" s="41"/>
      <c r="K419" s="41"/>
      <c r="L419" s="41"/>
      <c r="M419" s="41"/>
      <c r="N419" s="41"/>
      <c r="O419" s="41"/>
      <c r="P419" s="41"/>
      <c r="Q419" s="41"/>
      <c r="R419" s="41"/>
      <c r="S419" s="41"/>
    </row>
    <row r="420" spans="1:19" s="241" customFormat="1" x14ac:dyDescent="0.25">
      <c r="A420" s="41"/>
      <c r="B420" s="41"/>
      <c r="F420" s="41"/>
      <c r="G420" s="41"/>
      <c r="H420" s="41"/>
      <c r="I420" s="41"/>
      <c r="J420" s="41"/>
      <c r="K420" s="41"/>
      <c r="L420" s="41"/>
      <c r="M420" s="41"/>
      <c r="N420" s="41"/>
      <c r="O420" s="41"/>
      <c r="P420" s="41"/>
      <c r="Q420" s="41"/>
      <c r="R420" s="41"/>
      <c r="S420" s="41"/>
    </row>
    <row r="421" spans="1:19" s="241" customFormat="1" x14ac:dyDescent="0.25">
      <c r="A421" s="41"/>
      <c r="B421" s="41"/>
      <c r="F421" s="41"/>
      <c r="G421" s="41"/>
      <c r="H421" s="41"/>
      <c r="I421" s="41"/>
      <c r="J421" s="41"/>
      <c r="K421" s="41"/>
      <c r="L421" s="41"/>
      <c r="M421" s="41"/>
      <c r="N421" s="41"/>
      <c r="O421" s="41"/>
      <c r="P421" s="41"/>
      <c r="Q421" s="41"/>
      <c r="R421" s="41"/>
      <c r="S421" s="41"/>
    </row>
    <row r="422" spans="1:19" s="241" customFormat="1" x14ac:dyDescent="0.25">
      <c r="A422" s="41"/>
      <c r="B422" s="41"/>
      <c r="F422" s="41"/>
      <c r="G422" s="41"/>
      <c r="H422" s="41"/>
      <c r="I422" s="41"/>
      <c r="J422" s="41"/>
      <c r="K422" s="41"/>
      <c r="L422" s="41"/>
      <c r="M422" s="41"/>
      <c r="N422" s="41"/>
      <c r="O422" s="41"/>
      <c r="P422" s="41"/>
      <c r="Q422" s="41"/>
      <c r="R422" s="41"/>
      <c r="S422" s="41"/>
    </row>
    <row r="423" spans="1:19" s="241" customFormat="1" x14ac:dyDescent="0.25">
      <c r="A423" s="41"/>
      <c r="B423" s="41"/>
      <c r="F423" s="41"/>
      <c r="G423" s="41"/>
      <c r="H423" s="41"/>
      <c r="I423" s="41"/>
      <c r="J423" s="41"/>
      <c r="K423" s="41"/>
      <c r="L423" s="41"/>
      <c r="M423" s="41"/>
      <c r="N423" s="41"/>
      <c r="O423" s="41"/>
      <c r="P423" s="41"/>
      <c r="Q423" s="41"/>
      <c r="R423" s="41"/>
      <c r="S423" s="41"/>
    </row>
    <row r="424" spans="1:19" s="241" customFormat="1" x14ac:dyDescent="0.25">
      <c r="A424" s="41"/>
      <c r="B424" s="41"/>
      <c r="F424" s="41"/>
      <c r="G424" s="41"/>
      <c r="H424" s="41"/>
      <c r="I424" s="41"/>
      <c r="J424" s="41"/>
      <c r="K424" s="41"/>
      <c r="L424" s="41"/>
      <c r="M424" s="41"/>
      <c r="N424" s="41"/>
      <c r="O424" s="41"/>
      <c r="P424" s="41"/>
      <c r="Q424" s="41"/>
      <c r="R424" s="41"/>
      <c r="S424" s="41"/>
    </row>
    <row r="425" spans="1:19" s="241" customFormat="1" x14ac:dyDescent="0.25">
      <c r="A425" s="41"/>
      <c r="B425" s="41"/>
      <c r="F425" s="41"/>
      <c r="G425" s="41"/>
      <c r="H425" s="41"/>
      <c r="I425" s="41"/>
      <c r="J425" s="41"/>
      <c r="K425" s="41"/>
      <c r="L425" s="41"/>
      <c r="M425" s="41"/>
      <c r="N425" s="41"/>
      <c r="O425" s="41"/>
      <c r="P425" s="41"/>
      <c r="Q425" s="41"/>
      <c r="R425" s="41"/>
      <c r="S425" s="41"/>
    </row>
    <row r="426" spans="1:19" s="241" customFormat="1" x14ac:dyDescent="0.25">
      <c r="A426" s="41"/>
      <c r="B426" s="41"/>
      <c r="F426" s="41"/>
      <c r="G426" s="41"/>
      <c r="H426" s="41"/>
      <c r="I426" s="41"/>
      <c r="J426" s="41"/>
      <c r="K426" s="41"/>
      <c r="L426" s="41"/>
      <c r="M426" s="41"/>
      <c r="N426" s="41"/>
      <c r="O426" s="41"/>
      <c r="P426" s="41"/>
      <c r="Q426" s="41"/>
      <c r="R426" s="41"/>
      <c r="S426" s="41"/>
    </row>
    <row r="427" spans="1:19" s="241" customFormat="1" x14ac:dyDescent="0.25">
      <c r="A427" s="41"/>
      <c r="B427" s="41"/>
      <c r="F427" s="41"/>
      <c r="G427" s="41"/>
      <c r="H427" s="41"/>
      <c r="I427" s="41"/>
      <c r="J427" s="41"/>
      <c r="K427" s="41"/>
      <c r="L427" s="41"/>
      <c r="M427" s="41"/>
      <c r="N427" s="41"/>
      <c r="O427" s="41"/>
      <c r="P427" s="41"/>
      <c r="Q427" s="41"/>
      <c r="R427" s="41"/>
      <c r="S427" s="41"/>
    </row>
    <row r="428" spans="1:19" s="241" customFormat="1" x14ac:dyDescent="0.25">
      <c r="A428" s="41"/>
      <c r="B428" s="41"/>
      <c r="F428" s="41"/>
      <c r="G428" s="41"/>
      <c r="H428" s="41"/>
      <c r="I428" s="41"/>
      <c r="J428" s="41"/>
      <c r="K428" s="41"/>
      <c r="L428" s="41"/>
      <c r="M428" s="41"/>
      <c r="N428" s="41"/>
      <c r="O428" s="41"/>
      <c r="P428" s="41"/>
      <c r="Q428" s="41"/>
      <c r="R428" s="41"/>
      <c r="S428" s="41"/>
    </row>
    <row r="429" spans="1:19" s="241" customFormat="1" x14ac:dyDescent="0.25">
      <c r="A429" s="41"/>
      <c r="B429" s="41"/>
      <c r="F429" s="41"/>
      <c r="G429" s="41"/>
      <c r="H429" s="41"/>
      <c r="I429" s="41"/>
      <c r="J429" s="41"/>
      <c r="K429" s="41"/>
      <c r="L429" s="41"/>
      <c r="M429" s="41"/>
      <c r="N429" s="41"/>
      <c r="O429" s="41"/>
      <c r="P429" s="41"/>
      <c r="Q429" s="41"/>
      <c r="R429" s="41"/>
      <c r="S429" s="41"/>
    </row>
    <row r="430" spans="1:19" s="241" customFormat="1" x14ac:dyDescent="0.25">
      <c r="A430" s="41"/>
      <c r="B430" s="41"/>
      <c r="F430" s="41"/>
      <c r="G430" s="41"/>
      <c r="H430" s="41"/>
      <c r="I430" s="41"/>
      <c r="J430" s="41"/>
      <c r="K430" s="41"/>
      <c r="L430" s="41"/>
      <c r="M430" s="41"/>
      <c r="N430" s="41"/>
      <c r="O430" s="41"/>
      <c r="P430" s="41"/>
      <c r="Q430" s="41"/>
      <c r="R430" s="41"/>
      <c r="S430" s="41"/>
    </row>
    <row r="431" spans="1:19" s="241" customFormat="1" x14ac:dyDescent="0.25">
      <c r="A431" s="41"/>
      <c r="B431" s="41"/>
      <c r="F431" s="41"/>
      <c r="G431" s="41"/>
      <c r="H431" s="41"/>
      <c r="I431" s="41"/>
      <c r="J431" s="41"/>
      <c r="K431" s="41"/>
      <c r="L431" s="41"/>
      <c r="M431" s="41"/>
      <c r="N431" s="41"/>
      <c r="O431" s="41"/>
      <c r="P431" s="41"/>
      <c r="Q431" s="41"/>
      <c r="R431" s="41"/>
      <c r="S431" s="41"/>
    </row>
    <row r="432" spans="1:19" s="241" customFormat="1" x14ac:dyDescent="0.25">
      <c r="A432" s="41"/>
      <c r="B432" s="41"/>
      <c r="F432" s="41"/>
      <c r="G432" s="41"/>
      <c r="H432" s="41"/>
      <c r="I432" s="41"/>
      <c r="J432" s="41"/>
      <c r="K432" s="41"/>
      <c r="L432" s="41"/>
      <c r="M432" s="41"/>
      <c r="N432" s="41"/>
      <c r="O432" s="41"/>
      <c r="P432" s="41"/>
      <c r="Q432" s="41"/>
      <c r="R432" s="41"/>
      <c r="S432" s="41"/>
    </row>
    <row r="433" spans="1:19" s="241" customFormat="1" x14ac:dyDescent="0.25">
      <c r="A433" s="41"/>
      <c r="B433" s="41"/>
      <c r="F433" s="41"/>
      <c r="G433" s="41"/>
      <c r="H433" s="41"/>
      <c r="I433" s="41"/>
      <c r="J433" s="41"/>
      <c r="K433" s="41"/>
      <c r="L433" s="41"/>
      <c r="M433" s="41"/>
      <c r="N433" s="41"/>
      <c r="O433" s="41"/>
      <c r="P433" s="41"/>
      <c r="Q433" s="41"/>
      <c r="R433" s="41"/>
      <c r="S433" s="41"/>
    </row>
    <row r="434" spans="1:19" s="241" customFormat="1" x14ac:dyDescent="0.25">
      <c r="A434" s="41"/>
      <c r="B434" s="41"/>
      <c r="F434" s="41"/>
      <c r="G434" s="41"/>
      <c r="H434" s="41"/>
      <c r="I434" s="41"/>
      <c r="J434" s="41"/>
      <c r="K434" s="41"/>
      <c r="L434" s="41"/>
      <c r="M434" s="41"/>
      <c r="N434" s="41"/>
      <c r="O434" s="41"/>
      <c r="P434" s="41"/>
      <c r="Q434" s="41"/>
      <c r="R434" s="41"/>
      <c r="S434" s="41"/>
    </row>
    <row r="435" spans="1:19" s="241" customFormat="1" x14ac:dyDescent="0.25">
      <c r="A435" s="41"/>
      <c r="B435" s="41"/>
      <c r="F435" s="41"/>
      <c r="G435" s="41"/>
      <c r="H435" s="41"/>
      <c r="I435" s="41"/>
      <c r="J435" s="41"/>
      <c r="K435" s="41"/>
      <c r="L435" s="41"/>
      <c r="M435" s="41"/>
      <c r="N435" s="41"/>
      <c r="O435" s="41"/>
      <c r="P435" s="41"/>
      <c r="Q435" s="41"/>
      <c r="R435" s="41"/>
      <c r="S435" s="41"/>
    </row>
    <row r="436" spans="1:19" s="241" customFormat="1" x14ac:dyDescent="0.25">
      <c r="A436" s="41"/>
      <c r="B436" s="41"/>
      <c r="F436" s="41"/>
      <c r="G436" s="41"/>
      <c r="H436" s="41"/>
      <c r="I436" s="41"/>
      <c r="J436" s="41"/>
      <c r="K436" s="41"/>
      <c r="L436" s="41"/>
      <c r="M436" s="41"/>
      <c r="N436" s="41"/>
      <c r="O436" s="41"/>
      <c r="P436" s="41"/>
      <c r="Q436" s="41"/>
      <c r="R436" s="41"/>
      <c r="S436" s="41"/>
    </row>
    <row r="437" spans="1:19" s="241" customFormat="1" x14ac:dyDescent="0.25">
      <c r="A437" s="41"/>
      <c r="B437" s="41"/>
      <c r="F437" s="41"/>
      <c r="G437" s="41"/>
      <c r="H437" s="41"/>
      <c r="I437" s="41"/>
      <c r="J437" s="41"/>
      <c r="K437" s="41"/>
      <c r="L437" s="41"/>
      <c r="M437" s="41"/>
      <c r="N437" s="41"/>
      <c r="O437" s="41"/>
      <c r="P437" s="41"/>
      <c r="Q437" s="41"/>
      <c r="R437" s="41"/>
      <c r="S437" s="41"/>
    </row>
    <row r="438" spans="1:19" s="241" customFormat="1" x14ac:dyDescent="0.25">
      <c r="A438" s="41"/>
      <c r="B438" s="41"/>
      <c r="F438" s="41"/>
      <c r="G438" s="41"/>
      <c r="H438" s="41"/>
      <c r="I438" s="41"/>
      <c r="J438" s="41"/>
      <c r="K438" s="41"/>
      <c r="L438" s="41"/>
      <c r="M438" s="41"/>
      <c r="N438" s="41"/>
      <c r="O438" s="41"/>
      <c r="P438" s="41"/>
      <c r="Q438" s="41"/>
      <c r="R438" s="41"/>
      <c r="S438" s="41"/>
    </row>
    <row r="439" spans="1:19" s="241" customFormat="1" x14ac:dyDescent="0.25">
      <c r="A439" s="41"/>
      <c r="B439" s="41"/>
      <c r="F439" s="41"/>
      <c r="G439" s="41"/>
      <c r="H439" s="41"/>
      <c r="I439" s="41"/>
      <c r="J439" s="41"/>
      <c r="K439" s="41"/>
      <c r="L439" s="41"/>
      <c r="M439" s="41"/>
      <c r="N439" s="41"/>
      <c r="O439" s="41"/>
      <c r="P439" s="41"/>
      <c r="Q439" s="41"/>
      <c r="R439" s="41"/>
      <c r="S439" s="41"/>
    </row>
    <row r="440" spans="1:19" s="241" customFormat="1" x14ac:dyDescent="0.25">
      <c r="A440" s="41"/>
      <c r="B440" s="41"/>
      <c r="F440" s="41"/>
      <c r="G440" s="41"/>
      <c r="H440" s="41"/>
      <c r="I440" s="41"/>
      <c r="J440" s="41"/>
      <c r="K440" s="41"/>
      <c r="L440" s="41"/>
      <c r="M440" s="41"/>
      <c r="N440" s="41"/>
      <c r="O440" s="41"/>
      <c r="P440" s="41"/>
      <c r="Q440" s="41"/>
      <c r="R440" s="41"/>
      <c r="S440" s="41"/>
    </row>
    <row r="441" spans="1:19" s="241" customFormat="1" x14ac:dyDescent="0.25">
      <c r="A441" s="41"/>
      <c r="B441" s="41"/>
      <c r="F441" s="41"/>
      <c r="G441" s="41"/>
      <c r="H441" s="41"/>
      <c r="I441" s="41"/>
      <c r="J441" s="41"/>
      <c r="K441" s="41"/>
      <c r="L441" s="41"/>
      <c r="M441" s="41"/>
      <c r="N441" s="41"/>
      <c r="O441" s="41"/>
      <c r="P441" s="41"/>
      <c r="Q441" s="41"/>
      <c r="R441" s="41"/>
      <c r="S441" s="41"/>
    </row>
    <row r="442" spans="1:19" s="241" customFormat="1" x14ac:dyDescent="0.25">
      <c r="A442" s="41"/>
      <c r="B442" s="41"/>
      <c r="F442" s="41"/>
      <c r="G442" s="41"/>
      <c r="H442" s="41"/>
      <c r="I442" s="41"/>
      <c r="J442" s="41"/>
      <c r="K442" s="41"/>
      <c r="L442" s="41"/>
      <c r="M442" s="41"/>
      <c r="N442" s="41"/>
      <c r="O442" s="41"/>
      <c r="P442" s="41"/>
      <c r="Q442" s="41"/>
      <c r="R442" s="41"/>
      <c r="S442" s="41"/>
    </row>
    <row r="443" spans="1:19" s="241" customFormat="1" x14ac:dyDescent="0.25">
      <c r="A443" s="41"/>
      <c r="B443" s="41"/>
      <c r="F443" s="41"/>
      <c r="G443" s="41"/>
      <c r="H443" s="41"/>
      <c r="I443" s="41"/>
      <c r="J443" s="41"/>
      <c r="K443" s="41"/>
      <c r="L443" s="41"/>
      <c r="M443" s="41"/>
      <c r="N443" s="41"/>
      <c r="O443" s="41"/>
      <c r="P443" s="41"/>
      <c r="Q443" s="41"/>
      <c r="R443" s="41"/>
      <c r="S443" s="41"/>
    </row>
    <row r="444" spans="1:19" s="241" customFormat="1" x14ac:dyDescent="0.25">
      <c r="A444" s="41"/>
      <c r="B444" s="41"/>
      <c r="F444" s="41"/>
      <c r="G444" s="41"/>
      <c r="H444" s="41"/>
      <c r="I444" s="41"/>
      <c r="J444" s="41"/>
      <c r="K444" s="41"/>
      <c r="L444" s="41"/>
      <c r="M444" s="41"/>
      <c r="N444" s="41"/>
      <c r="O444" s="41"/>
      <c r="P444" s="41"/>
      <c r="Q444" s="41"/>
      <c r="R444" s="41"/>
      <c r="S444" s="41"/>
    </row>
    <row r="445" spans="1:19" s="241" customFormat="1" x14ac:dyDescent="0.25">
      <c r="A445" s="41"/>
      <c r="B445" s="41"/>
      <c r="F445" s="41"/>
      <c r="G445" s="41"/>
      <c r="H445" s="41"/>
      <c r="I445" s="41"/>
      <c r="J445" s="41"/>
      <c r="K445" s="41"/>
      <c r="L445" s="41"/>
      <c r="M445" s="41"/>
      <c r="N445" s="41"/>
      <c r="O445" s="41"/>
      <c r="P445" s="41"/>
      <c r="Q445" s="41"/>
      <c r="R445" s="41"/>
      <c r="S445" s="41"/>
    </row>
    <row r="446" spans="1:19" s="241" customFormat="1" x14ac:dyDescent="0.25">
      <c r="A446" s="41"/>
      <c r="B446" s="41"/>
      <c r="F446" s="41"/>
      <c r="G446" s="41"/>
      <c r="H446" s="41"/>
      <c r="I446" s="41"/>
      <c r="J446" s="41"/>
      <c r="K446" s="41"/>
      <c r="L446" s="41"/>
      <c r="M446" s="41"/>
      <c r="N446" s="41"/>
      <c r="O446" s="41"/>
      <c r="P446" s="41"/>
      <c r="Q446" s="41"/>
      <c r="R446" s="41"/>
      <c r="S446" s="41"/>
    </row>
    <row r="447" spans="1:19" s="241" customFormat="1" x14ac:dyDescent="0.25">
      <c r="A447" s="41"/>
      <c r="B447" s="41"/>
      <c r="F447" s="41"/>
      <c r="G447" s="41"/>
      <c r="H447" s="41"/>
      <c r="I447" s="41"/>
      <c r="J447" s="41"/>
      <c r="K447" s="41"/>
      <c r="L447" s="41"/>
      <c r="M447" s="41"/>
      <c r="N447" s="41"/>
      <c r="O447" s="41"/>
      <c r="P447" s="41"/>
      <c r="Q447" s="41"/>
      <c r="R447" s="41"/>
      <c r="S447" s="41"/>
    </row>
    <row r="448" spans="1:19" s="241" customFormat="1" x14ac:dyDescent="0.25">
      <c r="A448" s="41"/>
      <c r="B448" s="41"/>
      <c r="F448" s="41"/>
      <c r="G448" s="41"/>
      <c r="H448" s="41"/>
      <c r="I448" s="41"/>
      <c r="J448" s="41"/>
      <c r="K448" s="41"/>
      <c r="L448" s="41"/>
      <c r="M448" s="41"/>
      <c r="N448" s="41"/>
      <c r="O448" s="41"/>
      <c r="P448" s="41"/>
      <c r="Q448" s="41"/>
      <c r="R448" s="41"/>
      <c r="S448" s="41"/>
    </row>
    <row r="449" spans="1:19" s="241" customFormat="1" x14ac:dyDescent="0.25">
      <c r="A449" s="41"/>
      <c r="B449" s="41"/>
      <c r="F449" s="41"/>
      <c r="G449" s="41"/>
      <c r="H449" s="41"/>
      <c r="I449" s="41"/>
      <c r="J449" s="41"/>
      <c r="K449" s="41"/>
      <c r="L449" s="41"/>
      <c r="M449" s="41"/>
      <c r="N449" s="41"/>
      <c r="O449" s="41"/>
      <c r="P449" s="41"/>
      <c r="Q449" s="41"/>
      <c r="R449" s="41"/>
      <c r="S449" s="41"/>
    </row>
    <row r="450" spans="1:19" s="241" customFormat="1" x14ac:dyDescent="0.25">
      <c r="A450" s="41"/>
      <c r="B450" s="41"/>
      <c r="F450" s="41"/>
      <c r="G450" s="41"/>
      <c r="H450" s="41"/>
      <c r="I450" s="41"/>
      <c r="J450" s="41"/>
      <c r="K450" s="41"/>
      <c r="L450" s="41"/>
      <c r="M450" s="41"/>
      <c r="N450" s="41"/>
      <c r="O450" s="41"/>
      <c r="P450" s="41"/>
      <c r="Q450" s="41"/>
      <c r="R450" s="41"/>
      <c r="S450" s="41"/>
    </row>
    <row r="451" spans="1:19" s="241" customFormat="1" x14ac:dyDescent="0.25">
      <c r="A451" s="41"/>
      <c r="B451" s="41"/>
      <c r="F451" s="41"/>
      <c r="G451" s="41"/>
      <c r="H451" s="41"/>
      <c r="I451" s="41"/>
      <c r="J451" s="41"/>
      <c r="K451" s="41"/>
      <c r="L451" s="41"/>
      <c r="M451" s="41"/>
      <c r="N451" s="41"/>
      <c r="O451" s="41"/>
      <c r="P451" s="41"/>
      <c r="Q451" s="41"/>
      <c r="R451" s="41"/>
      <c r="S451" s="41"/>
    </row>
    <row r="452" spans="1:19" s="241" customFormat="1" x14ac:dyDescent="0.25">
      <c r="A452" s="41"/>
      <c r="B452" s="41"/>
      <c r="F452" s="41"/>
      <c r="G452" s="41"/>
      <c r="H452" s="41"/>
      <c r="I452" s="41"/>
      <c r="J452" s="41"/>
      <c r="K452" s="41"/>
      <c r="L452" s="41"/>
      <c r="M452" s="41"/>
      <c r="N452" s="41"/>
      <c r="O452" s="41"/>
      <c r="P452" s="41"/>
      <c r="Q452" s="41"/>
      <c r="R452" s="41"/>
      <c r="S452" s="41"/>
    </row>
    <row r="453" spans="1:19" s="241" customFormat="1" x14ac:dyDescent="0.25">
      <c r="A453" s="41"/>
      <c r="B453" s="41"/>
      <c r="F453" s="41"/>
      <c r="G453" s="41"/>
      <c r="H453" s="41"/>
      <c r="I453" s="41"/>
      <c r="J453" s="41"/>
      <c r="K453" s="41"/>
      <c r="L453" s="41"/>
      <c r="M453" s="41"/>
      <c r="N453" s="41"/>
      <c r="O453" s="41"/>
      <c r="P453" s="41"/>
      <c r="Q453" s="41"/>
      <c r="R453" s="41"/>
      <c r="S453" s="41"/>
    </row>
    <row r="454" spans="1:19" s="241" customFormat="1" x14ac:dyDescent="0.25">
      <c r="A454" s="41"/>
      <c r="B454" s="41"/>
      <c r="F454" s="41"/>
      <c r="G454" s="41"/>
      <c r="H454" s="41"/>
      <c r="I454" s="41"/>
      <c r="J454" s="41"/>
      <c r="K454" s="41"/>
      <c r="L454" s="41"/>
      <c r="M454" s="41"/>
      <c r="N454" s="41"/>
      <c r="O454" s="41"/>
      <c r="P454" s="41"/>
      <c r="Q454" s="41"/>
      <c r="R454" s="41"/>
      <c r="S454" s="41"/>
    </row>
    <row r="455" spans="1:19" s="241" customFormat="1" x14ac:dyDescent="0.25">
      <c r="A455" s="41"/>
      <c r="B455" s="41"/>
      <c r="F455" s="41"/>
      <c r="G455" s="41"/>
      <c r="H455" s="41"/>
      <c r="I455" s="41"/>
      <c r="J455" s="41"/>
      <c r="K455" s="41"/>
      <c r="L455" s="41"/>
      <c r="M455" s="41"/>
      <c r="N455" s="41"/>
      <c r="O455" s="41"/>
      <c r="P455" s="41"/>
      <c r="Q455" s="41"/>
      <c r="R455" s="41"/>
      <c r="S455" s="41"/>
    </row>
    <row r="456" spans="1:19" s="241" customFormat="1" x14ac:dyDescent="0.25">
      <c r="A456" s="41"/>
      <c r="B456" s="41"/>
      <c r="F456" s="41"/>
      <c r="G456" s="41"/>
      <c r="H456" s="41"/>
      <c r="I456" s="41"/>
      <c r="J456" s="41"/>
      <c r="K456" s="41"/>
      <c r="L456" s="41"/>
      <c r="M456" s="41"/>
      <c r="N456" s="41"/>
      <c r="O456" s="41"/>
      <c r="P456" s="41"/>
      <c r="Q456" s="41"/>
      <c r="R456" s="41"/>
      <c r="S456" s="41"/>
    </row>
    <row r="457" spans="1:19" s="241" customFormat="1" x14ac:dyDescent="0.25">
      <c r="A457" s="41"/>
      <c r="B457" s="41"/>
      <c r="F457" s="41"/>
      <c r="G457" s="41"/>
      <c r="H457" s="41"/>
      <c r="I457" s="41"/>
      <c r="J457" s="41"/>
      <c r="K457" s="41"/>
      <c r="L457" s="41"/>
      <c r="M457" s="41"/>
      <c r="N457" s="41"/>
      <c r="O457" s="41"/>
      <c r="P457" s="41"/>
      <c r="Q457" s="41"/>
      <c r="R457" s="41"/>
      <c r="S457" s="41"/>
    </row>
    <row r="458" spans="1:19" s="241" customFormat="1" x14ac:dyDescent="0.25">
      <c r="A458" s="41"/>
      <c r="B458" s="41"/>
      <c r="F458" s="41"/>
      <c r="G458" s="41"/>
      <c r="H458" s="41"/>
      <c r="I458" s="41"/>
      <c r="J458" s="41"/>
      <c r="K458" s="41"/>
      <c r="L458" s="41"/>
      <c r="M458" s="41"/>
      <c r="N458" s="41"/>
      <c r="O458" s="41"/>
      <c r="P458" s="41"/>
      <c r="Q458" s="41"/>
      <c r="R458" s="41"/>
      <c r="S458" s="41"/>
    </row>
    <row r="459" spans="1:19" s="241" customFormat="1" x14ac:dyDescent="0.25">
      <c r="A459" s="41"/>
      <c r="B459" s="41"/>
      <c r="F459" s="41"/>
      <c r="G459" s="41"/>
      <c r="H459" s="41"/>
      <c r="I459" s="41"/>
      <c r="J459" s="41"/>
      <c r="K459" s="41"/>
      <c r="L459" s="41"/>
      <c r="M459" s="41"/>
      <c r="N459" s="41"/>
      <c r="O459" s="41"/>
      <c r="P459" s="41"/>
      <c r="Q459" s="41"/>
      <c r="R459" s="41"/>
      <c r="S459" s="41"/>
    </row>
    <row r="460" spans="1:19" s="241" customFormat="1" x14ac:dyDescent="0.25">
      <c r="A460" s="41"/>
      <c r="B460" s="41"/>
      <c r="F460" s="41"/>
      <c r="G460" s="41"/>
      <c r="H460" s="41"/>
      <c r="I460" s="41"/>
      <c r="J460" s="41"/>
      <c r="K460" s="41"/>
      <c r="L460" s="41"/>
      <c r="M460" s="41"/>
      <c r="N460" s="41"/>
      <c r="O460" s="41"/>
      <c r="P460" s="41"/>
      <c r="Q460" s="41"/>
      <c r="R460" s="41"/>
      <c r="S460" s="41"/>
    </row>
    <row r="461" spans="1:19" s="241" customFormat="1" x14ac:dyDescent="0.25">
      <c r="A461" s="41"/>
      <c r="B461" s="41"/>
      <c r="F461" s="41"/>
      <c r="G461" s="41"/>
      <c r="H461" s="41"/>
      <c r="I461" s="41"/>
      <c r="J461" s="41"/>
      <c r="K461" s="41"/>
      <c r="L461" s="41"/>
      <c r="M461" s="41"/>
      <c r="N461" s="41"/>
      <c r="O461" s="41"/>
      <c r="P461" s="41"/>
      <c r="Q461" s="41"/>
      <c r="R461" s="41"/>
      <c r="S461" s="41"/>
    </row>
    <row r="462" spans="1:19" s="241" customFormat="1" x14ac:dyDescent="0.25">
      <c r="A462" s="41"/>
      <c r="B462" s="41"/>
      <c r="F462" s="41"/>
      <c r="G462" s="41"/>
      <c r="H462" s="41"/>
      <c r="I462" s="41"/>
      <c r="J462" s="41"/>
      <c r="K462" s="41"/>
      <c r="L462" s="41"/>
      <c r="M462" s="41"/>
      <c r="N462" s="41"/>
      <c r="O462" s="41"/>
      <c r="P462" s="41"/>
      <c r="Q462" s="41"/>
      <c r="R462" s="41"/>
      <c r="S462" s="41"/>
    </row>
    <row r="463" spans="1:19" s="241" customFormat="1" x14ac:dyDescent="0.25">
      <c r="A463" s="41"/>
      <c r="B463" s="41"/>
      <c r="F463" s="41"/>
      <c r="G463" s="41"/>
      <c r="H463" s="41"/>
      <c r="I463" s="41"/>
      <c r="J463" s="41"/>
      <c r="K463" s="41"/>
      <c r="L463" s="41"/>
      <c r="M463" s="41"/>
      <c r="N463" s="41"/>
      <c r="O463" s="41"/>
      <c r="P463" s="41"/>
      <c r="Q463" s="41"/>
      <c r="R463" s="41"/>
      <c r="S463" s="41"/>
    </row>
    <row r="464" spans="1:19" s="241" customFormat="1" x14ac:dyDescent="0.25">
      <c r="A464" s="41"/>
      <c r="B464" s="41"/>
      <c r="F464" s="41"/>
      <c r="G464" s="41"/>
      <c r="H464" s="41"/>
      <c r="I464" s="41"/>
      <c r="J464" s="41"/>
      <c r="K464" s="41"/>
      <c r="L464" s="41"/>
      <c r="M464" s="41"/>
      <c r="N464" s="41"/>
      <c r="O464" s="41"/>
      <c r="P464" s="41"/>
      <c r="Q464" s="41"/>
      <c r="R464" s="41"/>
      <c r="S464" s="41"/>
    </row>
    <row r="465" spans="1:19" s="241" customFormat="1" x14ac:dyDescent="0.25">
      <c r="A465" s="41"/>
      <c r="B465" s="41"/>
      <c r="F465" s="41"/>
      <c r="G465" s="41"/>
      <c r="H465" s="41"/>
      <c r="I465" s="41"/>
      <c r="J465" s="41"/>
      <c r="K465" s="41"/>
      <c r="L465" s="41"/>
      <c r="M465" s="41"/>
      <c r="N465" s="41"/>
      <c r="O465" s="41"/>
      <c r="P465" s="41"/>
      <c r="Q465" s="41"/>
      <c r="R465" s="41"/>
      <c r="S465" s="41"/>
    </row>
    <row r="466" spans="1:19" s="241" customFormat="1" x14ac:dyDescent="0.25">
      <c r="A466" s="41"/>
      <c r="B466" s="41"/>
      <c r="F466" s="41"/>
      <c r="G466" s="41"/>
      <c r="H466" s="41"/>
      <c r="I466" s="41"/>
      <c r="J466" s="41"/>
      <c r="K466" s="41"/>
      <c r="L466" s="41"/>
      <c r="M466" s="41"/>
      <c r="N466" s="41"/>
      <c r="O466" s="41"/>
      <c r="P466" s="41"/>
      <c r="Q466" s="41"/>
      <c r="R466" s="41"/>
      <c r="S466" s="41"/>
    </row>
    <row r="467" spans="1:19" s="241" customFormat="1" x14ac:dyDescent="0.25">
      <c r="A467" s="41"/>
      <c r="B467" s="41"/>
      <c r="F467" s="41"/>
      <c r="G467" s="41"/>
      <c r="H467" s="41"/>
      <c r="I467" s="41"/>
      <c r="J467" s="41"/>
      <c r="K467" s="41"/>
      <c r="L467" s="41"/>
      <c r="M467" s="41"/>
      <c r="N467" s="41"/>
      <c r="O467" s="41"/>
      <c r="P467" s="41"/>
      <c r="Q467" s="41"/>
      <c r="R467" s="41"/>
      <c r="S467" s="41"/>
    </row>
    <row r="468" spans="1:19" s="241" customFormat="1" x14ac:dyDescent="0.25">
      <c r="A468" s="41"/>
      <c r="B468" s="41"/>
      <c r="F468" s="41"/>
      <c r="G468" s="41"/>
      <c r="H468" s="41"/>
      <c r="I468" s="41"/>
      <c r="J468" s="41"/>
      <c r="K468" s="41"/>
      <c r="L468" s="41"/>
      <c r="M468" s="41"/>
      <c r="N468" s="41"/>
      <c r="O468" s="41"/>
      <c r="P468" s="41"/>
      <c r="Q468" s="41"/>
      <c r="R468" s="41"/>
      <c r="S468" s="41"/>
    </row>
    <row r="469" spans="1:19" s="241" customFormat="1" x14ac:dyDescent="0.25">
      <c r="A469" s="41"/>
      <c r="B469" s="41"/>
      <c r="F469" s="41"/>
      <c r="G469" s="41"/>
      <c r="H469" s="41"/>
      <c r="I469" s="41"/>
      <c r="J469" s="41"/>
      <c r="K469" s="41"/>
      <c r="L469" s="41"/>
      <c r="M469" s="41"/>
      <c r="N469" s="41"/>
      <c r="O469" s="41"/>
      <c r="P469" s="41"/>
      <c r="Q469" s="41"/>
      <c r="R469" s="41"/>
      <c r="S469" s="41"/>
    </row>
    <row r="470" spans="1:19" s="241" customFormat="1" x14ac:dyDescent="0.25">
      <c r="A470" s="41"/>
      <c r="B470" s="41"/>
      <c r="F470" s="41"/>
      <c r="G470" s="41"/>
      <c r="H470" s="41"/>
      <c r="I470" s="41"/>
      <c r="J470" s="41"/>
      <c r="K470" s="41"/>
      <c r="L470" s="41"/>
      <c r="M470" s="41"/>
      <c r="N470" s="41"/>
      <c r="O470" s="41"/>
      <c r="P470" s="41"/>
      <c r="Q470" s="41"/>
      <c r="R470" s="41"/>
      <c r="S470" s="41"/>
    </row>
    <row r="471" spans="1:19" s="241" customFormat="1" x14ac:dyDescent="0.25">
      <c r="A471" s="41"/>
      <c r="B471" s="41"/>
      <c r="F471" s="41"/>
      <c r="G471" s="41"/>
      <c r="H471" s="41"/>
      <c r="I471" s="41"/>
      <c r="J471" s="41"/>
      <c r="K471" s="41"/>
      <c r="L471" s="41"/>
      <c r="M471" s="41"/>
      <c r="N471" s="41"/>
      <c r="O471" s="41"/>
      <c r="P471" s="41"/>
      <c r="Q471" s="41"/>
      <c r="R471" s="41"/>
      <c r="S471" s="41"/>
    </row>
    <row r="472" spans="1:19" s="241" customFormat="1" x14ac:dyDescent="0.25">
      <c r="A472" s="41"/>
      <c r="B472" s="41"/>
      <c r="F472" s="41"/>
      <c r="G472" s="41"/>
      <c r="H472" s="41"/>
      <c r="I472" s="41"/>
      <c r="J472" s="41"/>
      <c r="K472" s="41"/>
      <c r="L472" s="41"/>
      <c r="M472" s="41"/>
      <c r="N472" s="41"/>
      <c r="O472" s="41"/>
      <c r="P472" s="41"/>
      <c r="Q472" s="41"/>
      <c r="R472" s="41"/>
      <c r="S472" s="41"/>
    </row>
    <row r="473" spans="1:19" s="241" customFormat="1" x14ac:dyDescent="0.25">
      <c r="A473" s="41"/>
      <c r="B473" s="41"/>
      <c r="F473" s="41"/>
      <c r="G473" s="41"/>
      <c r="H473" s="41"/>
      <c r="I473" s="41"/>
      <c r="J473" s="41"/>
      <c r="K473" s="41"/>
      <c r="L473" s="41"/>
      <c r="M473" s="41"/>
      <c r="N473" s="41"/>
      <c r="O473" s="41"/>
      <c r="P473" s="41"/>
      <c r="Q473" s="41"/>
      <c r="R473" s="41"/>
      <c r="S473" s="41"/>
    </row>
    <row r="474" spans="1:19" s="241" customFormat="1" x14ac:dyDescent="0.25">
      <c r="A474" s="41"/>
      <c r="B474" s="41"/>
      <c r="F474" s="41"/>
      <c r="G474" s="41"/>
      <c r="H474" s="41"/>
      <c r="I474" s="41"/>
      <c r="J474" s="41"/>
      <c r="K474" s="41"/>
      <c r="L474" s="41"/>
      <c r="M474" s="41"/>
      <c r="N474" s="41"/>
      <c r="O474" s="41"/>
      <c r="P474" s="41"/>
      <c r="Q474" s="41"/>
      <c r="R474" s="41"/>
      <c r="S474" s="41"/>
    </row>
    <row r="475" spans="1:19" s="241" customFormat="1" x14ac:dyDescent="0.25">
      <c r="A475" s="41"/>
      <c r="B475" s="41"/>
      <c r="F475" s="41"/>
      <c r="G475" s="41"/>
      <c r="H475" s="41"/>
      <c r="I475" s="41"/>
      <c r="J475" s="41"/>
      <c r="K475" s="41"/>
      <c r="L475" s="41"/>
      <c r="M475" s="41"/>
      <c r="N475" s="41"/>
      <c r="O475" s="41"/>
      <c r="P475" s="41"/>
      <c r="Q475" s="41"/>
      <c r="R475" s="41"/>
      <c r="S475" s="41"/>
    </row>
    <row r="476" spans="1:19" s="241" customFormat="1" x14ac:dyDescent="0.25">
      <c r="A476" s="41"/>
      <c r="B476" s="41"/>
      <c r="F476" s="41"/>
      <c r="G476" s="41"/>
      <c r="H476" s="41"/>
      <c r="I476" s="41"/>
      <c r="J476" s="41"/>
      <c r="K476" s="41"/>
      <c r="L476" s="41"/>
      <c r="M476" s="41"/>
      <c r="N476" s="41"/>
      <c r="O476" s="41"/>
      <c r="P476" s="41"/>
      <c r="Q476" s="41"/>
      <c r="R476" s="41"/>
      <c r="S476" s="41"/>
    </row>
    <row r="477" spans="1:19" s="241" customFormat="1" x14ac:dyDescent="0.25">
      <c r="A477" s="41"/>
      <c r="B477" s="41"/>
      <c r="F477" s="41"/>
      <c r="G477" s="41"/>
      <c r="H477" s="41"/>
      <c r="I477" s="41"/>
      <c r="J477" s="41"/>
      <c r="K477" s="41"/>
      <c r="L477" s="41"/>
      <c r="M477" s="41"/>
      <c r="N477" s="41"/>
      <c r="O477" s="41"/>
      <c r="P477" s="41"/>
      <c r="Q477" s="41"/>
      <c r="R477" s="41"/>
      <c r="S477" s="41"/>
    </row>
    <row r="478" spans="1:19" s="241" customFormat="1" x14ac:dyDescent="0.25">
      <c r="A478" s="41"/>
      <c r="B478" s="41"/>
      <c r="F478" s="41"/>
      <c r="G478" s="41"/>
      <c r="H478" s="41"/>
      <c r="I478" s="41"/>
      <c r="J478" s="41"/>
      <c r="K478" s="41"/>
      <c r="L478" s="41"/>
      <c r="M478" s="41"/>
      <c r="N478" s="41"/>
      <c r="O478" s="41"/>
      <c r="P478" s="41"/>
      <c r="Q478" s="41"/>
      <c r="R478" s="41"/>
      <c r="S478" s="41"/>
    </row>
    <row r="479" spans="1:19" s="241" customFormat="1" x14ac:dyDescent="0.25">
      <c r="A479" s="41"/>
      <c r="B479" s="41"/>
      <c r="F479" s="41"/>
      <c r="G479" s="41"/>
      <c r="H479" s="41"/>
      <c r="I479" s="41"/>
      <c r="J479" s="41"/>
      <c r="K479" s="41"/>
      <c r="L479" s="41"/>
      <c r="M479" s="41"/>
      <c r="N479" s="41"/>
      <c r="O479" s="41"/>
      <c r="P479" s="41"/>
      <c r="Q479" s="41"/>
      <c r="R479" s="41"/>
      <c r="S479" s="41"/>
    </row>
    <row r="480" spans="1:19" s="241" customFormat="1" x14ac:dyDescent="0.25">
      <c r="A480" s="41"/>
      <c r="B480" s="41"/>
      <c r="F480" s="41"/>
      <c r="G480" s="41"/>
      <c r="H480" s="41"/>
      <c r="I480" s="41"/>
      <c r="J480" s="41"/>
      <c r="K480" s="41"/>
      <c r="L480" s="41"/>
      <c r="M480" s="41"/>
      <c r="N480" s="41"/>
      <c r="O480" s="41"/>
      <c r="P480" s="41"/>
      <c r="Q480" s="41"/>
      <c r="R480" s="41"/>
      <c r="S480" s="41"/>
    </row>
    <row r="481" spans="1:19" s="241" customFormat="1" x14ac:dyDescent="0.25">
      <c r="A481" s="41"/>
      <c r="B481" s="41"/>
      <c r="F481" s="41"/>
      <c r="G481" s="41"/>
      <c r="H481" s="41"/>
      <c r="I481" s="41"/>
      <c r="J481" s="41"/>
      <c r="K481" s="41"/>
      <c r="L481" s="41"/>
      <c r="M481" s="41"/>
      <c r="N481" s="41"/>
      <c r="O481" s="41"/>
      <c r="P481" s="41"/>
      <c r="Q481" s="41"/>
      <c r="R481" s="41"/>
      <c r="S481" s="41"/>
    </row>
    <row r="482" spans="1:19" s="241" customFormat="1" x14ac:dyDescent="0.25">
      <c r="A482" s="41"/>
      <c r="B482" s="41"/>
      <c r="F482" s="41"/>
      <c r="G482" s="41"/>
      <c r="H482" s="41"/>
      <c r="I482" s="41"/>
      <c r="J482" s="41"/>
      <c r="K482" s="41"/>
      <c r="L482" s="41"/>
      <c r="M482" s="41"/>
      <c r="N482" s="41"/>
      <c r="O482" s="41"/>
      <c r="P482" s="41"/>
      <c r="Q482" s="41"/>
      <c r="R482" s="41"/>
      <c r="S482" s="41"/>
    </row>
    <row r="483" spans="1:19" s="241" customFormat="1" x14ac:dyDescent="0.25">
      <c r="A483" s="41"/>
      <c r="B483" s="41"/>
      <c r="F483" s="41"/>
      <c r="G483" s="41"/>
      <c r="H483" s="41"/>
      <c r="I483" s="41"/>
      <c r="J483" s="41"/>
      <c r="K483" s="41"/>
      <c r="L483" s="41"/>
      <c r="M483" s="41"/>
      <c r="N483" s="41"/>
      <c r="O483" s="41"/>
      <c r="P483" s="41"/>
      <c r="Q483" s="41"/>
      <c r="R483" s="41"/>
      <c r="S483" s="41"/>
    </row>
    <row r="484" spans="1:19" s="241" customFormat="1" x14ac:dyDescent="0.25">
      <c r="A484" s="41"/>
      <c r="B484" s="41"/>
      <c r="F484" s="41"/>
      <c r="G484" s="41"/>
      <c r="H484" s="41"/>
      <c r="I484" s="41"/>
      <c r="J484" s="41"/>
      <c r="K484" s="41"/>
      <c r="L484" s="41"/>
      <c r="M484" s="41"/>
      <c r="N484" s="41"/>
      <c r="O484" s="41"/>
      <c r="P484" s="41"/>
      <c r="Q484" s="41"/>
      <c r="R484" s="41"/>
      <c r="S484" s="41"/>
    </row>
    <row r="485" spans="1:19" s="241" customFormat="1" x14ac:dyDescent="0.25">
      <c r="A485" s="41"/>
      <c r="B485" s="41"/>
      <c r="F485" s="41"/>
      <c r="G485" s="41"/>
      <c r="H485" s="41"/>
      <c r="I485" s="41"/>
      <c r="J485" s="41"/>
      <c r="K485" s="41"/>
      <c r="L485" s="41"/>
      <c r="M485" s="41"/>
      <c r="N485" s="41"/>
      <c r="O485" s="41"/>
      <c r="P485" s="41"/>
      <c r="Q485" s="41"/>
      <c r="R485" s="41"/>
      <c r="S485" s="41"/>
    </row>
    <row r="486" spans="1:19" s="241" customFormat="1" x14ac:dyDescent="0.25">
      <c r="A486" s="41"/>
      <c r="B486" s="41"/>
      <c r="F486" s="41"/>
      <c r="G486" s="41"/>
      <c r="H486" s="41"/>
      <c r="I486" s="41"/>
      <c r="J486" s="41"/>
      <c r="K486" s="41"/>
      <c r="L486" s="41"/>
      <c r="M486" s="41"/>
      <c r="N486" s="41"/>
      <c r="O486" s="41"/>
      <c r="P486" s="41"/>
      <c r="Q486" s="41"/>
      <c r="R486" s="41"/>
      <c r="S486" s="41"/>
    </row>
    <row r="487" spans="1:19" s="241" customFormat="1" x14ac:dyDescent="0.25">
      <c r="A487" s="41"/>
      <c r="B487" s="41"/>
      <c r="F487" s="41"/>
      <c r="G487" s="41"/>
      <c r="H487" s="41"/>
      <c r="I487" s="41"/>
      <c r="J487" s="41"/>
      <c r="K487" s="41"/>
      <c r="L487" s="41"/>
      <c r="M487" s="41"/>
      <c r="N487" s="41"/>
      <c r="O487" s="41"/>
      <c r="P487" s="41"/>
      <c r="Q487" s="41"/>
      <c r="R487" s="41"/>
      <c r="S487" s="41"/>
    </row>
    <row r="488" spans="1:19" s="241" customFormat="1" x14ac:dyDescent="0.25">
      <c r="A488" s="41"/>
      <c r="B488" s="41"/>
      <c r="F488" s="41"/>
      <c r="G488" s="41"/>
      <c r="H488" s="41"/>
      <c r="I488" s="41"/>
      <c r="J488" s="41"/>
      <c r="K488" s="41"/>
      <c r="L488" s="41"/>
      <c r="M488" s="41"/>
      <c r="N488" s="41"/>
      <c r="O488" s="41"/>
      <c r="P488" s="41"/>
      <c r="Q488" s="41"/>
      <c r="R488" s="41"/>
      <c r="S488" s="41"/>
    </row>
    <row r="489" spans="1:19" s="241" customFormat="1" x14ac:dyDescent="0.25">
      <c r="A489" s="41"/>
      <c r="B489" s="41"/>
      <c r="F489" s="41"/>
      <c r="G489" s="41"/>
      <c r="H489" s="41"/>
      <c r="I489" s="41"/>
      <c r="J489" s="41"/>
      <c r="K489" s="41"/>
      <c r="L489" s="41"/>
      <c r="M489" s="41"/>
      <c r="N489" s="41"/>
      <c r="O489" s="41"/>
      <c r="P489" s="41"/>
      <c r="Q489" s="41"/>
      <c r="R489" s="41"/>
      <c r="S489" s="41"/>
    </row>
    <row r="490" spans="1:19" s="241" customFormat="1" x14ac:dyDescent="0.25">
      <c r="A490" s="41"/>
      <c r="B490" s="41"/>
      <c r="F490" s="41"/>
      <c r="G490" s="41"/>
      <c r="H490" s="41"/>
      <c r="I490" s="41"/>
      <c r="J490" s="41"/>
      <c r="K490" s="41"/>
      <c r="L490" s="41"/>
      <c r="M490" s="41"/>
      <c r="N490" s="41"/>
      <c r="O490" s="41"/>
      <c r="P490" s="41"/>
      <c r="Q490" s="41"/>
      <c r="R490" s="41"/>
      <c r="S490" s="41"/>
    </row>
    <row r="491" spans="1:19" s="241" customFormat="1" x14ac:dyDescent="0.25">
      <c r="A491" s="41"/>
      <c r="B491" s="41"/>
      <c r="F491" s="41"/>
      <c r="G491" s="41"/>
      <c r="H491" s="41"/>
      <c r="I491" s="41"/>
      <c r="J491" s="41"/>
      <c r="K491" s="41"/>
      <c r="L491" s="41"/>
      <c r="M491" s="41"/>
      <c r="N491" s="41"/>
      <c r="O491" s="41"/>
      <c r="P491" s="41"/>
      <c r="Q491" s="41"/>
      <c r="R491" s="41"/>
      <c r="S491" s="41"/>
    </row>
    <row r="492" spans="1:19" s="241" customFormat="1" x14ac:dyDescent="0.25">
      <c r="A492" s="41"/>
      <c r="B492" s="41"/>
      <c r="F492" s="41"/>
      <c r="G492" s="41"/>
      <c r="H492" s="41"/>
      <c r="I492" s="41"/>
      <c r="J492" s="41"/>
      <c r="K492" s="41"/>
      <c r="L492" s="41"/>
      <c r="M492" s="41"/>
      <c r="N492" s="41"/>
      <c r="O492" s="41"/>
      <c r="P492" s="41"/>
      <c r="Q492" s="41"/>
      <c r="R492" s="41"/>
      <c r="S492" s="41"/>
    </row>
    <row r="493" spans="1:19" s="241" customFormat="1" x14ac:dyDescent="0.25">
      <c r="A493" s="41"/>
      <c r="B493" s="41"/>
      <c r="F493" s="41"/>
      <c r="G493" s="41"/>
      <c r="H493" s="41"/>
      <c r="I493" s="41"/>
      <c r="J493" s="41"/>
      <c r="K493" s="41"/>
      <c r="L493" s="41"/>
      <c r="M493" s="41"/>
      <c r="N493" s="41"/>
      <c r="O493" s="41"/>
      <c r="P493" s="41"/>
      <c r="Q493" s="41"/>
      <c r="R493" s="41"/>
      <c r="S493" s="41"/>
    </row>
    <row r="494" spans="1:19" s="241" customFormat="1" x14ac:dyDescent="0.25">
      <c r="A494" s="41"/>
      <c r="B494" s="41"/>
      <c r="F494" s="41"/>
      <c r="G494" s="41"/>
      <c r="H494" s="41"/>
      <c r="I494" s="41"/>
      <c r="J494" s="41"/>
      <c r="K494" s="41"/>
      <c r="L494" s="41"/>
      <c r="M494" s="41"/>
      <c r="N494" s="41"/>
      <c r="O494" s="41"/>
      <c r="P494" s="41"/>
      <c r="Q494" s="41"/>
      <c r="R494" s="41"/>
      <c r="S494" s="41"/>
    </row>
    <row r="495" spans="1:19" s="241" customFormat="1" x14ac:dyDescent="0.25">
      <c r="A495" s="41"/>
      <c r="B495" s="41"/>
      <c r="F495" s="41"/>
      <c r="G495" s="41"/>
      <c r="H495" s="41"/>
      <c r="I495" s="41"/>
      <c r="J495" s="41"/>
      <c r="K495" s="41"/>
      <c r="L495" s="41"/>
      <c r="M495" s="41"/>
      <c r="N495" s="41"/>
      <c r="O495" s="41"/>
      <c r="P495" s="41"/>
      <c r="Q495" s="41"/>
      <c r="R495" s="41"/>
      <c r="S495" s="41"/>
    </row>
    <row r="496" spans="1:19" s="241" customFormat="1" x14ac:dyDescent="0.25">
      <c r="A496" s="41"/>
      <c r="B496" s="41"/>
      <c r="F496" s="41"/>
      <c r="G496" s="41"/>
      <c r="H496" s="41"/>
      <c r="I496" s="41"/>
      <c r="J496" s="41"/>
      <c r="K496" s="41"/>
      <c r="L496" s="41"/>
      <c r="M496" s="41"/>
      <c r="N496" s="41"/>
      <c r="O496" s="41"/>
      <c r="P496" s="41"/>
      <c r="Q496" s="41"/>
      <c r="R496" s="41"/>
      <c r="S496" s="41"/>
    </row>
    <row r="497" spans="1:19" s="241" customFormat="1" x14ac:dyDescent="0.25">
      <c r="A497" s="41"/>
      <c r="B497" s="41"/>
      <c r="F497" s="41"/>
      <c r="G497" s="41"/>
      <c r="H497" s="41"/>
      <c r="I497" s="41"/>
      <c r="J497" s="41"/>
      <c r="K497" s="41"/>
      <c r="L497" s="41"/>
      <c r="M497" s="41"/>
      <c r="N497" s="41"/>
      <c r="O497" s="41"/>
      <c r="P497" s="41"/>
      <c r="Q497" s="41"/>
      <c r="R497" s="41"/>
      <c r="S497" s="41"/>
    </row>
    <row r="498" spans="1:19" s="241" customFormat="1" x14ac:dyDescent="0.25">
      <c r="A498" s="41"/>
      <c r="B498" s="41"/>
      <c r="F498" s="41"/>
      <c r="G498" s="41"/>
      <c r="H498" s="41"/>
      <c r="I498" s="41"/>
      <c r="J498" s="41"/>
      <c r="K498" s="41"/>
      <c r="L498" s="41"/>
      <c r="M498" s="41"/>
      <c r="N498" s="41"/>
      <c r="O498" s="41"/>
      <c r="P498" s="41"/>
      <c r="Q498" s="41"/>
      <c r="R498" s="41"/>
      <c r="S498" s="41"/>
    </row>
    <row r="499" spans="1:19" s="241" customFormat="1" x14ac:dyDescent="0.25">
      <c r="A499" s="41"/>
      <c r="B499" s="41"/>
      <c r="F499" s="41"/>
      <c r="G499" s="41"/>
      <c r="H499" s="41"/>
      <c r="I499" s="41"/>
      <c r="J499" s="41"/>
      <c r="K499" s="41"/>
      <c r="L499" s="41"/>
      <c r="M499" s="41"/>
      <c r="N499" s="41"/>
      <c r="O499" s="41"/>
      <c r="P499" s="41"/>
      <c r="Q499" s="41"/>
      <c r="R499" s="41"/>
      <c r="S499" s="41"/>
    </row>
    <row r="500" spans="1:19" s="241" customFormat="1" x14ac:dyDescent="0.25">
      <c r="A500" s="41"/>
      <c r="B500" s="41"/>
      <c r="F500" s="41"/>
      <c r="G500" s="41"/>
      <c r="H500" s="41"/>
      <c r="I500" s="41"/>
      <c r="J500" s="41"/>
      <c r="K500" s="41"/>
      <c r="L500" s="41"/>
      <c r="M500" s="41"/>
      <c r="N500" s="41"/>
      <c r="O500" s="41"/>
      <c r="P500" s="41"/>
      <c r="Q500" s="41"/>
      <c r="R500" s="41"/>
      <c r="S500" s="41"/>
    </row>
    <row r="501" spans="1:19" s="241" customFormat="1" x14ac:dyDescent="0.25">
      <c r="A501" s="41"/>
      <c r="B501" s="41"/>
      <c r="F501" s="41"/>
      <c r="G501" s="41"/>
      <c r="H501" s="41"/>
      <c r="I501" s="41"/>
      <c r="J501" s="41"/>
      <c r="K501" s="41"/>
      <c r="L501" s="41"/>
      <c r="M501" s="41"/>
      <c r="N501" s="41"/>
      <c r="O501" s="41"/>
      <c r="P501" s="41"/>
      <c r="Q501" s="41"/>
      <c r="R501" s="41"/>
      <c r="S501" s="41"/>
    </row>
    <row r="502" spans="1:19" s="241" customFormat="1" x14ac:dyDescent="0.25">
      <c r="A502" s="41"/>
      <c r="B502" s="41"/>
      <c r="F502" s="41"/>
      <c r="G502" s="41"/>
      <c r="H502" s="41"/>
      <c r="I502" s="41"/>
      <c r="J502" s="41"/>
      <c r="K502" s="41"/>
      <c r="L502" s="41"/>
      <c r="M502" s="41"/>
      <c r="N502" s="41"/>
      <c r="O502" s="41"/>
      <c r="P502" s="41"/>
      <c r="Q502" s="41"/>
      <c r="R502" s="41"/>
      <c r="S502" s="41"/>
    </row>
    <row r="503" spans="1:19" s="241" customFormat="1" x14ac:dyDescent="0.25">
      <c r="A503" s="41"/>
      <c r="B503" s="41"/>
      <c r="F503" s="41"/>
      <c r="G503" s="41"/>
      <c r="H503" s="41"/>
      <c r="I503" s="41"/>
      <c r="J503" s="41"/>
      <c r="K503" s="41"/>
      <c r="L503" s="41"/>
      <c r="M503" s="41"/>
      <c r="N503" s="41"/>
      <c r="O503" s="41"/>
      <c r="P503" s="41"/>
      <c r="Q503" s="41"/>
      <c r="R503" s="41"/>
      <c r="S503" s="41"/>
    </row>
    <row r="504" spans="1:19" s="241" customFormat="1" x14ac:dyDescent="0.25">
      <c r="A504" s="41"/>
      <c r="B504" s="41"/>
      <c r="F504" s="41"/>
      <c r="G504" s="41"/>
      <c r="H504" s="41"/>
      <c r="I504" s="41"/>
      <c r="J504" s="41"/>
      <c r="K504" s="41"/>
      <c r="L504" s="41"/>
      <c r="M504" s="41"/>
      <c r="N504" s="41"/>
      <c r="O504" s="41"/>
      <c r="P504" s="41"/>
      <c r="Q504" s="41"/>
      <c r="R504" s="41"/>
      <c r="S504" s="41"/>
    </row>
    <row r="505" spans="1:19" s="241" customFormat="1" x14ac:dyDescent="0.25">
      <c r="A505" s="41"/>
      <c r="B505" s="41"/>
      <c r="F505" s="41"/>
      <c r="G505" s="41"/>
      <c r="H505" s="41"/>
      <c r="I505" s="41"/>
      <c r="J505" s="41"/>
      <c r="K505" s="41"/>
      <c r="L505" s="41"/>
      <c r="M505" s="41"/>
      <c r="N505" s="41"/>
      <c r="O505" s="41"/>
      <c r="P505" s="41"/>
      <c r="Q505" s="41"/>
      <c r="R505" s="41"/>
      <c r="S505" s="41"/>
    </row>
    <row r="506" spans="1:19" s="241" customFormat="1" x14ac:dyDescent="0.25">
      <c r="A506" s="41"/>
      <c r="B506" s="41"/>
      <c r="F506" s="41"/>
      <c r="G506" s="41"/>
      <c r="H506" s="41"/>
      <c r="I506" s="41"/>
      <c r="J506" s="41"/>
      <c r="K506" s="41"/>
      <c r="L506" s="41"/>
      <c r="M506" s="41"/>
      <c r="N506" s="41"/>
      <c r="O506" s="41"/>
      <c r="P506" s="41"/>
      <c r="Q506" s="41"/>
      <c r="R506" s="41"/>
      <c r="S506" s="41"/>
    </row>
    <row r="507" spans="1:19" s="241" customFormat="1" x14ac:dyDescent="0.25">
      <c r="A507" s="41"/>
      <c r="B507" s="41"/>
      <c r="F507" s="41"/>
      <c r="G507" s="41"/>
      <c r="H507" s="41"/>
      <c r="I507" s="41"/>
      <c r="J507" s="41"/>
      <c r="K507" s="41"/>
      <c r="L507" s="41"/>
      <c r="M507" s="41"/>
      <c r="N507" s="41"/>
      <c r="O507" s="41"/>
      <c r="P507" s="41"/>
      <c r="Q507" s="41"/>
      <c r="R507" s="41"/>
      <c r="S507" s="41"/>
    </row>
    <row r="508" spans="1:19" s="241" customFormat="1" x14ac:dyDescent="0.25">
      <c r="A508" s="41"/>
      <c r="B508" s="41"/>
      <c r="F508" s="41"/>
      <c r="G508" s="41"/>
      <c r="H508" s="41"/>
      <c r="I508" s="41"/>
      <c r="J508" s="41"/>
      <c r="K508" s="41"/>
      <c r="L508" s="41"/>
      <c r="M508" s="41"/>
      <c r="N508" s="41"/>
      <c r="O508" s="41"/>
      <c r="P508" s="41"/>
      <c r="Q508" s="41"/>
      <c r="R508" s="41"/>
      <c r="S508" s="41"/>
    </row>
    <row r="509" spans="1:19" s="241" customFormat="1" x14ac:dyDescent="0.25">
      <c r="A509" s="41"/>
      <c r="B509" s="41"/>
      <c r="F509" s="41"/>
      <c r="G509" s="41"/>
      <c r="H509" s="41"/>
      <c r="I509" s="41"/>
      <c r="J509" s="41"/>
      <c r="K509" s="41"/>
      <c r="L509" s="41"/>
      <c r="M509" s="41"/>
      <c r="N509" s="41"/>
      <c r="O509" s="41"/>
      <c r="P509" s="41"/>
      <c r="Q509" s="41"/>
      <c r="R509" s="41"/>
      <c r="S509" s="41"/>
    </row>
    <row r="510" spans="1:19" s="241" customFormat="1" x14ac:dyDescent="0.25">
      <c r="A510" s="41"/>
      <c r="B510" s="41"/>
      <c r="F510" s="41"/>
      <c r="G510" s="41"/>
      <c r="H510" s="41"/>
      <c r="I510" s="41"/>
      <c r="J510" s="41"/>
      <c r="K510" s="41"/>
      <c r="L510" s="41"/>
      <c r="M510" s="41"/>
      <c r="N510" s="41"/>
      <c r="O510" s="41"/>
      <c r="P510" s="41"/>
      <c r="Q510" s="41"/>
      <c r="R510" s="41"/>
      <c r="S510" s="41"/>
    </row>
    <row r="511" spans="1:19" s="241" customFormat="1" x14ac:dyDescent="0.25">
      <c r="A511" s="41"/>
      <c r="B511" s="41"/>
      <c r="F511" s="41"/>
      <c r="G511" s="41"/>
      <c r="H511" s="41"/>
      <c r="I511" s="41"/>
      <c r="J511" s="41"/>
      <c r="K511" s="41"/>
      <c r="L511" s="41"/>
      <c r="M511" s="41"/>
      <c r="N511" s="41"/>
      <c r="O511" s="41"/>
      <c r="P511" s="41"/>
      <c r="Q511" s="41"/>
      <c r="R511" s="41"/>
      <c r="S511" s="41"/>
    </row>
    <row r="512" spans="1:19" s="241" customFormat="1" x14ac:dyDescent="0.25">
      <c r="A512" s="41"/>
      <c r="B512" s="41"/>
      <c r="F512" s="41"/>
      <c r="G512" s="41"/>
      <c r="H512" s="41"/>
      <c r="I512" s="41"/>
      <c r="J512" s="41"/>
      <c r="K512" s="41"/>
      <c r="L512" s="41"/>
      <c r="M512" s="41"/>
      <c r="N512" s="41"/>
      <c r="O512" s="41"/>
      <c r="P512" s="41"/>
      <c r="Q512" s="41"/>
      <c r="R512" s="41"/>
      <c r="S512" s="41"/>
    </row>
    <row r="513" spans="1:19" s="241" customFormat="1" x14ac:dyDescent="0.25">
      <c r="A513" s="41"/>
      <c r="B513" s="41"/>
      <c r="F513" s="41"/>
      <c r="G513" s="41"/>
      <c r="H513" s="41"/>
      <c r="I513" s="41"/>
      <c r="J513" s="41"/>
      <c r="K513" s="41"/>
      <c r="L513" s="41"/>
      <c r="M513" s="41"/>
      <c r="N513" s="41"/>
      <c r="O513" s="41"/>
      <c r="P513" s="41"/>
      <c r="Q513" s="41"/>
      <c r="R513" s="41"/>
      <c r="S513" s="41"/>
    </row>
    <row r="514" spans="1:19" s="241" customFormat="1" x14ac:dyDescent="0.25">
      <c r="A514" s="41"/>
      <c r="B514" s="41"/>
      <c r="F514" s="41"/>
      <c r="G514" s="41"/>
      <c r="H514" s="41"/>
      <c r="I514" s="41"/>
      <c r="J514" s="41"/>
      <c r="K514" s="41"/>
      <c r="L514" s="41"/>
      <c r="M514" s="41"/>
      <c r="N514" s="41"/>
      <c r="O514" s="41"/>
      <c r="P514" s="41"/>
      <c r="Q514" s="41"/>
      <c r="R514" s="41"/>
      <c r="S514" s="41"/>
    </row>
    <row r="515" spans="1:19" s="241" customFormat="1" x14ac:dyDescent="0.25">
      <c r="A515" s="41"/>
      <c r="B515" s="41"/>
      <c r="F515" s="41"/>
      <c r="G515" s="41"/>
      <c r="H515" s="41"/>
      <c r="I515" s="41"/>
      <c r="J515" s="41"/>
      <c r="K515" s="41"/>
      <c r="L515" s="41"/>
      <c r="M515" s="41"/>
      <c r="N515" s="41"/>
      <c r="O515" s="41"/>
      <c r="P515" s="41"/>
      <c r="Q515" s="41"/>
      <c r="R515" s="41"/>
      <c r="S515" s="41"/>
    </row>
    <row r="516" spans="1:19" s="241" customFormat="1" x14ac:dyDescent="0.25">
      <c r="A516" s="41"/>
      <c r="B516" s="41"/>
      <c r="F516" s="41"/>
      <c r="G516" s="41"/>
      <c r="H516" s="41"/>
      <c r="I516" s="41"/>
      <c r="J516" s="41"/>
      <c r="K516" s="41"/>
      <c r="L516" s="41"/>
      <c r="M516" s="41"/>
      <c r="N516" s="41"/>
      <c r="O516" s="41"/>
      <c r="P516" s="41"/>
      <c r="Q516" s="41"/>
      <c r="R516" s="41"/>
      <c r="S516" s="41"/>
    </row>
    <row r="517" spans="1:19" s="241" customFormat="1" x14ac:dyDescent="0.25">
      <c r="A517" s="41"/>
      <c r="B517" s="41"/>
      <c r="F517" s="41"/>
      <c r="G517" s="41"/>
      <c r="H517" s="41"/>
      <c r="I517" s="41"/>
      <c r="J517" s="41"/>
      <c r="K517" s="41"/>
      <c r="L517" s="41"/>
      <c r="M517" s="41"/>
      <c r="N517" s="41"/>
      <c r="O517" s="41"/>
      <c r="P517" s="41"/>
      <c r="Q517" s="41"/>
      <c r="R517" s="41"/>
      <c r="S517" s="41"/>
    </row>
    <row r="518" spans="1:19" s="241" customFormat="1" x14ac:dyDescent="0.25">
      <c r="A518" s="41"/>
      <c r="B518" s="41"/>
      <c r="F518" s="41"/>
      <c r="G518" s="41"/>
      <c r="H518" s="41"/>
      <c r="I518" s="41"/>
      <c r="J518" s="41"/>
      <c r="K518" s="41"/>
      <c r="L518" s="41"/>
      <c r="M518" s="41"/>
      <c r="N518" s="41"/>
      <c r="O518" s="41"/>
      <c r="P518" s="41"/>
      <c r="Q518" s="41"/>
      <c r="R518" s="41"/>
      <c r="S518" s="41"/>
    </row>
    <row r="519" spans="1:19" s="241" customFormat="1" x14ac:dyDescent="0.25">
      <c r="A519" s="41"/>
      <c r="B519" s="41"/>
      <c r="F519" s="41"/>
      <c r="G519" s="41"/>
      <c r="H519" s="41"/>
      <c r="I519" s="41"/>
      <c r="J519" s="41"/>
      <c r="K519" s="41"/>
      <c r="L519" s="41"/>
      <c r="M519" s="41"/>
      <c r="N519" s="41"/>
      <c r="O519" s="41"/>
      <c r="P519" s="41"/>
      <c r="Q519" s="41"/>
      <c r="R519" s="41"/>
      <c r="S519" s="41"/>
    </row>
    <row r="520" spans="1:19" s="241" customFormat="1" x14ac:dyDescent="0.25">
      <c r="A520" s="41"/>
      <c r="B520" s="41"/>
      <c r="F520" s="41"/>
      <c r="G520" s="41"/>
      <c r="H520" s="41"/>
      <c r="I520" s="41"/>
      <c r="J520" s="41"/>
      <c r="K520" s="41"/>
      <c r="L520" s="41"/>
      <c r="M520" s="41"/>
      <c r="N520" s="41"/>
      <c r="O520" s="41"/>
      <c r="P520" s="41"/>
      <c r="Q520" s="41"/>
      <c r="R520" s="41"/>
      <c r="S520" s="41"/>
    </row>
    <row r="521" spans="1:19" s="241" customFormat="1" x14ac:dyDescent="0.25">
      <c r="A521" s="41"/>
      <c r="B521" s="41"/>
      <c r="F521" s="41"/>
      <c r="G521" s="41"/>
      <c r="H521" s="41"/>
      <c r="I521" s="41"/>
      <c r="J521" s="41"/>
      <c r="K521" s="41"/>
      <c r="L521" s="41"/>
      <c r="M521" s="41"/>
      <c r="N521" s="41"/>
      <c r="O521" s="41"/>
      <c r="P521" s="41"/>
      <c r="Q521" s="41"/>
      <c r="R521" s="41"/>
      <c r="S521" s="41"/>
    </row>
    <row r="522" spans="1:19" s="241" customFormat="1" x14ac:dyDescent="0.25">
      <c r="A522" s="41"/>
      <c r="B522" s="41"/>
      <c r="F522" s="41"/>
      <c r="G522" s="41"/>
      <c r="H522" s="41"/>
      <c r="I522" s="41"/>
      <c r="J522" s="41"/>
      <c r="K522" s="41"/>
      <c r="L522" s="41"/>
      <c r="M522" s="41"/>
      <c r="N522" s="41"/>
      <c r="O522" s="41"/>
      <c r="P522" s="41"/>
      <c r="Q522" s="41"/>
      <c r="R522" s="41"/>
      <c r="S522" s="41"/>
    </row>
    <row r="523" spans="1:19" s="241" customFormat="1" x14ac:dyDescent="0.25">
      <c r="A523" s="41"/>
      <c r="B523" s="41"/>
      <c r="F523" s="41"/>
      <c r="G523" s="41"/>
      <c r="H523" s="41"/>
      <c r="I523" s="41"/>
      <c r="J523" s="41"/>
      <c r="K523" s="41"/>
      <c r="L523" s="41"/>
      <c r="M523" s="41"/>
      <c r="N523" s="41"/>
      <c r="O523" s="41"/>
      <c r="P523" s="41"/>
      <c r="Q523" s="41"/>
      <c r="R523" s="41"/>
      <c r="S523" s="41"/>
    </row>
    <row r="524" spans="1:19" s="241" customFormat="1" x14ac:dyDescent="0.25">
      <c r="A524" s="41"/>
      <c r="B524" s="41"/>
      <c r="F524" s="41"/>
      <c r="G524" s="41"/>
      <c r="H524" s="41"/>
      <c r="I524" s="41"/>
      <c r="J524" s="41"/>
      <c r="K524" s="41"/>
      <c r="L524" s="41"/>
      <c r="M524" s="41"/>
      <c r="N524" s="41"/>
      <c r="O524" s="41"/>
      <c r="P524" s="41"/>
      <c r="Q524" s="41"/>
      <c r="R524" s="41"/>
      <c r="S524" s="41"/>
    </row>
    <row r="525" spans="1:19" s="241" customFormat="1" x14ac:dyDescent="0.25">
      <c r="A525" s="41"/>
      <c r="B525" s="41"/>
      <c r="F525" s="41"/>
      <c r="G525" s="41"/>
      <c r="H525" s="41"/>
      <c r="I525" s="41"/>
      <c r="J525" s="41"/>
      <c r="K525" s="41"/>
      <c r="L525" s="41"/>
      <c r="M525" s="41"/>
      <c r="N525" s="41"/>
      <c r="O525" s="41"/>
      <c r="P525" s="41"/>
      <c r="Q525" s="41"/>
      <c r="R525" s="41"/>
      <c r="S525" s="41"/>
    </row>
    <row r="526" spans="1:19" s="241" customFormat="1" x14ac:dyDescent="0.25">
      <c r="A526" s="41"/>
      <c r="B526" s="41"/>
      <c r="F526" s="41"/>
      <c r="G526" s="41"/>
      <c r="H526" s="41"/>
      <c r="I526" s="41"/>
      <c r="J526" s="41"/>
      <c r="K526" s="41"/>
      <c r="L526" s="41"/>
      <c r="M526" s="41"/>
      <c r="N526" s="41"/>
      <c r="O526" s="41"/>
      <c r="P526" s="41"/>
      <c r="Q526" s="41"/>
      <c r="R526" s="41"/>
      <c r="S526" s="41"/>
    </row>
    <row r="527" spans="1:19" s="241" customFormat="1" x14ac:dyDescent="0.25">
      <c r="A527" s="41"/>
      <c r="B527" s="41"/>
      <c r="F527" s="41"/>
      <c r="G527" s="41"/>
      <c r="H527" s="41"/>
      <c r="I527" s="41"/>
      <c r="J527" s="41"/>
      <c r="K527" s="41"/>
      <c r="L527" s="41"/>
      <c r="M527" s="41"/>
      <c r="N527" s="41"/>
      <c r="O527" s="41"/>
      <c r="P527" s="41"/>
      <c r="Q527" s="41"/>
      <c r="R527" s="41"/>
      <c r="S527" s="41"/>
    </row>
    <row r="528" spans="1:19" s="241" customFormat="1" x14ac:dyDescent="0.25">
      <c r="A528" s="41"/>
      <c r="B528" s="41"/>
      <c r="F528" s="41"/>
      <c r="G528" s="41"/>
      <c r="H528" s="41"/>
      <c r="I528" s="41"/>
      <c r="J528" s="41"/>
      <c r="K528" s="41"/>
      <c r="L528" s="41"/>
      <c r="M528" s="41"/>
      <c r="N528" s="41"/>
      <c r="O528" s="41"/>
      <c r="P528" s="41"/>
      <c r="Q528" s="41"/>
      <c r="R528" s="41"/>
      <c r="S528" s="41"/>
    </row>
    <row r="529" spans="1:19" s="241" customFormat="1" x14ac:dyDescent="0.25">
      <c r="A529" s="41"/>
      <c r="B529" s="41"/>
      <c r="F529" s="41"/>
      <c r="G529" s="41"/>
      <c r="H529" s="41"/>
      <c r="I529" s="41"/>
      <c r="J529" s="41"/>
      <c r="K529" s="41"/>
      <c r="L529" s="41"/>
      <c r="M529" s="41"/>
      <c r="N529" s="41"/>
      <c r="O529" s="41"/>
      <c r="P529" s="41"/>
      <c r="Q529" s="41"/>
      <c r="R529" s="41"/>
      <c r="S529" s="41"/>
    </row>
    <row r="530" spans="1:19" s="241" customFormat="1" x14ac:dyDescent="0.25">
      <c r="A530" s="41"/>
      <c r="B530" s="41"/>
      <c r="F530" s="41"/>
      <c r="G530" s="41"/>
      <c r="H530" s="41"/>
      <c r="I530" s="41"/>
      <c r="J530" s="41"/>
      <c r="K530" s="41"/>
      <c r="L530" s="41"/>
      <c r="M530" s="41"/>
      <c r="N530" s="41"/>
      <c r="O530" s="41"/>
      <c r="P530" s="41"/>
      <c r="Q530" s="41"/>
      <c r="R530" s="41"/>
      <c r="S530" s="41"/>
    </row>
    <row r="531" spans="1:19" s="241" customFormat="1" x14ac:dyDescent="0.25">
      <c r="A531" s="41"/>
      <c r="B531" s="41"/>
      <c r="F531" s="41"/>
      <c r="G531" s="41"/>
      <c r="H531" s="41"/>
      <c r="I531" s="41"/>
      <c r="J531" s="41"/>
      <c r="K531" s="41"/>
      <c r="L531" s="41"/>
      <c r="M531" s="41"/>
      <c r="N531" s="41"/>
      <c r="O531" s="41"/>
      <c r="P531" s="41"/>
      <c r="Q531" s="41"/>
      <c r="R531" s="41"/>
      <c r="S531" s="41"/>
    </row>
    <row r="532" spans="1:19" s="241" customFormat="1" x14ac:dyDescent="0.25">
      <c r="A532" s="41"/>
      <c r="B532" s="41"/>
      <c r="F532" s="41"/>
      <c r="G532" s="41"/>
      <c r="H532" s="41"/>
      <c r="I532" s="41"/>
      <c r="J532" s="41"/>
      <c r="K532" s="41"/>
      <c r="L532" s="41"/>
      <c r="M532" s="41"/>
      <c r="N532" s="41"/>
      <c r="O532" s="41"/>
      <c r="P532" s="41"/>
      <c r="Q532" s="41"/>
      <c r="R532" s="41"/>
      <c r="S532" s="41"/>
    </row>
    <row r="533" spans="1:19" s="241" customFormat="1" x14ac:dyDescent="0.25">
      <c r="A533" s="41"/>
      <c r="B533" s="41"/>
      <c r="F533" s="41"/>
      <c r="G533" s="41"/>
      <c r="H533" s="41"/>
      <c r="I533" s="41"/>
      <c r="J533" s="41"/>
      <c r="K533" s="41"/>
      <c r="L533" s="41"/>
      <c r="M533" s="41"/>
      <c r="N533" s="41"/>
      <c r="O533" s="41"/>
      <c r="P533" s="41"/>
      <c r="Q533" s="41"/>
      <c r="R533" s="41"/>
      <c r="S533" s="41"/>
    </row>
    <row r="534" spans="1:19" s="241" customFormat="1" x14ac:dyDescent="0.25">
      <c r="A534" s="41"/>
      <c r="B534" s="41"/>
      <c r="F534" s="41"/>
      <c r="G534" s="41"/>
      <c r="H534" s="41"/>
      <c r="I534" s="41"/>
      <c r="J534" s="41"/>
      <c r="K534" s="41"/>
      <c r="L534" s="41"/>
      <c r="M534" s="41"/>
      <c r="N534" s="41"/>
      <c r="O534" s="41"/>
      <c r="P534" s="41"/>
      <c r="Q534" s="41"/>
      <c r="R534" s="41"/>
      <c r="S534" s="41"/>
    </row>
    <row r="535" spans="1:19" s="241" customFormat="1" x14ac:dyDescent="0.25">
      <c r="A535" s="41"/>
      <c r="B535" s="41"/>
      <c r="F535" s="41"/>
      <c r="G535" s="41"/>
      <c r="H535" s="41"/>
      <c r="I535" s="41"/>
      <c r="J535" s="41"/>
      <c r="K535" s="41"/>
      <c r="L535" s="41"/>
      <c r="M535" s="41"/>
      <c r="N535" s="41"/>
      <c r="O535" s="41"/>
      <c r="P535" s="41"/>
      <c r="Q535" s="41"/>
      <c r="R535" s="41"/>
      <c r="S535" s="41"/>
    </row>
    <row r="536" spans="1:19" s="241" customFormat="1" x14ac:dyDescent="0.25">
      <c r="A536" s="41"/>
      <c r="B536" s="41"/>
      <c r="F536" s="41"/>
      <c r="G536" s="41"/>
      <c r="H536" s="41"/>
      <c r="I536" s="41"/>
      <c r="J536" s="41"/>
      <c r="K536" s="41"/>
      <c r="L536" s="41"/>
      <c r="M536" s="41"/>
      <c r="N536" s="41"/>
      <c r="O536" s="41"/>
      <c r="P536" s="41"/>
      <c r="Q536" s="41"/>
      <c r="R536" s="41"/>
      <c r="S536" s="41"/>
    </row>
    <row r="537" spans="1:19" s="241" customFormat="1" x14ac:dyDescent="0.25">
      <c r="A537" s="41"/>
      <c r="B537" s="41"/>
      <c r="F537" s="41"/>
      <c r="G537" s="41"/>
      <c r="H537" s="41"/>
      <c r="I537" s="41"/>
      <c r="J537" s="41"/>
      <c r="K537" s="41"/>
      <c r="L537" s="41"/>
      <c r="M537" s="41"/>
      <c r="N537" s="41"/>
      <c r="O537" s="41"/>
      <c r="P537" s="41"/>
      <c r="Q537" s="41"/>
      <c r="R537" s="41"/>
      <c r="S537" s="41"/>
    </row>
    <row r="538" spans="1:19" s="241" customFormat="1" x14ac:dyDescent="0.25">
      <c r="A538" s="41"/>
      <c r="B538" s="41"/>
      <c r="F538" s="41"/>
      <c r="G538" s="41"/>
      <c r="H538" s="41"/>
      <c r="I538" s="41"/>
      <c r="J538" s="41"/>
      <c r="K538" s="41"/>
      <c r="L538" s="41"/>
      <c r="M538" s="41"/>
      <c r="N538" s="41"/>
      <c r="O538" s="41"/>
      <c r="P538" s="41"/>
      <c r="Q538" s="41"/>
      <c r="R538" s="41"/>
      <c r="S538" s="41"/>
    </row>
    <row r="539" spans="1:19" s="241" customFormat="1" x14ac:dyDescent="0.25">
      <c r="A539" s="41"/>
      <c r="B539" s="41"/>
      <c r="F539" s="41"/>
      <c r="G539" s="41"/>
      <c r="H539" s="41"/>
      <c r="I539" s="41"/>
      <c r="J539" s="41"/>
      <c r="K539" s="41"/>
      <c r="L539" s="41"/>
      <c r="M539" s="41"/>
      <c r="N539" s="41"/>
      <c r="O539" s="41"/>
      <c r="P539" s="41"/>
      <c r="Q539" s="41"/>
      <c r="R539" s="41"/>
      <c r="S539" s="41"/>
    </row>
    <row r="540" spans="1:19" s="241" customFormat="1" x14ac:dyDescent="0.25">
      <c r="A540" s="41"/>
      <c r="B540" s="41"/>
      <c r="F540" s="41"/>
      <c r="G540" s="41"/>
      <c r="H540" s="41"/>
      <c r="I540" s="41"/>
      <c r="J540" s="41"/>
      <c r="K540" s="41"/>
      <c r="L540" s="41"/>
      <c r="M540" s="41"/>
      <c r="N540" s="41"/>
      <c r="O540" s="41"/>
      <c r="P540" s="41"/>
      <c r="Q540" s="41"/>
      <c r="R540" s="41"/>
      <c r="S540" s="41"/>
    </row>
    <row r="541" spans="1:19" s="241" customFormat="1" x14ac:dyDescent="0.25">
      <c r="A541" s="41"/>
      <c r="B541" s="41"/>
      <c r="F541" s="41"/>
      <c r="G541" s="41"/>
      <c r="H541" s="41"/>
      <c r="I541" s="41"/>
      <c r="J541" s="41"/>
      <c r="K541" s="41"/>
      <c r="L541" s="41"/>
      <c r="M541" s="41"/>
      <c r="N541" s="41"/>
      <c r="O541" s="41"/>
      <c r="P541" s="41"/>
      <c r="Q541" s="41"/>
      <c r="R541" s="41"/>
      <c r="S541" s="41"/>
    </row>
    <row r="542" spans="1:19" s="241" customFormat="1" x14ac:dyDescent="0.25">
      <c r="A542" s="41"/>
      <c r="B542" s="41"/>
      <c r="F542" s="41"/>
      <c r="G542" s="41"/>
      <c r="H542" s="41"/>
      <c r="I542" s="41"/>
      <c r="J542" s="41"/>
      <c r="K542" s="41"/>
      <c r="L542" s="41"/>
      <c r="M542" s="41"/>
      <c r="N542" s="41"/>
      <c r="O542" s="41"/>
      <c r="P542" s="41"/>
      <c r="Q542" s="41"/>
      <c r="R542" s="41"/>
      <c r="S542" s="41"/>
    </row>
    <row r="543" spans="1:19" s="241" customFormat="1" x14ac:dyDescent="0.25">
      <c r="A543" s="41"/>
      <c r="B543" s="41"/>
      <c r="F543" s="41"/>
      <c r="G543" s="41"/>
      <c r="H543" s="41"/>
      <c r="I543" s="41"/>
      <c r="J543" s="41"/>
      <c r="K543" s="41"/>
      <c r="L543" s="41"/>
      <c r="M543" s="41"/>
      <c r="N543" s="41"/>
      <c r="O543" s="41"/>
      <c r="P543" s="41"/>
      <c r="Q543" s="41"/>
      <c r="R543" s="41"/>
      <c r="S543" s="41"/>
    </row>
    <row r="544" spans="1:19" s="241" customFormat="1" x14ac:dyDescent="0.25">
      <c r="A544" s="41"/>
      <c r="B544" s="41"/>
      <c r="F544" s="41"/>
      <c r="G544" s="41"/>
      <c r="H544" s="41"/>
      <c r="I544" s="41"/>
      <c r="J544" s="41"/>
      <c r="K544" s="41"/>
      <c r="L544" s="41"/>
      <c r="M544" s="41"/>
      <c r="N544" s="41"/>
      <c r="O544" s="41"/>
      <c r="P544" s="41"/>
      <c r="Q544" s="41"/>
      <c r="R544" s="41"/>
      <c r="S544" s="41"/>
    </row>
    <row r="545" spans="1:19" s="241" customFormat="1" x14ac:dyDescent="0.25">
      <c r="A545" s="41"/>
      <c r="B545" s="41"/>
      <c r="F545" s="41"/>
      <c r="G545" s="41"/>
      <c r="H545" s="41"/>
      <c r="I545" s="41"/>
      <c r="J545" s="41"/>
      <c r="K545" s="41"/>
      <c r="L545" s="41"/>
      <c r="M545" s="41"/>
      <c r="N545" s="41"/>
      <c r="O545" s="41"/>
      <c r="P545" s="41"/>
      <c r="Q545" s="41"/>
      <c r="R545" s="41"/>
      <c r="S545" s="41"/>
    </row>
    <row r="546" spans="1:19" s="241" customFormat="1" x14ac:dyDescent="0.25">
      <c r="A546" s="41"/>
      <c r="B546" s="41"/>
      <c r="F546" s="41"/>
      <c r="G546" s="41"/>
      <c r="H546" s="41"/>
      <c r="I546" s="41"/>
      <c r="J546" s="41"/>
      <c r="K546" s="41"/>
      <c r="L546" s="41"/>
      <c r="M546" s="41"/>
      <c r="N546" s="41"/>
      <c r="O546" s="41"/>
      <c r="P546" s="41"/>
      <c r="Q546" s="41"/>
      <c r="R546" s="41"/>
      <c r="S546" s="41"/>
    </row>
    <row r="547" spans="1:19" s="241" customFormat="1" x14ac:dyDescent="0.25">
      <c r="A547" s="41"/>
      <c r="B547" s="41"/>
      <c r="F547" s="41"/>
      <c r="G547" s="41"/>
      <c r="H547" s="41"/>
      <c r="I547" s="41"/>
      <c r="J547" s="41"/>
      <c r="K547" s="41"/>
      <c r="L547" s="41"/>
      <c r="M547" s="41"/>
      <c r="N547" s="41"/>
      <c r="O547" s="41"/>
      <c r="P547" s="41"/>
      <c r="Q547" s="41"/>
      <c r="R547" s="41"/>
      <c r="S547" s="41"/>
    </row>
    <row r="548" spans="1:19" s="241" customFormat="1" x14ac:dyDescent="0.25">
      <c r="A548" s="41"/>
      <c r="B548" s="41"/>
      <c r="F548" s="41"/>
      <c r="G548" s="41"/>
      <c r="H548" s="41"/>
      <c r="I548" s="41"/>
      <c r="J548" s="41"/>
      <c r="K548" s="41"/>
      <c r="L548" s="41"/>
      <c r="M548" s="41"/>
      <c r="N548" s="41"/>
      <c r="O548" s="41"/>
      <c r="P548" s="41"/>
      <c r="Q548" s="41"/>
      <c r="R548" s="41"/>
      <c r="S548" s="41"/>
    </row>
    <row r="549" spans="1:19" s="241" customFormat="1" x14ac:dyDescent="0.25">
      <c r="A549" s="41"/>
      <c r="B549" s="41"/>
      <c r="F549" s="41"/>
      <c r="G549" s="41"/>
      <c r="H549" s="41"/>
      <c r="I549" s="41"/>
      <c r="J549" s="41"/>
      <c r="K549" s="41"/>
      <c r="L549" s="41"/>
      <c r="M549" s="41"/>
      <c r="N549" s="41"/>
      <c r="O549" s="41"/>
      <c r="P549" s="41"/>
      <c r="Q549" s="41"/>
      <c r="R549" s="41"/>
      <c r="S549" s="41"/>
    </row>
    <row r="550" spans="1:19" s="241" customFormat="1" x14ac:dyDescent="0.25">
      <c r="A550" s="41"/>
      <c r="B550" s="41"/>
      <c r="F550" s="41"/>
      <c r="G550" s="41"/>
      <c r="H550" s="41"/>
      <c r="I550" s="41"/>
      <c r="J550" s="41"/>
      <c r="K550" s="41"/>
      <c r="L550" s="41"/>
      <c r="M550" s="41"/>
      <c r="N550" s="41"/>
      <c r="O550" s="41"/>
      <c r="P550" s="41"/>
      <c r="Q550" s="41"/>
      <c r="R550" s="41"/>
      <c r="S550" s="41"/>
    </row>
    <row r="551" spans="1:19" s="241" customFormat="1" x14ac:dyDescent="0.25">
      <c r="A551" s="41"/>
      <c r="B551" s="41"/>
      <c r="F551" s="41"/>
      <c r="G551" s="41"/>
      <c r="H551" s="41"/>
      <c r="I551" s="41"/>
      <c r="J551" s="41"/>
      <c r="K551" s="41"/>
      <c r="L551" s="41"/>
      <c r="M551" s="41"/>
      <c r="N551" s="41"/>
      <c r="O551" s="41"/>
      <c r="P551" s="41"/>
      <c r="Q551" s="41"/>
      <c r="R551" s="41"/>
      <c r="S551" s="41"/>
    </row>
    <row r="552" spans="1:19" s="241" customFormat="1" x14ac:dyDescent="0.25">
      <c r="A552" s="41"/>
      <c r="B552" s="41"/>
      <c r="F552" s="41"/>
      <c r="G552" s="41"/>
      <c r="H552" s="41"/>
      <c r="I552" s="41"/>
      <c r="J552" s="41"/>
      <c r="K552" s="41"/>
      <c r="L552" s="41"/>
      <c r="M552" s="41"/>
      <c r="N552" s="41"/>
      <c r="O552" s="41"/>
      <c r="P552" s="41"/>
      <c r="Q552" s="41"/>
      <c r="R552" s="41"/>
      <c r="S552" s="41"/>
    </row>
    <row r="553" spans="1:19" s="241" customFormat="1" x14ac:dyDescent="0.25">
      <c r="A553" s="41"/>
      <c r="B553" s="41"/>
      <c r="F553" s="41"/>
      <c r="G553" s="41"/>
      <c r="H553" s="41"/>
      <c r="I553" s="41"/>
      <c r="J553" s="41"/>
      <c r="K553" s="41"/>
      <c r="L553" s="41"/>
      <c r="M553" s="41"/>
      <c r="N553" s="41"/>
      <c r="O553" s="41"/>
      <c r="P553" s="41"/>
      <c r="Q553" s="41"/>
      <c r="R553" s="41"/>
      <c r="S553" s="41"/>
    </row>
    <row r="554" spans="1:19" s="241" customFormat="1" x14ac:dyDescent="0.25">
      <c r="A554" s="41"/>
      <c r="B554" s="41"/>
      <c r="F554" s="41"/>
      <c r="G554" s="41"/>
      <c r="H554" s="41"/>
      <c r="I554" s="41"/>
      <c r="J554" s="41"/>
      <c r="K554" s="41"/>
      <c r="L554" s="41"/>
      <c r="M554" s="41"/>
      <c r="N554" s="41"/>
      <c r="O554" s="41"/>
      <c r="P554" s="41"/>
      <c r="Q554" s="41"/>
      <c r="R554" s="41"/>
      <c r="S554" s="41"/>
    </row>
    <row r="555" spans="1:19" s="241" customFormat="1" x14ac:dyDescent="0.25">
      <c r="A555" s="41"/>
      <c r="B555" s="41"/>
      <c r="F555" s="41"/>
      <c r="G555" s="41"/>
      <c r="H555" s="41"/>
      <c r="I555" s="41"/>
      <c r="J555" s="41"/>
      <c r="K555" s="41"/>
      <c r="L555" s="41"/>
      <c r="M555" s="41"/>
      <c r="N555" s="41"/>
      <c r="O555" s="41"/>
      <c r="P555" s="41"/>
      <c r="Q555" s="41"/>
      <c r="R555" s="41"/>
      <c r="S555" s="41"/>
    </row>
    <row r="556" spans="1:19" s="241" customFormat="1" x14ac:dyDescent="0.25">
      <c r="A556" s="41"/>
      <c r="B556" s="41"/>
      <c r="F556" s="41"/>
      <c r="G556" s="41"/>
      <c r="H556" s="41"/>
      <c r="I556" s="41"/>
      <c r="J556" s="41"/>
      <c r="K556" s="41"/>
      <c r="L556" s="41"/>
      <c r="M556" s="41"/>
      <c r="N556" s="41"/>
      <c r="O556" s="41"/>
      <c r="P556" s="41"/>
      <c r="Q556" s="41"/>
      <c r="R556" s="41"/>
      <c r="S556" s="41"/>
    </row>
    <row r="557" spans="1:19" s="241" customFormat="1" x14ac:dyDescent="0.25">
      <c r="A557" s="41"/>
      <c r="B557" s="41"/>
      <c r="F557" s="41"/>
      <c r="G557" s="41"/>
      <c r="H557" s="41"/>
      <c r="I557" s="41"/>
      <c r="J557" s="41"/>
      <c r="K557" s="41"/>
      <c r="L557" s="41"/>
      <c r="M557" s="41"/>
      <c r="N557" s="41"/>
      <c r="O557" s="41"/>
      <c r="P557" s="41"/>
      <c r="Q557" s="41"/>
      <c r="R557" s="41"/>
      <c r="S557" s="41"/>
    </row>
    <row r="558" spans="1:19" s="241" customFormat="1" x14ac:dyDescent="0.25">
      <c r="A558" s="41"/>
      <c r="B558" s="41"/>
      <c r="F558" s="41"/>
      <c r="G558" s="41"/>
      <c r="H558" s="41"/>
      <c r="I558" s="41"/>
      <c r="J558" s="41"/>
      <c r="K558" s="41"/>
      <c r="L558" s="41"/>
      <c r="M558" s="41"/>
      <c r="N558" s="41"/>
      <c r="O558" s="41"/>
      <c r="P558" s="41"/>
      <c r="Q558" s="41"/>
      <c r="R558" s="41"/>
      <c r="S558" s="41"/>
    </row>
    <row r="559" spans="1:19" s="241" customFormat="1" x14ac:dyDescent="0.25">
      <c r="A559" s="41"/>
      <c r="B559" s="41"/>
      <c r="F559" s="41"/>
      <c r="G559" s="41"/>
      <c r="H559" s="41"/>
      <c r="I559" s="41"/>
      <c r="J559" s="41"/>
      <c r="K559" s="41"/>
      <c r="L559" s="41"/>
      <c r="M559" s="41"/>
      <c r="N559" s="41"/>
      <c r="O559" s="41"/>
      <c r="P559" s="41"/>
      <c r="Q559" s="41"/>
      <c r="R559" s="41"/>
      <c r="S559" s="41"/>
    </row>
    <row r="560" spans="1:19" s="241" customFormat="1" x14ac:dyDescent="0.25">
      <c r="A560" s="41"/>
      <c r="B560" s="41"/>
      <c r="F560" s="41"/>
      <c r="G560" s="41"/>
      <c r="H560" s="41"/>
      <c r="I560" s="41"/>
      <c r="J560" s="41"/>
      <c r="K560" s="41"/>
      <c r="L560" s="41"/>
      <c r="M560" s="41"/>
      <c r="N560" s="41"/>
      <c r="O560" s="41"/>
      <c r="P560" s="41"/>
      <c r="Q560" s="41"/>
      <c r="R560" s="41"/>
      <c r="S560" s="41"/>
    </row>
    <row r="561" spans="1:19" s="241" customFormat="1" x14ac:dyDescent="0.25">
      <c r="A561" s="41"/>
      <c r="B561" s="41"/>
      <c r="F561" s="41"/>
      <c r="G561" s="41"/>
      <c r="H561" s="41"/>
      <c r="I561" s="41"/>
      <c r="J561" s="41"/>
      <c r="K561" s="41"/>
      <c r="L561" s="41"/>
      <c r="M561" s="41"/>
      <c r="N561" s="41"/>
      <c r="O561" s="41"/>
      <c r="P561" s="41"/>
      <c r="Q561" s="41"/>
      <c r="R561" s="41"/>
      <c r="S561" s="41"/>
    </row>
    <row r="562" spans="1:19" s="241" customFormat="1" x14ac:dyDescent="0.25">
      <c r="A562" s="41"/>
      <c r="B562" s="41"/>
      <c r="F562" s="41"/>
      <c r="G562" s="41"/>
      <c r="H562" s="41"/>
      <c r="I562" s="41"/>
      <c r="J562" s="41"/>
      <c r="K562" s="41"/>
      <c r="L562" s="41"/>
      <c r="M562" s="41"/>
      <c r="N562" s="41"/>
      <c r="O562" s="41"/>
      <c r="P562" s="41"/>
      <c r="Q562" s="41"/>
      <c r="R562" s="41"/>
      <c r="S562" s="41"/>
    </row>
    <row r="563" spans="1:19" s="241" customFormat="1" x14ac:dyDescent="0.25">
      <c r="A563" s="41"/>
      <c r="B563" s="41"/>
      <c r="F563" s="41"/>
      <c r="G563" s="41"/>
      <c r="H563" s="41"/>
      <c r="I563" s="41"/>
      <c r="J563" s="41"/>
      <c r="K563" s="41"/>
      <c r="L563" s="41"/>
      <c r="M563" s="41"/>
      <c r="N563" s="41"/>
      <c r="O563" s="41"/>
      <c r="P563" s="41"/>
      <c r="Q563" s="41"/>
      <c r="R563" s="41"/>
      <c r="S563" s="41"/>
    </row>
    <row r="564" spans="1:19" s="241" customFormat="1" x14ac:dyDescent="0.25">
      <c r="A564" s="41"/>
      <c r="B564" s="41"/>
      <c r="F564" s="41"/>
      <c r="G564" s="41"/>
      <c r="H564" s="41"/>
      <c r="I564" s="41"/>
      <c r="J564" s="41"/>
      <c r="K564" s="41"/>
      <c r="L564" s="41"/>
      <c r="M564" s="41"/>
      <c r="N564" s="41"/>
      <c r="O564" s="41"/>
      <c r="P564" s="41"/>
      <c r="Q564" s="41"/>
      <c r="R564" s="41"/>
      <c r="S564" s="41"/>
    </row>
    <row r="565" spans="1:19" s="241" customFormat="1" x14ac:dyDescent="0.25">
      <c r="A565" s="41"/>
      <c r="B565" s="41"/>
      <c r="F565" s="41"/>
      <c r="G565" s="41"/>
      <c r="H565" s="41"/>
      <c r="I565" s="41"/>
      <c r="J565" s="41"/>
      <c r="K565" s="41"/>
      <c r="L565" s="41"/>
      <c r="M565" s="41"/>
      <c r="N565" s="41"/>
      <c r="O565" s="41"/>
      <c r="P565" s="41"/>
      <c r="Q565" s="41"/>
      <c r="R565" s="41"/>
      <c r="S565" s="41"/>
    </row>
    <row r="566" spans="1:19" s="241" customFormat="1" x14ac:dyDescent="0.25">
      <c r="A566" s="41"/>
      <c r="B566" s="41"/>
      <c r="F566" s="41"/>
      <c r="G566" s="41"/>
      <c r="H566" s="41"/>
      <c r="I566" s="41"/>
      <c r="J566" s="41"/>
      <c r="K566" s="41"/>
      <c r="L566" s="41"/>
      <c r="M566" s="41"/>
      <c r="N566" s="41"/>
      <c r="O566" s="41"/>
      <c r="P566" s="41"/>
      <c r="Q566" s="41"/>
      <c r="R566" s="41"/>
      <c r="S566" s="41"/>
    </row>
    <row r="567" spans="1:19" s="241" customFormat="1" x14ac:dyDescent="0.25">
      <c r="A567" s="41"/>
      <c r="B567" s="41"/>
      <c r="F567" s="41"/>
      <c r="G567" s="41"/>
      <c r="H567" s="41"/>
      <c r="I567" s="41"/>
      <c r="J567" s="41"/>
      <c r="K567" s="41"/>
      <c r="L567" s="41"/>
      <c r="M567" s="41"/>
      <c r="N567" s="41"/>
      <c r="O567" s="41"/>
      <c r="P567" s="41"/>
      <c r="Q567" s="41"/>
      <c r="R567" s="41"/>
      <c r="S567" s="41"/>
    </row>
    <row r="568" spans="1:19" s="241" customFormat="1" x14ac:dyDescent="0.25">
      <c r="A568" s="41"/>
      <c r="B568" s="41"/>
      <c r="F568" s="41"/>
      <c r="G568" s="41"/>
      <c r="H568" s="41"/>
      <c r="I568" s="41"/>
      <c r="J568" s="41"/>
      <c r="K568" s="41"/>
      <c r="L568" s="41"/>
      <c r="M568" s="41"/>
      <c r="N568" s="41"/>
      <c r="O568" s="41"/>
      <c r="P568" s="41"/>
      <c r="Q568" s="41"/>
      <c r="R568" s="41"/>
      <c r="S568" s="41"/>
    </row>
    <row r="569" spans="1:19" s="241" customFormat="1" x14ac:dyDescent="0.25">
      <c r="A569" s="41"/>
      <c r="B569" s="41"/>
      <c r="F569" s="41"/>
      <c r="G569" s="41"/>
      <c r="H569" s="41"/>
      <c r="I569" s="41"/>
      <c r="J569" s="41"/>
      <c r="K569" s="41"/>
      <c r="L569" s="41"/>
      <c r="M569" s="41"/>
      <c r="N569" s="41"/>
      <c r="O569" s="41"/>
      <c r="P569" s="41"/>
      <c r="Q569" s="41"/>
      <c r="R569" s="41"/>
      <c r="S569" s="41"/>
    </row>
    <row r="570" spans="1:19" s="241" customFormat="1" x14ac:dyDescent="0.25">
      <c r="A570" s="41"/>
      <c r="B570" s="41"/>
      <c r="F570" s="41"/>
      <c r="G570" s="41"/>
      <c r="H570" s="41"/>
      <c r="I570" s="41"/>
      <c r="J570" s="41"/>
      <c r="K570" s="41"/>
      <c r="L570" s="41"/>
      <c r="M570" s="41"/>
      <c r="N570" s="41"/>
      <c r="O570" s="41"/>
      <c r="P570" s="41"/>
      <c r="Q570" s="41"/>
      <c r="R570" s="41"/>
      <c r="S570" s="41"/>
    </row>
    <row r="571" spans="1:19" s="241" customFormat="1" x14ac:dyDescent="0.25">
      <c r="A571" s="41"/>
      <c r="B571" s="41"/>
      <c r="F571" s="41"/>
      <c r="G571" s="41"/>
      <c r="H571" s="41"/>
      <c r="I571" s="41"/>
      <c r="J571" s="41"/>
      <c r="K571" s="41"/>
      <c r="L571" s="41"/>
      <c r="M571" s="41"/>
      <c r="N571" s="41"/>
      <c r="O571" s="41"/>
      <c r="P571" s="41"/>
      <c r="Q571" s="41"/>
      <c r="R571" s="41"/>
      <c r="S571" s="41"/>
    </row>
    <row r="572" spans="1:19" s="241" customFormat="1" x14ac:dyDescent="0.25">
      <c r="A572" s="41"/>
      <c r="B572" s="41"/>
      <c r="F572" s="41"/>
      <c r="G572" s="41"/>
      <c r="H572" s="41"/>
      <c r="I572" s="41"/>
      <c r="J572" s="41"/>
      <c r="K572" s="41"/>
      <c r="L572" s="41"/>
      <c r="M572" s="41"/>
      <c r="N572" s="41"/>
      <c r="O572" s="41"/>
      <c r="P572" s="41"/>
      <c r="Q572" s="41"/>
      <c r="R572" s="41"/>
      <c r="S572" s="41"/>
    </row>
    <row r="573" spans="1:19" s="241" customFormat="1" x14ac:dyDescent="0.25">
      <c r="A573" s="41"/>
      <c r="B573" s="41"/>
      <c r="F573" s="41"/>
      <c r="G573" s="41"/>
      <c r="H573" s="41"/>
      <c r="I573" s="41"/>
      <c r="J573" s="41"/>
      <c r="K573" s="41"/>
      <c r="L573" s="41"/>
      <c r="M573" s="41"/>
      <c r="N573" s="41"/>
      <c r="O573" s="41"/>
      <c r="P573" s="41"/>
      <c r="Q573" s="41"/>
      <c r="R573" s="41"/>
      <c r="S573" s="41"/>
    </row>
    <row r="574" spans="1:19" s="241" customFormat="1" x14ac:dyDescent="0.25">
      <c r="A574" s="41"/>
      <c r="B574" s="41"/>
      <c r="F574" s="41"/>
      <c r="G574" s="41"/>
      <c r="H574" s="41"/>
      <c r="I574" s="41"/>
      <c r="J574" s="41"/>
      <c r="K574" s="41"/>
      <c r="L574" s="41"/>
      <c r="M574" s="41"/>
      <c r="N574" s="41"/>
      <c r="O574" s="41"/>
      <c r="P574" s="41"/>
      <c r="Q574" s="41"/>
      <c r="R574" s="41"/>
      <c r="S574" s="41"/>
    </row>
    <row r="575" spans="1:19" s="241" customFormat="1" x14ac:dyDescent="0.25">
      <c r="A575" s="41"/>
      <c r="B575" s="41"/>
      <c r="F575" s="41"/>
      <c r="G575" s="41"/>
      <c r="H575" s="41"/>
      <c r="I575" s="41"/>
      <c r="J575" s="41"/>
      <c r="K575" s="41"/>
      <c r="L575" s="41"/>
      <c r="M575" s="41"/>
      <c r="N575" s="41"/>
      <c r="O575" s="41"/>
      <c r="P575" s="41"/>
      <c r="Q575" s="41"/>
      <c r="R575" s="41"/>
      <c r="S575" s="41"/>
    </row>
    <row r="576" spans="1:19" s="241" customFormat="1" x14ac:dyDescent="0.25">
      <c r="A576" s="41"/>
      <c r="B576" s="41"/>
      <c r="F576" s="41"/>
      <c r="G576" s="41"/>
      <c r="H576" s="41"/>
      <c r="I576" s="41"/>
      <c r="J576" s="41"/>
      <c r="K576" s="41"/>
      <c r="L576" s="41"/>
      <c r="M576" s="41"/>
      <c r="N576" s="41"/>
      <c r="O576" s="41"/>
      <c r="P576" s="41"/>
      <c r="Q576" s="41"/>
      <c r="R576" s="41"/>
      <c r="S576" s="41"/>
    </row>
    <row r="577" spans="1:19" s="241" customFormat="1" x14ac:dyDescent="0.25">
      <c r="A577" s="41"/>
      <c r="B577" s="41"/>
      <c r="F577" s="41"/>
      <c r="G577" s="41"/>
      <c r="H577" s="41"/>
      <c r="I577" s="41"/>
      <c r="J577" s="41"/>
      <c r="K577" s="41"/>
      <c r="L577" s="41"/>
      <c r="M577" s="41"/>
      <c r="N577" s="41"/>
      <c r="O577" s="41"/>
      <c r="P577" s="41"/>
      <c r="Q577" s="41"/>
      <c r="R577" s="41"/>
      <c r="S577" s="41"/>
    </row>
    <row r="578" spans="1:19" s="241" customFormat="1" x14ac:dyDescent="0.25">
      <c r="A578" s="41"/>
      <c r="B578" s="41"/>
      <c r="F578" s="41"/>
      <c r="G578" s="41"/>
      <c r="H578" s="41"/>
      <c r="I578" s="41"/>
      <c r="J578" s="41"/>
      <c r="K578" s="41"/>
      <c r="L578" s="41"/>
      <c r="M578" s="41"/>
      <c r="N578" s="41"/>
      <c r="O578" s="41"/>
      <c r="P578" s="41"/>
      <c r="Q578" s="41"/>
      <c r="R578" s="41"/>
      <c r="S578" s="41"/>
    </row>
    <row r="579" spans="1:19" s="241" customFormat="1" x14ac:dyDescent="0.25">
      <c r="A579" s="41"/>
      <c r="B579" s="41"/>
      <c r="F579" s="41"/>
      <c r="G579" s="41"/>
      <c r="H579" s="41"/>
      <c r="I579" s="41"/>
      <c r="J579" s="41"/>
      <c r="K579" s="41"/>
      <c r="L579" s="41"/>
      <c r="M579" s="41"/>
      <c r="N579" s="41"/>
      <c r="O579" s="41"/>
      <c r="P579" s="41"/>
      <c r="Q579" s="41"/>
      <c r="R579" s="41"/>
      <c r="S579" s="41"/>
    </row>
    <row r="580" spans="1:19" s="241" customFormat="1" x14ac:dyDescent="0.25">
      <c r="A580" s="41"/>
      <c r="B580" s="41"/>
      <c r="F580" s="41"/>
      <c r="G580" s="41"/>
      <c r="H580" s="41"/>
      <c r="I580" s="41"/>
      <c r="J580" s="41"/>
      <c r="K580" s="41"/>
      <c r="L580" s="41"/>
      <c r="M580" s="41"/>
      <c r="N580" s="41"/>
      <c r="O580" s="41"/>
      <c r="P580" s="41"/>
      <c r="Q580" s="41"/>
      <c r="R580" s="41"/>
      <c r="S580" s="41"/>
    </row>
    <row r="581" spans="1:19" s="241" customFormat="1" x14ac:dyDescent="0.25">
      <c r="A581" s="41"/>
      <c r="B581" s="41"/>
      <c r="F581" s="41"/>
      <c r="G581" s="41"/>
      <c r="H581" s="41"/>
      <c r="I581" s="41"/>
      <c r="J581" s="41"/>
      <c r="K581" s="41"/>
      <c r="L581" s="41"/>
      <c r="M581" s="41"/>
      <c r="N581" s="41"/>
      <c r="O581" s="41"/>
      <c r="P581" s="41"/>
      <c r="Q581" s="41"/>
      <c r="R581" s="41"/>
      <c r="S581" s="41"/>
    </row>
    <row r="582" spans="1:19" s="241" customFormat="1" x14ac:dyDescent="0.25">
      <c r="A582" s="41"/>
      <c r="B582" s="41"/>
      <c r="F582" s="41"/>
      <c r="G582" s="41"/>
      <c r="H582" s="41"/>
      <c r="I582" s="41"/>
      <c r="J582" s="41"/>
      <c r="K582" s="41"/>
      <c r="L582" s="41"/>
      <c r="M582" s="41"/>
      <c r="N582" s="41"/>
      <c r="O582" s="41"/>
      <c r="P582" s="41"/>
      <c r="Q582" s="41"/>
      <c r="R582" s="41"/>
      <c r="S582" s="41"/>
    </row>
    <row r="583" spans="1:19" s="241" customFormat="1" x14ac:dyDescent="0.25">
      <c r="A583" s="41"/>
      <c r="B583" s="41"/>
      <c r="F583" s="41"/>
      <c r="G583" s="41"/>
      <c r="H583" s="41"/>
      <c r="I583" s="41"/>
      <c r="J583" s="41"/>
      <c r="K583" s="41"/>
      <c r="L583" s="41"/>
      <c r="M583" s="41"/>
      <c r="N583" s="41"/>
      <c r="O583" s="41"/>
      <c r="P583" s="41"/>
      <c r="Q583" s="41"/>
      <c r="R583" s="41"/>
      <c r="S583" s="41"/>
    </row>
    <row r="584" spans="1:19" s="241" customFormat="1" x14ac:dyDescent="0.25">
      <c r="A584" s="41"/>
      <c r="B584" s="41"/>
      <c r="F584" s="41"/>
      <c r="G584" s="41"/>
      <c r="H584" s="41"/>
      <c r="I584" s="41"/>
      <c r="J584" s="41"/>
      <c r="K584" s="41"/>
      <c r="L584" s="41"/>
      <c r="M584" s="41"/>
      <c r="N584" s="41"/>
      <c r="O584" s="41"/>
      <c r="P584" s="41"/>
      <c r="Q584" s="41"/>
      <c r="R584" s="41"/>
      <c r="S584" s="41"/>
    </row>
    <row r="585" spans="1:19" s="241" customFormat="1" x14ac:dyDescent="0.25">
      <c r="A585" s="41"/>
      <c r="B585" s="41"/>
      <c r="F585" s="41"/>
      <c r="G585" s="41"/>
      <c r="H585" s="41"/>
      <c r="I585" s="41"/>
      <c r="J585" s="41"/>
      <c r="K585" s="41"/>
      <c r="L585" s="41"/>
      <c r="M585" s="41"/>
      <c r="N585" s="41"/>
      <c r="O585" s="41"/>
      <c r="P585" s="41"/>
      <c r="Q585" s="41"/>
      <c r="R585" s="41"/>
      <c r="S585" s="41"/>
    </row>
    <row r="586" spans="1:19" s="241" customFormat="1" x14ac:dyDescent="0.25">
      <c r="A586" s="41"/>
      <c r="B586" s="41"/>
      <c r="F586" s="41"/>
      <c r="G586" s="41"/>
      <c r="H586" s="41"/>
      <c r="I586" s="41"/>
      <c r="J586" s="41"/>
      <c r="K586" s="41"/>
      <c r="L586" s="41"/>
      <c r="M586" s="41"/>
      <c r="N586" s="41"/>
      <c r="O586" s="41"/>
      <c r="P586" s="41"/>
      <c r="Q586" s="41"/>
      <c r="R586" s="41"/>
      <c r="S586" s="41"/>
    </row>
    <row r="587" spans="1:19" s="241" customFormat="1" x14ac:dyDescent="0.25">
      <c r="A587" s="41"/>
      <c r="B587" s="41"/>
      <c r="F587" s="41"/>
      <c r="G587" s="41"/>
      <c r="H587" s="41"/>
      <c r="I587" s="41"/>
      <c r="J587" s="41"/>
      <c r="K587" s="41"/>
      <c r="L587" s="41"/>
      <c r="M587" s="41"/>
      <c r="N587" s="41"/>
      <c r="O587" s="41"/>
      <c r="P587" s="41"/>
      <c r="Q587" s="41"/>
      <c r="R587" s="41"/>
      <c r="S587" s="41"/>
    </row>
    <row r="588" spans="1:19" s="241" customFormat="1" x14ac:dyDescent="0.25">
      <c r="A588" s="41"/>
      <c r="B588" s="41"/>
      <c r="F588" s="41"/>
      <c r="G588" s="41"/>
      <c r="H588" s="41"/>
      <c r="I588" s="41"/>
      <c r="J588" s="41"/>
      <c r="K588" s="41"/>
      <c r="L588" s="41"/>
      <c r="M588" s="41"/>
      <c r="N588" s="41"/>
      <c r="O588" s="41"/>
      <c r="P588" s="41"/>
      <c r="Q588" s="41"/>
      <c r="R588" s="41"/>
      <c r="S588" s="41"/>
    </row>
    <row r="589" spans="1:19" s="241" customFormat="1" x14ac:dyDescent="0.25">
      <c r="A589" s="41"/>
      <c r="B589" s="41"/>
      <c r="F589" s="41"/>
      <c r="G589" s="41"/>
      <c r="H589" s="41"/>
      <c r="I589" s="41"/>
      <c r="J589" s="41"/>
      <c r="K589" s="41"/>
      <c r="L589" s="41"/>
      <c r="M589" s="41"/>
      <c r="N589" s="41"/>
      <c r="O589" s="41"/>
      <c r="P589" s="41"/>
      <c r="Q589" s="41"/>
      <c r="R589" s="41"/>
      <c r="S589" s="41"/>
    </row>
    <row r="590" spans="1:19" s="241" customFormat="1" x14ac:dyDescent="0.25">
      <c r="A590" s="41"/>
      <c r="B590" s="41"/>
      <c r="F590" s="41"/>
      <c r="G590" s="41"/>
      <c r="H590" s="41"/>
      <c r="I590" s="41"/>
      <c r="J590" s="41"/>
      <c r="K590" s="41"/>
      <c r="L590" s="41"/>
      <c r="M590" s="41"/>
      <c r="N590" s="41"/>
      <c r="O590" s="41"/>
      <c r="P590" s="41"/>
      <c r="Q590" s="41"/>
      <c r="R590" s="41"/>
      <c r="S590" s="41"/>
    </row>
    <row r="591" spans="1:19" s="241" customFormat="1" x14ac:dyDescent="0.25">
      <c r="A591" s="41"/>
      <c r="B591" s="41"/>
      <c r="F591" s="41"/>
      <c r="G591" s="41"/>
      <c r="H591" s="41"/>
      <c r="I591" s="41"/>
      <c r="J591" s="41"/>
      <c r="K591" s="41"/>
      <c r="L591" s="41"/>
      <c r="M591" s="41"/>
      <c r="N591" s="41"/>
      <c r="O591" s="41"/>
      <c r="P591" s="41"/>
      <c r="Q591" s="41"/>
      <c r="R591" s="41"/>
      <c r="S591" s="41"/>
    </row>
    <row r="592" spans="1:19" s="241" customFormat="1" x14ac:dyDescent="0.25">
      <c r="A592" s="41"/>
      <c r="B592" s="41"/>
      <c r="F592" s="41"/>
      <c r="G592" s="41"/>
      <c r="H592" s="41"/>
      <c r="I592" s="41"/>
      <c r="J592" s="41"/>
      <c r="K592" s="41"/>
      <c r="L592" s="41"/>
      <c r="M592" s="41"/>
      <c r="N592" s="41"/>
      <c r="O592" s="41"/>
      <c r="P592" s="41"/>
      <c r="Q592" s="41"/>
      <c r="R592" s="41"/>
      <c r="S592" s="41"/>
    </row>
    <row r="593" spans="1:19" s="241" customFormat="1" x14ac:dyDescent="0.25">
      <c r="A593" s="41"/>
      <c r="B593" s="41"/>
      <c r="F593" s="41"/>
      <c r="G593" s="41"/>
      <c r="H593" s="41"/>
      <c r="I593" s="41"/>
      <c r="J593" s="41"/>
      <c r="K593" s="41"/>
      <c r="L593" s="41"/>
      <c r="M593" s="41"/>
      <c r="N593" s="41"/>
      <c r="O593" s="41"/>
      <c r="P593" s="41"/>
      <c r="Q593" s="41"/>
      <c r="R593" s="41"/>
      <c r="S593" s="41"/>
    </row>
    <row r="594" spans="1:19" s="241" customFormat="1" x14ac:dyDescent="0.25">
      <c r="A594" s="41"/>
      <c r="B594" s="41"/>
      <c r="F594" s="41"/>
      <c r="G594" s="41"/>
      <c r="H594" s="41"/>
      <c r="I594" s="41"/>
      <c r="J594" s="41"/>
      <c r="K594" s="41"/>
      <c r="L594" s="41"/>
      <c r="M594" s="41"/>
      <c r="N594" s="41"/>
      <c r="O594" s="41"/>
      <c r="P594" s="41"/>
      <c r="Q594" s="41"/>
      <c r="R594" s="41"/>
      <c r="S594" s="41"/>
    </row>
    <row r="595" spans="1:19" s="241" customFormat="1" x14ac:dyDescent="0.25">
      <c r="A595" s="41"/>
      <c r="B595" s="41"/>
      <c r="F595" s="41"/>
      <c r="G595" s="41"/>
      <c r="H595" s="41"/>
      <c r="I595" s="41"/>
      <c r="J595" s="41"/>
      <c r="K595" s="41"/>
      <c r="L595" s="41"/>
      <c r="M595" s="41"/>
      <c r="N595" s="41"/>
      <c r="O595" s="41"/>
      <c r="P595" s="41"/>
      <c r="Q595" s="41"/>
      <c r="R595" s="41"/>
      <c r="S595" s="41"/>
    </row>
    <row r="596" spans="1:19" s="241" customFormat="1" x14ac:dyDescent="0.25">
      <c r="A596" s="41"/>
      <c r="B596" s="41"/>
      <c r="F596" s="41"/>
      <c r="G596" s="41"/>
      <c r="H596" s="41"/>
      <c r="I596" s="41"/>
      <c r="J596" s="41"/>
      <c r="K596" s="41"/>
      <c r="L596" s="41"/>
      <c r="M596" s="41"/>
      <c r="N596" s="41"/>
      <c r="O596" s="41"/>
      <c r="P596" s="41"/>
      <c r="Q596" s="41"/>
      <c r="R596" s="41"/>
      <c r="S596" s="41"/>
    </row>
    <row r="597" spans="1:19" s="241" customFormat="1" x14ac:dyDescent="0.25">
      <c r="A597" s="41"/>
      <c r="B597" s="41"/>
      <c r="F597" s="41"/>
      <c r="G597" s="41"/>
      <c r="H597" s="41"/>
      <c r="I597" s="41"/>
      <c r="J597" s="41"/>
      <c r="K597" s="41"/>
      <c r="L597" s="41"/>
      <c r="M597" s="41"/>
      <c r="N597" s="41"/>
      <c r="O597" s="41"/>
      <c r="P597" s="41"/>
      <c r="Q597" s="41"/>
      <c r="R597" s="41"/>
      <c r="S597" s="41"/>
    </row>
    <row r="598" spans="1:19" s="241" customFormat="1" x14ac:dyDescent="0.25">
      <c r="A598" s="41"/>
      <c r="B598" s="41"/>
      <c r="F598" s="41"/>
      <c r="G598" s="41"/>
      <c r="H598" s="41"/>
      <c r="I598" s="41"/>
      <c r="J598" s="41"/>
      <c r="K598" s="41"/>
      <c r="L598" s="41"/>
      <c r="M598" s="41"/>
      <c r="N598" s="41"/>
      <c r="O598" s="41"/>
      <c r="P598" s="41"/>
      <c r="Q598" s="41"/>
      <c r="R598" s="41"/>
      <c r="S598" s="41"/>
    </row>
    <row r="599" spans="1:19" s="241" customFormat="1" x14ac:dyDescent="0.25">
      <c r="A599" s="41"/>
      <c r="B599" s="41"/>
      <c r="F599" s="41"/>
      <c r="G599" s="41"/>
      <c r="H599" s="41"/>
      <c r="I599" s="41"/>
      <c r="J599" s="41"/>
      <c r="K599" s="41"/>
      <c r="L599" s="41"/>
      <c r="M599" s="41"/>
      <c r="N599" s="41"/>
      <c r="O599" s="41"/>
      <c r="P599" s="41"/>
      <c r="Q599" s="41"/>
      <c r="R599" s="41"/>
      <c r="S599" s="41"/>
    </row>
    <row r="600" spans="1:19" s="241" customFormat="1" x14ac:dyDescent="0.25">
      <c r="A600" s="41"/>
      <c r="B600" s="41"/>
      <c r="F600" s="41"/>
      <c r="G600" s="41"/>
      <c r="H600" s="41"/>
      <c r="I600" s="41"/>
      <c r="J600" s="41"/>
      <c r="K600" s="41"/>
      <c r="L600" s="41"/>
      <c r="M600" s="41"/>
      <c r="N600" s="41"/>
      <c r="O600" s="41"/>
      <c r="P600" s="41"/>
      <c r="Q600" s="41"/>
      <c r="R600" s="41"/>
      <c r="S600" s="41"/>
    </row>
    <row r="601" spans="1:19" s="241" customFormat="1" x14ac:dyDescent="0.25">
      <c r="A601" s="41"/>
      <c r="B601" s="41"/>
      <c r="F601" s="41"/>
      <c r="G601" s="41"/>
      <c r="H601" s="41"/>
      <c r="I601" s="41"/>
      <c r="J601" s="41"/>
      <c r="K601" s="41"/>
      <c r="L601" s="41"/>
      <c r="M601" s="41"/>
      <c r="N601" s="41"/>
      <c r="O601" s="41"/>
      <c r="P601" s="41"/>
      <c r="Q601" s="41"/>
      <c r="R601" s="41"/>
      <c r="S601" s="41"/>
    </row>
    <row r="602" spans="1:19" s="241" customFormat="1" x14ac:dyDescent="0.25">
      <c r="A602" s="41"/>
      <c r="B602" s="41"/>
      <c r="F602" s="41"/>
      <c r="G602" s="41"/>
      <c r="H602" s="41"/>
      <c r="I602" s="41"/>
      <c r="J602" s="41"/>
      <c r="K602" s="41"/>
      <c r="L602" s="41"/>
      <c r="M602" s="41"/>
      <c r="N602" s="41"/>
      <c r="O602" s="41"/>
      <c r="P602" s="41"/>
      <c r="Q602" s="41"/>
      <c r="R602" s="41"/>
      <c r="S602" s="41"/>
    </row>
    <row r="603" spans="1:19" s="241" customFormat="1" x14ac:dyDescent="0.25">
      <c r="A603" s="41"/>
      <c r="B603" s="41"/>
      <c r="F603" s="41"/>
      <c r="G603" s="41"/>
      <c r="H603" s="41"/>
      <c r="I603" s="41"/>
      <c r="J603" s="41"/>
      <c r="K603" s="41"/>
      <c r="L603" s="41"/>
      <c r="M603" s="41"/>
      <c r="N603" s="41"/>
      <c r="O603" s="41"/>
      <c r="P603" s="41"/>
      <c r="Q603" s="41"/>
      <c r="R603" s="41"/>
      <c r="S603" s="41"/>
    </row>
    <row r="604" spans="1:19" s="241" customFormat="1" x14ac:dyDescent="0.25">
      <c r="A604" s="41"/>
      <c r="B604" s="41"/>
      <c r="F604" s="41"/>
      <c r="G604" s="41"/>
      <c r="H604" s="41"/>
      <c r="I604" s="41"/>
      <c r="J604" s="41"/>
      <c r="K604" s="41"/>
      <c r="L604" s="41"/>
      <c r="M604" s="41"/>
      <c r="N604" s="41"/>
      <c r="O604" s="41"/>
      <c r="P604" s="41"/>
      <c r="Q604" s="41"/>
      <c r="R604" s="41"/>
      <c r="S604" s="41"/>
    </row>
    <row r="605" spans="1:19" s="241" customFormat="1" x14ac:dyDescent="0.25">
      <c r="A605" s="41"/>
      <c r="B605" s="41"/>
      <c r="F605" s="41"/>
      <c r="G605" s="41"/>
      <c r="H605" s="41"/>
      <c r="I605" s="41"/>
      <c r="J605" s="41"/>
      <c r="K605" s="41"/>
      <c r="L605" s="41"/>
      <c r="M605" s="41"/>
      <c r="N605" s="41"/>
      <c r="O605" s="41"/>
      <c r="P605" s="41"/>
      <c r="Q605" s="41"/>
      <c r="R605" s="41"/>
      <c r="S605" s="41"/>
    </row>
    <row r="606" spans="1:19" s="241" customFormat="1" x14ac:dyDescent="0.25">
      <c r="A606" s="41"/>
      <c r="B606" s="41"/>
      <c r="F606" s="41"/>
      <c r="G606" s="41"/>
      <c r="H606" s="41"/>
      <c r="I606" s="41"/>
      <c r="J606" s="41"/>
      <c r="K606" s="41"/>
      <c r="L606" s="41"/>
      <c r="M606" s="41"/>
      <c r="N606" s="41"/>
      <c r="O606" s="41"/>
      <c r="P606" s="41"/>
      <c r="Q606" s="41"/>
      <c r="R606" s="41"/>
      <c r="S606" s="41"/>
    </row>
    <row r="607" spans="1:19" s="241" customFormat="1" x14ac:dyDescent="0.25">
      <c r="A607" s="41"/>
      <c r="B607" s="41"/>
      <c r="F607" s="41"/>
      <c r="G607" s="41"/>
      <c r="H607" s="41"/>
      <c r="I607" s="41"/>
      <c r="J607" s="41"/>
      <c r="K607" s="41"/>
      <c r="L607" s="41"/>
      <c r="M607" s="41"/>
      <c r="N607" s="41"/>
      <c r="O607" s="41"/>
      <c r="P607" s="41"/>
      <c r="Q607" s="41"/>
      <c r="R607" s="41"/>
      <c r="S607" s="41"/>
    </row>
    <row r="608" spans="1:19" s="241" customFormat="1" x14ac:dyDescent="0.25">
      <c r="A608" s="41"/>
      <c r="B608" s="41"/>
      <c r="F608" s="41"/>
      <c r="G608" s="41"/>
      <c r="H608" s="41"/>
      <c r="I608" s="41"/>
      <c r="J608" s="41"/>
      <c r="K608" s="41"/>
      <c r="L608" s="41"/>
      <c r="M608" s="41"/>
      <c r="N608" s="41"/>
      <c r="O608" s="41"/>
      <c r="P608" s="41"/>
      <c r="Q608" s="41"/>
      <c r="R608" s="41"/>
      <c r="S608" s="41"/>
    </row>
    <row r="609" spans="1:19" s="241" customFormat="1" x14ac:dyDescent="0.25">
      <c r="A609" s="41"/>
      <c r="B609" s="41"/>
      <c r="F609" s="41"/>
      <c r="G609" s="41"/>
      <c r="H609" s="41"/>
      <c r="I609" s="41"/>
      <c r="J609" s="41"/>
      <c r="K609" s="41"/>
      <c r="L609" s="41"/>
      <c r="M609" s="41"/>
      <c r="N609" s="41"/>
      <c r="O609" s="41"/>
      <c r="P609" s="41"/>
      <c r="Q609" s="41"/>
      <c r="R609" s="41"/>
      <c r="S609" s="41"/>
    </row>
    <row r="610" spans="1:19" s="241" customFormat="1" x14ac:dyDescent="0.25">
      <c r="A610" s="41"/>
      <c r="B610" s="41"/>
      <c r="F610" s="41"/>
      <c r="G610" s="41"/>
      <c r="H610" s="41"/>
      <c r="I610" s="41"/>
      <c r="J610" s="41"/>
      <c r="K610" s="41"/>
      <c r="L610" s="41"/>
      <c r="M610" s="41"/>
      <c r="N610" s="41"/>
      <c r="O610" s="41"/>
      <c r="P610" s="41"/>
      <c r="Q610" s="41"/>
      <c r="R610" s="41"/>
      <c r="S610" s="41"/>
    </row>
    <row r="611" spans="1:19" s="241" customFormat="1" x14ac:dyDescent="0.25">
      <c r="A611" s="41"/>
      <c r="B611" s="41"/>
      <c r="F611" s="41"/>
      <c r="G611" s="41"/>
      <c r="H611" s="41"/>
      <c r="I611" s="41"/>
      <c r="J611" s="41"/>
      <c r="K611" s="41"/>
      <c r="L611" s="41"/>
      <c r="M611" s="41"/>
      <c r="N611" s="41"/>
      <c r="O611" s="41"/>
      <c r="P611" s="41"/>
      <c r="Q611" s="41"/>
      <c r="R611" s="41"/>
      <c r="S611" s="41"/>
    </row>
    <row r="612" spans="1:19" s="241" customFormat="1" x14ac:dyDescent="0.25">
      <c r="A612" s="41"/>
      <c r="B612" s="41"/>
      <c r="F612" s="41"/>
      <c r="G612" s="41"/>
      <c r="H612" s="41"/>
      <c r="I612" s="41"/>
      <c r="J612" s="41"/>
      <c r="K612" s="41"/>
      <c r="L612" s="41"/>
      <c r="M612" s="41"/>
      <c r="N612" s="41"/>
      <c r="O612" s="41"/>
      <c r="P612" s="41"/>
      <c r="Q612" s="41"/>
      <c r="R612" s="41"/>
      <c r="S612" s="41"/>
    </row>
    <row r="613" spans="1:19" s="241" customFormat="1" x14ac:dyDescent="0.25">
      <c r="A613" s="41"/>
      <c r="B613" s="41"/>
      <c r="F613" s="41"/>
      <c r="G613" s="41"/>
      <c r="H613" s="41"/>
      <c r="I613" s="41"/>
      <c r="J613" s="41"/>
      <c r="K613" s="41"/>
      <c r="L613" s="41"/>
      <c r="M613" s="41"/>
      <c r="N613" s="41"/>
      <c r="O613" s="41"/>
      <c r="P613" s="41"/>
      <c r="Q613" s="41"/>
      <c r="R613" s="41"/>
      <c r="S613" s="41"/>
    </row>
    <row r="614" spans="1:19" s="241" customFormat="1" x14ac:dyDescent="0.25">
      <c r="A614" s="41"/>
      <c r="B614" s="41"/>
      <c r="F614" s="41"/>
      <c r="G614" s="41"/>
      <c r="H614" s="41"/>
      <c r="I614" s="41"/>
      <c r="J614" s="41"/>
      <c r="K614" s="41"/>
      <c r="L614" s="41"/>
      <c r="M614" s="41"/>
      <c r="N614" s="41"/>
      <c r="O614" s="41"/>
      <c r="P614" s="41"/>
      <c r="Q614" s="41"/>
      <c r="R614" s="41"/>
      <c r="S614" s="41"/>
    </row>
    <row r="615" spans="1:19" s="241" customFormat="1" x14ac:dyDescent="0.25">
      <c r="A615" s="41"/>
      <c r="B615" s="41"/>
      <c r="F615" s="41"/>
      <c r="G615" s="41"/>
      <c r="H615" s="41"/>
      <c r="I615" s="41"/>
      <c r="J615" s="41"/>
      <c r="K615" s="41"/>
      <c r="L615" s="41"/>
      <c r="M615" s="41"/>
      <c r="N615" s="41"/>
      <c r="O615" s="41"/>
      <c r="P615" s="41"/>
      <c r="Q615" s="41"/>
      <c r="R615" s="41"/>
      <c r="S615" s="41"/>
    </row>
    <row r="616" spans="1:19" s="241" customFormat="1" x14ac:dyDescent="0.25">
      <c r="A616" s="41"/>
      <c r="B616" s="41"/>
      <c r="F616" s="41"/>
      <c r="G616" s="41"/>
      <c r="H616" s="41"/>
      <c r="I616" s="41"/>
      <c r="J616" s="41"/>
      <c r="K616" s="41"/>
      <c r="L616" s="41"/>
      <c r="M616" s="41"/>
      <c r="N616" s="41"/>
      <c r="O616" s="41"/>
      <c r="P616" s="41"/>
      <c r="Q616" s="41"/>
      <c r="R616" s="41"/>
      <c r="S616" s="41"/>
    </row>
    <row r="617" spans="1:19" s="241" customFormat="1" x14ac:dyDescent="0.25">
      <c r="A617" s="41"/>
      <c r="B617" s="41"/>
      <c r="F617" s="41"/>
      <c r="G617" s="41"/>
      <c r="H617" s="41"/>
      <c r="I617" s="41"/>
      <c r="J617" s="41"/>
      <c r="K617" s="41"/>
      <c r="L617" s="41"/>
      <c r="M617" s="41"/>
      <c r="N617" s="41"/>
      <c r="O617" s="41"/>
      <c r="P617" s="41"/>
      <c r="Q617" s="41"/>
      <c r="R617" s="41"/>
      <c r="S617" s="41"/>
    </row>
    <row r="618" spans="1:19" s="241" customFormat="1" x14ac:dyDescent="0.25">
      <c r="A618" s="41"/>
      <c r="B618" s="41"/>
      <c r="F618" s="41"/>
      <c r="G618" s="41"/>
      <c r="H618" s="41"/>
      <c r="I618" s="41"/>
      <c r="J618" s="41"/>
      <c r="K618" s="41"/>
      <c r="L618" s="41"/>
      <c r="M618" s="41"/>
      <c r="N618" s="41"/>
      <c r="O618" s="41"/>
      <c r="P618" s="41"/>
      <c r="Q618" s="41"/>
      <c r="R618" s="41"/>
      <c r="S618" s="41"/>
    </row>
    <row r="619" spans="1:19" s="241" customFormat="1" x14ac:dyDescent="0.25">
      <c r="A619" s="41"/>
      <c r="B619" s="41"/>
      <c r="F619" s="41"/>
      <c r="G619" s="41"/>
      <c r="H619" s="41"/>
      <c r="I619" s="41"/>
      <c r="J619" s="41"/>
      <c r="K619" s="41"/>
      <c r="L619" s="41"/>
      <c r="M619" s="41"/>
      <c r="N619" s="41"/>
      <c r="O619" s="41"/>
      <c r="P619" s="41"/>
      <c r="Q619" s="41"/>
      <c r="R619" s="41"/>
      <c r="S619" s="41"/>
    </row>
    <row r="620" spans="1:19" s="241" customFormat="1" x14ac:dyDescent="0.25">
      <c r="A620" s="41"/>
      <c r="B620" s="41"/>
      <c r="F620" s="41"/>
      <c r="G620" s="41"/>
      <c r="H620" s="41"/>
      <c r="I620" s="41"/>
      <c r="J620" s="41"/>
      <c r="K620" s="41"/>
      <c r="L620" s="41"/>
      <c r="M620" s="41"/>
      <c r="N620" s="41"/>
      <c r="O620" s="41"/>
      <c r="P620" s="41"/>
      <c r="Q620" s="41"/>
      <c r="R620" s="41"/>
      <c r="S620" s="41"/>
    </row>
    <row r="621" spans="1:19" s="241" customFormat="1" x14ac:dyDescent="0.25">
      <c r="A621" s="41"/>
      <c r="B621" s="41"/>
      <c r="F621" s="41"/>
      <c r="G621" s="41"/>
      <c r="H621" s="41"/>
      <c r="I621" s="41"/>
      <c r="J621" s="41"/>
      <c r="K621" s="41"/>
      <c r="L621" s="41"/>
      <c r="M621" s="41"/>
      <c r="N621" s="41"/>
      <c r="O621" s="41"/>
      <c r="P621" s="41"/>
      <c r="Q621" s="41"/>
      <c r="R621" s="41"/>
      <c r="S621" s="41"/>
    </row>
    <row r="622" spans="1:19" s="241" customFormat="1" x14ac:dyDescent="0.25">
      <c r="A622" s="41"/>
      <c r="B622" s="41"/>
      <c r="F622" s="41"/>
      <c r="G622" s="41"/>
      <c r="H622" s="41"/>
      <c r="I622" s="41"/>
      <c r="J622" s="41"/>
      <c r="K622" s="41"/>
      <c r="L622" s="41"/>
      <c r="M622" s="41"/>
      <c r="N622" s="41"/>
      <c r="O622" s="41"/>
      <c r="P622" s="41"/>
      <c r="Q622" s="41"/>
      <c r="R622" s="41"/>
      <c r="S622" s="41"/>
    </row>
    <row r="623" spans="1:19" s="241" customFormat="1" x14ac:dyDescent="0.25">
      <c r="A623" s="41"/>
      <c r="B623" s="41"/>
      <c r="F623" s="41"/>
      <c r="G623" s="41"/>
      <c r="H623" s="41"/>
      <c r="I623" s="41"/>
      <c r="J623" s="41"/>
      <c r="K623" s="41"/>
      <c r="L623" s="41"/>
      <c r="M623" s="41"/>
      <c r="N623" s="41"/>
      <c r="O623" s="41"/>
      <c r="P623" s="41"/>
      <c r="Q623" s="41"/>
      <c r="R623" s="41"/>
      <c r="S623" s="41"/>
    </row>
    <row r="624" spans="1:19" s="241" customFormat="1" x14ac:dyDescent="0.25">
      <c r="A624" s="41"/>
      <c r="B624" s="41"/>
      <c r="F624" s="41"/>
      <c r="G624" s="41"/>
      <c r="H624" s="41"/>
      <c r="I624" s="41"/>
      <c r="J624" s="41"/>
      <c r="K624" s="41"/>
      <c r="L624" s="41"/>
      <c r="M624" s="41"/>
      <c r="N624" s="41"/>
      <c r="O624" s="41"/>
      <c r="P624" s="41"/>
      <c r="Q624" s="41"/>
      <c r="R624" s="41"/>
      <c r="S624" s="41"/>
    </row>
    <row r="625" spans="1:19" s="241" customFormat="1" x14ac:dyDescent="0.25">
      <c r="A625" s="41"/>
      <c r="B625" s="41"/>
      <c r="F625" s="41"/>
      <c r="G625" s="41"/>
      <c r="H625" s="41"/>
      <c r="I625" s="41"/>
      <c r="J625" s="41"/>
      <c r="K625" s="41"/>
      <c r="L625" s="41"/>
      <c r="M625" s="41"/>
      <c r="N625" s="41"/>
      <c r="O625" s="41"/>
      <c r="P625" s="41"/>
      <c r="Q625" s="41"/>
      <c r="R625" s="41"/>
      <c r="S625" s="41"/>
    </row>
    <row r="626" spans="1:19" s="241" customFormat="1" x14ac:dyDescent="0.25">
      <c r="A626" s="41"/>
      <c r="B626" s="41"/>
      <c r="F626" s="41"/>
      <c r="G626" s="41"/>
      <c r="H626" s="41"/>
      <c r="I626" s="41"/>
      <c r="J626" s="41"/>
      <c r="K626" s="41"/>
      <c r="L626" s="41"/>
      <c r="M626" s="41"/>
      <c r="N626" s="41"/>
      <c r="O626" s="41"/>
      <c r="P626" s="41"/>
      <c r="Q626" s="41"/>
      <c r="R626" s="41"/>
      <c r="S626" s="41"/>
    </row>
    <row r="627" spans="1:19" s="241" customFormat="1" x14ac:dyDescent="0.25">
      <c r="A627" s="41"/>
      <c r="B627" s="41"/>
      <c r="F627" s="41"/>
      <c r="G627" s="41"/>
      <c r="H627" s="41"/>
      <c r="I627" s="41"/>
      <c r="J627" s="41"/>
      <c r="K627" s="41"/>
      <c r="L627" s="41"/>
      <c r="M627" s="41"/>
      <c r="N627" s="41"/>
      <c r="O627" s="41"/>
      <c r="P627" s="41"/>
      <c r="Q627" s="41"/>
      <c r="R627" s="41"/>
      <c r="S627" s="41"/>
    </row>
    <row r="628" spans="1:19" s="241" customFormat="1" x14ac:dyDescent="0.25">
      <c r="A628" s="41"/>
      <c r="B628" s="41"/>
      <c r="F628" s="41"/>
      <c r="G628" s="41"/>
      <c r="H628" s="41"/>
      <c r="I628" s="41"/>
      <c r="J628" s="41"/>
      <c r="K628" s="41"/>
      <c r="L628" s="41"/>
      <c r="M628" s="41"/>
      <c r="N628" s="41"/>
      <c r="O628" s="41"/>
      <c r="P628" s="41"/>
      <c r="Q628" s="41"/>
      <c r="R628" s="41"/>
      <c r="S628" s="41"/>
    </row>
    <row r="629" spans="1:19" s="241" customFormat="1" x14ac:dyDescent="0.25">
      <c r="A629" s="41"/>
      <c r="B629" s="41"/>
      <c r="F629" s="41"/>
      <c r="G629" s="41"/>
      <c r="H629" s="41"/>
      <c r="I629" s="41"/>
      <c r="J629" s="41"/>
      <c r="K629" s="41"/>
      <c r="L629" s="41"/>
      <c r="M629" s="41"/>
      <c r="N629" s="41"/>
      <c r="O629" s="41"/>
      <c r="P629" s="41"/>
      <c r="Q629" s="41"/>
      <c r="R629" s="41"/>
      <c r="S629" s="41"/>
    </row>
    <row r="630" spans="1:19" s="241" customFormat="1" x14ac:dyDescent="0.25">
      <c r="A630" s="41"/>
      <c r="B630" s="41"/>
      <c r="F630" s="41"/>
      <c r="G630" s="41"/>
      <c r="H630" s="41"/>
      <c r="I630" s="41"/>
      <c r="J630" s="41"/>
      <c r="K630" s="41"/>
      <c r="L630" s="41"/>
      <c r="M630" s="41"/>
      <c r="N630" s="41"/>
      <c r="O630" s="41"/>
      <c r="P630" s="41"/>
      <c r="Q630" s="41"/>
      <c r="R630" s="41"/>
      <c r="S630" s="41"/>
    </row>
    <row r="631" spans="1:19" s="241" customFormat="1" x14ac:dyDescent="0.25">
      <c r="A631" s="41"/>
      <c r="B631" s="41"/>
      <c r="F631" s="41"/>
      <c r="G631" s="41"/>
      <c r="H631" s="41"/>
      <c r="I631" s="41"/>
      <c r="J631" s="41"/>
      <c r="K631" s="41"/>
      <c r="L631" s="41"/>
      <c r="M631" s="41"/>
      <c r="N631" s="41"/>
      <c r="O631" s="41"/>
      <c r="P631" s="41"/>
      <c r="Q631" s="41"/>
      <c r="R631" s="41"/>
      <c r="S631" s="41"/>
    </row>
    <row r="632" spans="1:19" s="241" customFormat="1" x14ac:dyDescent="0.25">
      <c r="A632" s="41"/>
      <c r="B632" s="41"/>
      <c r="F632" s="41"/>
      <c r="G632" s="41"/>
      <c r="H632" s="41"/>
      <c r="I632" s="41"/>
      <c r="J632" s="41"/>
      <c r="K632" s="41"/>
      <c r="L632" s="41"/>
      <c r="M632" s="41"/>
      <c r="N632" s="41"/>
      <c r="O632" s="41"/>
      <c r="P632" s="41"/>
      <c r="Q632" s="41"/>
      <c r="R632" s="41"/>
      <c r="S632" s="41"/>
    </row>
    <row r="633" spans="1:19" s="241" customFormat="1" x14ac:dyDescent="0.25">
      <c r="A633" s="41"/>
      <c r="B633" s="41"/>
      <c r="F633" s="41"/>
      <c r="G633" s="41"/>
      <c r="H633" s="41"/>
      <c r="I633" s="41"/>
      <c r="J633" s="41"/>
      <c r="K633" s="41"/>
      <c r="L633" s="41"/>
      <c r="M633" s="41"/>
      <c r="N633" s="41"/>
      <c r="O633" s="41"/>
      <c r="P633" s="41"/>
      <c r="Q633" s="41"/>
      <c r="R633" s="41"/>
      <c r="S633" s="41"/>
    </row>
    <row r="634" spans="1:19" s="241" customFormat="1" x14ac:dyDescent="0.25">
      <c r="A634" s="41"/>
      <c r="B634" s="41"/>
      <c r="F634" s="41"/>
      <c r="G634" s="41"/>
      <c r="H634" s="41"/>
      <c r="I634" s="41"/>
      <c r="J634" s="41"/>
      <c r="K634" s="41"/>
      <c r="L634" s="41"/>
      <c r="M634" s="41"/>
      <c r="N634" s="41"/>
      <c r="O634" s="41"/>
      <c r="P634" s="41"/>
      <c r="Q634" s="41"/>
      <c r="R634" s="41"/>
      <c r="S634" s="41"/>
    </row>
    <row r="635" spans="1:19" s="241" customFormat="1" x14ac:dyDescent="0.25">
      <c r="A635" s="41"/>
      <c r="B635" s="41"/>
      <c r="F635" s="41"/>
      <c r="G635" s="41"/>
      <c r="H635" s="41"/>
      <c r="I635" s="41"/>
      <c r="J635" s="41"/>
      <c r="K635" s="41"/>
      <c r="L635" s="41"/>
      <c r="M635" s="41"/>
      <c r="N635" s="41"/>
      <c r="O635" s="41"/>
      <c r="P635" s="41"/>
      <c r="Q635" s="41"/>
      <c r="R635" s="41"/>
      <c r="S635" s="41"/>
    </row>
    <row r="636" spans="1:19" s="241" customFormat="1" x14ac:dyDescent="0.25">
      <c r="A636" s="41"/>
      <c r="B636" s="41"/>
      <c r="F636" s="41"/>
      <c r="G636" s="41"/>
      <c r="H636" s="41"/>
      <c r="I636" s="41"/>
      <c r="J636" s="41"/>
      <c r="K636" s="41"/>
      <c r="L636" s="41"/>
      <c r="M636" s="41"/>
      <c r="N636" s="41"/>
      <c r="O636" s="41"/>
      <c r="P636" s="41"/>
      <c r="Q636" s="41"/>
      <c r="R636" s="41"/>
      <c r="S636" s="41"/>
    </row>
    <row r="637" spans="1:19" s="241" customFormat="1" x14ac:dyDescent="0.25">
      <c r="A637" s="41"/>
      <c r="B637" s="41"/>
      <c r="F637" s="41"/>
      <c r="G637" s="41"/>
      <c r="H637" s="41"/>
      <c r="I637" s="41"/>
      <c r="J637" s="41"/>
      <c r="K637" s="41"/>
      <c r="L637" s="41"/>
      <c r="M637" s="41"/>
      <c r="N637" s="41"/>
      <c r="O637" s="41"/>
      <c r="P637" s="41"/>
      <c r="Q637" s="41"/>
      <c r="R637" s="41"/>
      <c r="S637" s="41"/>
    </row>
    <row r="638" spans="1:19" s="241" customFormat="1" x14ac:dyDescent="0.25">
      <c r="A638" s="41"/>
      <c r="B638" s="41"/>
      <c r="F638" s="41"/>
      <c r="G638" s="41"/>
      <c r="H638" s="41"/>
      <c r="I638" s="41"/>
      <c r="J638" s="41"/>
      <c r="K638" s="41"/>
      <c r="L638" s="41"/>
      <c r="M638" s="41"/>
      <c r="N638" s="41"/>
      <c r="O638" s="41"/>
      <c r="P638" s="41"/>
      <c r="Q638" s="41"/>
      <c r="R638" s="41"/>
      <c r="S638" s="41"/>
    </row>
    <row r="639" spans="1:19" s="241" customFormat="1" x14ac:dyDescent="0.25">
      <c r="A639" s="41"/>
      <c r="B639" s="41"/>
      <c r="F639" s="41"/>
      <c r="G639" s="41"/>
      <c r="H639" s="41"/>
      <c r="I639" s="41"/>
      <c r="J639" s="41"/>
      <c r="K639" s="41"/>
      <c r="L639" s="41"/>
      <c r="M639" s="41"/>
      <c r="N639" s="41"/>
      <c r="O639" s="41"/>
      <c r="P639" s="41"/>
      <c r="Q639" s="41"/>
      <c r="R639" s="41"/>
      <c r="S639" s="41"/>
    </row>
    <row r="640" spans="1:19" s="241" customFormat="1" x14ac:dyDescent="0.25">
      <c r="A640" s="41"/>
      <c r="B640" s="41"/>
      <c r="F640" s="41"/>
      <c r="G640" s="41"/>
      <c r="H640" s="41"/>
      <c r="I640" s="41"/>
      <c r="J640" s="41"/>
      <c r="K640" s="41"/>
      <c r="L640" s="41"/>
      <c r="M640" s="41"/>
      <c r="N640" s="41"/>
      <c r="O640" s="41"/>
      <c r="P640" s="41"/>
      <c r="Q640" s="41"/>
      <c r="R640" s="41"/>
      <c r="S640" s="41"/>
    </row>
    <row r="641" spans="1:19" s="241" customFormat="1" x14ac:dyDescent="0.25">
      <c r="A641" s="41"/>
      <c r="B641" s="41"/>
      <c r="F641" s="41"/>
      <c r="G641" s="41"/>
      <c r="H641" s="41"/>
      <c r="I641" s="41"/>
      <c r="J641" s="41"/>
      <c r="K641" s="41"/>
      <c r="L641" s="41"/>
      <c r="M641" s="41"/>
      <c r="N641" s="41"/>
      <c r="O641" s="41"/>
      <c r="P641" s="41"/>
      <c r="Q641" s="41"/>
      <c r="R641" s="41"/>
      <c r="S641" s="41"/>
    </row>
    <row r="642" spans="1:19" s="241" customFormat="1" x14ac:dyDescent="0.25">
      <c r="A642" s="41"/>
      <c r="B642" s="41"/>
      <c r="F642" s="41"/>
      <c r="G642" s="41"/>
      <c r="H642" s="41"/>
      <c r="I642" s="41"/>
      <c r="J642" s="41"/>
      <c r="K642" s="41"/>
      <c r="L642" s="41"/>
      <c r="M642" s="41"/>
      <c r="N642" s="41"/>
      <c r="O642" s="41"/>
      <c r="P642" s="41"/>
      <c r="Q642" s="41"/>
      <c r="R642" s="41"/>
      <c r="S642" s="41"/>
    </row>
    <row r="643" spans="1:19" s="241" customFormat="1" x14ac:dyDescent="0.25">
      <c r="A643" s="41"/>
      <c r="B643" s="41"/>
      <c r="F643" s="41"/>
      <c r="G643" s="41"/>
      <c r="H643" s="41"/>
      <c r="I643" s="41"/>
      <c r="J643" s="41"/>
      <c r="K643" s="41"/>
      <c r="L643" s="41"/>
      <c r="M643" s="41"/>
      <c r="N643" s="41"/>
      <c r="O643" s="41"/>
      <c r="P643" s="41"/>
      <c r="Q643" s="41"/>
      <c r="R643" s="41"/>
      <c r="S643" s="41"/>
    </row>
    <row r="644" spans="1:19" s="241" customFormat="1" x14ac:dyDescent="0.25">
      <c r="A644" s="41"/>
      <c r="B644" s="41"/>
      <c r="F644" s="41"/>
      <c r="G644" s="41"/>
      <c r="H644" s="41"/>
      <c r="I644" s="41"/>
      <c r="J644" s="41"/>
      <c r="K644" s="41"/>
      <c r="L644" s="41"/>
      <c r="M644" s="41"/>
      <c r="N644" s="41"/>
      <c r="O644" s="41"/>
      <c r="P644" s="41"/>
      <c r="Q644" s="41"/>
      <c r="R644" s="41"/>
      <c r="S644" s="41"/>
    </row>
    <row r="645" spans="1:19" s="241" customFormat="1" x14ac:dyDescent="0.25">
      <c r="A645" s="41"/>
      <c r="B645" s="41"/>
      <c r="F645" s="41"/>
      <c r="G645" s="41"/>
      <c r="H645" s="41"/>
      <c r="I645" s="41"/>
      <c r="J645" s="41"/>
      <c r="K645" s="41"/>
      <c r="L645" s="41"/>
      <c r="M645" s="41"/>
      <c r="N645" s="41"/>
      <c r="O645" s="41"/>
      <c r="P645" s="41"/>
      <c r="Q645" s="41"/>
      <c r="R645" s="41"/>
      <c r="S645" s="41"/>
    </row>
    <row r="646" spans="1:19" s="241" customFormat="1" x14ac:dyDescent="0.25">
      <c r="A646" s="41"/>
      <c r="B646" s="41"/>
      <c r="F646" s="41"/>
      <c r="G646" s="41"/>
      <c r="H646" s="41"/>
      <c r="I646" s="41"/>
      <c r="J646" s="41"/>
      <c r="K646" s="41"/>
      <c r="L646" s="41"/>
      <c r="M646" s="41"/>
      <c r="N646" s="41"/>
      <c r="O646" s="41"/>
      <c r="P646" s="41"/>
      <c r="Q646" s="41"/>
      <c r="R646" s="41"/>
      <c r="S646" s="41"/>
    </row>
    <row r="647" spans="1:19" s="241" customFormat="1" x14ac:dyDescent="0.25">
      <c r="A647" s="41"/>
      <c r="B647" s="41"/>
      <c r="F647" s="41"/>
      <c r="G647" s="41"/>
      <c r="H647" s="41"/>
      <c r="I647" s="41"/>
      <c r="J647" s="41"/>
      <c r="K647" s="41"/>
      <c r="L647" s="41"/>
      <c r="M647" s="41"/>
      <c r="N647" s="41"/>
      <c r="O647" s="41"/>
      <c r="P647" s="41"/>
      <c r="Q647" s="41"/>
      <c r="R647" s="41"/>
      <c r="S647" s="41"/>
    </row>
    <row r="648" spans="1:19" s="241" customFormat="1" x14ac:dyDescent="0.25">
      <c r="A648" s="41"/>
      <c r="B648" s="41"/>
      <c r="F648" s="41"/>
      <c r="G648" s="41"/>
      <c r="H648" s="41"/>
      <c r="I648" s="41"/>
      <c r="J648" s="41"/>
      <c r="K648" s="41"/>
      <c r="L648" s="41"/>
      <c r="M648" s="41"/>
      <c r="N648" s="41"/>
      <c r="O648" s="41"/>
      <c r="P648" s="41"/>
      <c r="Q648" s="41"/>
      <c r="R648" s="41"/>
      <c r="S648" s="41"/>
    </row>
    <row r="649" spans="1:19" s="241" customFormat="1" x14ac:dyDescent="0.25">
      <c r="A649" s="41"/>
      <c r="B649" s="41"/>
      <c r="F649" s="41"/>
      <c r="G649" s="41"/>
      <c r="H649" s="41"/>
      <c r="I649" s="41"/>
      <c r="J649" s="41"/>
      <c r="K649" s="41"/>
      <c r="L649" s="41"/>
      <c r="M649" s="41"/>
      <c r="N649" s="41"/>
      <c r="O649" s="41"/>
      <c r="P649" s="41"/>
      <c r="Q649" s="41"/>
      <c r="R649" s="41"/>
      <c r="S649" s="41"/>
    </row>
    <row r="650" spans="1:19" s="241" customFormat="1" x14ac:dyDescent="0.25">
      <c r="A650" s="41"/>
      <c r="B650" s="41"/>
      <c r="F650" s="41"/>
      <c r="G650" s="41"/>
      <c r="H650" s="41"/>
      <c r="I650" s="41"/>
      <c r="J650" s="41"/>
      <c r="K650" s="41"/>
      <c r="L650" s="41"/>
      <c r="M650" s="41"/>
      <c r="N650" s="41"/>
      <c r="O650" s="41"/>
      <c r="P650" s="41"/>
      <c r="Q650" s="41"/>
      <c r="R650" s="41"/>
      <c r="S650" s="41"/>
    </row>
    <row r="651" spans="1:19" s="241" customFormat="1" x14ac:dyDescent="0.25">
      <c r="A651" s="41"/>
      <c r="B651" s="41"/>
      <c r="F651" s="41"/>
      <c r="G651" s="41"/>
      <c r="H651" s="41"/>
      <c r="I651" s="41"/>
      <c r="J651" s="41"/>
      <c r="K651" s="41"/>
      <c r="L651" s="41"/>
      <c r="M651" s="41"/>
      <c r="N651" s="41"/>
      <c r="O651" s="41"/>
      <c r="P651" s="41"/>
      <c r="Q651" s="41"/>
      <c r="R651" s="41"/>
      <c r="S651" s="41"/>
    </row>
    <row r="652" spans="1:19" s="241" customFormat="1" x14ac:dyDescent="0.25">
      <c r="A652" s="41"/>
      <c r="B652" s="41"/>
      <c r="F652" s="41"/>
      <c r="G652" s="41"/>
      <c r="H652" s="41"/>
      <c r="I652" s="41"/>
      <c r="J652" s="41"/>
      <c r="K652" s="41"/>
      <c r="L652" s="41"/>
      <c r="M652" s="41"/>
      <c r="N652" s="41"/>
      <c r="O652" s="41"/>
      <c r="P652" s="41"/>
      <c r="Q652" s="41"/>
      <c r="R652" s="41"/>
      <c r="S652" s="41"/>
    </row>
    <row r="653" spans="1:19" s="241" customFormat="1" x14ac:dyDescent="0.25">
      <c r="A653" s="41"/>
      <c r="B653" s="41"/>
      <c r="F653" s="41"/>
      <c r="G653" s="41"/>
      <c r="H653" s="41"/>
      <c r="I653" s="41"/>
      <c r="J653" s="41"/>
      <c r="K653" s="41"/>
      <c r="L653" s="41"/>
      <c r="M653" s="41"/>
      <c r="N653" s="41"/>
      <c r="O653" s="41"/>
      <c r="P653" s="41"/>
      <c r="Q653" s="41"/>
      <c r="R653" s="41"/>
      <c r="S653" s="41"/>
    </row>
    <row r="654" spans="1:19" s="241" customFormat="1" x14ac:dyDescent="0.25">
      <c r="A654" s="41"/>
      <c r="B654" s="41"/>
      <c r="F654" s="41"/>
      <c r="G654" s="41"/>
      <c r="H654" s="41"/>
      <c r="I654" s="41"/>
      <c r="J654" s="41"/>
      <c r="K654" s="41"/>
      <c r="L654" s="41"/>
      <c r="M654" s="41"/>
      <c r="N654" s="41"/>
      <c r="O654" s="41"/>
      <c r="P654" s="41"/>
      <c r="Q654" s="41"/>
      <c r="R654" s="41"/>
      <c r="S654" s="41"/>
    </row>
    <row r="655" spans="1:19" s="241" customFormat="1" x14ac:dyDescent="0.25">
      <c r="A655" s="41"/>
      <c r="B655" s="41"/>
      <c r="F655" s="41"/>
      <c r="G655" s="41"/>
      <c r="H655" s="41"/>
      <c r="I655" s="41"/>
      <c r="J655" s="41"/>
      <c r="K655" s="41"/>
      <c r="L655" s="41"/>
      <c r="M655" s="41"/>
      <c r="N655" s="41"/>
      <c r="O655" s="41"/>
      <c r="P655" s="41"/>
      <c r="Q655" s="41"/>
      <c r="R655" s="41"/>
      <c r="S655" s="41"/>
    </row>
    <row r="656" spans="1:19" s="241" customFormat="1" x14ac:dyDescent="0.25">
      <c r="A656" s="41"/>
      <c r="B656" s="41"/>
      <c r="F656" s="41"/>
      <c r="G656" s="41"/>
      <c r="H656" s="41"/>
      <c r="I656" s="41"/>
      <c r="J656" s="41"/>
      <c r="K656" s="41"/>
      <c r="L656" s="41"/>
      <c r="M656" s="41"/>
      <c r="N656" s="41"/>
      <c r="O656" s="41"/>
      <c r="P656" s="41"/>
      <c r="Q656" s="41"/>
      <c r="R656" s="41"/>
      <c r="S656" s="41"/>
    </row>
    <row r="657" spans="1:19" s="241" customFormat="1" x14ac:dyDescent="0.25">
      <c r="A657" s="41"/>
      <c r="B657" s="41"/>
      <c r="F657" s="41"/>
      <c r="G657" s="41"/>
      <c r="H657" s="41"/>
      <c r="I657" s="41"/>
      <c r="J657" s="41"/>
      <c r="K657" s="41"/>
      <c r="L657" s="41"/>
      <c r="M657" s="41"/>
      <c r="N657" s="41"/>
      <c r="O657" s="41"/>
      <c r="P657" s="41"/>
      <c r="Q657" s="41"/>
      <c r="R657" s="41"/>
      <c r="S657" s="41"/>
    </row>
    <row r="658" spans="1:19" s="241" customFormat="1" x14ac:dyDescent="0.25">
      <c r="A658" s="41"/>
      <c r="B658" s="41"/>
      <c r="F658" s="41"/>
      <c r="G658" s="41"/>
      <c r="H658" s="41"/>
      <c r="I658" s="41"/>
      <c r="J658" s="41"/>
      <c r="K658" s="41"/>
      <c r="L658" s="41"/>
      <c r="M658" s="41"/>
      <c r="N658" s="41"/>
      <c r="O658" s="41"/>
      <c r="P658" s="41"/>
      <c r="Q658" s="41"/>
      <c r="R658" s="41"/>
      <c r="S658" s="41"/>
    </row>
    <row r="659" spans="1:19" s="241" customFormat="1" x14ac:dyDescent="0.25">
      <c r="A659" s="41"/>
      <c r="B659" s="41"/>
      <c r="F659" s="41"/>
      <c r="G659" s="41"/>
      <c r="H659" s="41"/>
      <c r="I659" s="41"/>
      <c r="J659" s="41"/>
      <c r="K659" s="41"/>
      <c r="L659" s="41"/>
      <c r="M659" s="41"/>
      <c r="N659" s="41"/>
      <c r="O659" s="41"/>
      <c r="P659" s="41"/>
      <c r="Q659" s="41"/>
      <c r="R659" s="41"/>
      <c r="S659" s="41"/>
    </row>
    <row r="660" spans="1:19" s="241" customFormat="1" x14ac:dyDescent="0.25">
      <c r="A660" s="41"/>
      <c r="B660" s="41"/>
      <c r="F660" s="41"/>
      <c r="G660" s="41"/>
      <c r="H660" s="41"/>
      <c r="I660" s="41"/>
      <c r="J660" s="41"/>
      <c r="K660" s="41"/>
      <c r="L660" s="41"/>
      <c r="M660" s="41"/>
      <c r="N660" s="41"/>
      <c r="O660" s="41"/>
      <c r="P660" s="41"/>
      <c r="Q660" s="41"/>
      <c r="R660" s="41"/>
      <c r="S660" s="41"/>
    </row>
    <row r="661" spans="1:19" s="241" customFormat="1" x14ac:dyDescent="0.25">
      <c r="A661" s="41"/>
      <c r="B661" s="41"/>
      <c r="F661" s="41"/>
      <c r="G661" s="41"/>
      <c r="H661" s="41"/>
      <c r="I661" s="41"/>
      <c r="J661" s="41"/>
      <c r="K661" s="41"/>
      <c r="L661" s="41"/>
      <c r="M661" s="41"/>
      <c r="N661" s="41"/>
      <c r="O661" s="41"/>
      <c r="P661" s="41"/>
      <c r="Q661" s="41"/>
      <c r="R661" s="41"/>
      <c r="S661" s="41"/>
    </row>
    <row r="662" spans="1:19" s="241" customFormat="1" x14ac:dyDescent="0.25">
      <c r="A662" s="41"/>
      <c r="B662" s="41"/>
      <c r="F662" s="41"/>
      <c r="G662" s="41"/>
      <c r="H662" s="41"/>
      <c r="I662" s="41"/>
      <c r="J662" s="41"/>
      <c r="K662" s="41"/>
      <c r="L662" s="41"/>
      <c r="M662" s="41"/>
      <c r="N662" s="41"/>
      <c r="O662" s="41"/>
      <c r="P662" s="41"/>
      <c r="Q662" s="41"/>
      <c r="R662" s="41"/>
      <c r="S662" s="41"/>
    </row>
    <row r="663" spans="1:19" s="241" customFormat="1" x14ac:dyDescent="0.25">
      <c r="A663" s="41"/>
      <c r="B663" s="41"/>
      <c r="F663" s="41"/>
      <c r="G663" s="41"/>
      <c r="H663" s="41"/>
      <c r="I663" s="41"/>
      <c r="J663" s="41"/>
      <c r="K663" s="41"/>
      <c r="L663" s="41"/>
      <c r="M663" s="41"/>
      <c r="N663" s="41"/>
      <c r="O663" s="41"/>
      <c r="P663" s="41"/>
      <c r="Q663" s="41"/>
      <c r="R663" s="41"/>
      <c r="S663" s="41"/>
    </row>
    <row r="664" spans="1:19" s="241" customFormat="1" x14ac:dyDescent="0.25">
      <c r="A664" s="41"/>
      <c r="B664" s="41"/>
      <c r="F664" s="41"/>
      <c r="G664" s="41"/>
      <c r="H664" s="41"/>
      <c r="I664" s="41"/>
      <c r="J664" s="41"/>
      <c r="K664" s="41"/>
      <c r="L664" s="41"/>
      <c r="M664" s="41"/>
      <c r="N664" s="41"/>
      <c r="O664" s="41"/>
      <c r="P664" s="41"/>
      <c r="Q664" s="41"/>
      <c r="R664" s="41"/>
      <c r="S664" s="41"/>
    </row>
    <row r="665" spans="1:19" s="241" customFormat="1" x14ac:dyDescent="0.25">
      <c r="A665" s="41"/>
      <c r="B665" s="41"/>
      <c r="F665" s="41"/>
      <c r="G665" s="41"/>
      <c r="H665" s="41"/>
      <c r="I665" s="41"/>
      <c r="J665" s="41"/>
      <c r="K665" s="41"/>
      <c r="L665" s="41"/>
      <c r="M665" s="41"/>
      <c r="N665" s="41"/>
      <c r="O665" s="41"/>
      <c r="P665" s="41"/>
      <c r="Q665" s="41"/>
      <c r="R665" s="41"/>
      <c r="S665" s="41"/>
    </row>
    <row r="666" spans="1:19" s="241" customFormat="1" x14ac:dyDescent="0.25">
      <c r="A666" s="41"/>
      <c r="B666" s="41"/>
      <c r="F666" s="41"/>
      <c r="G666" s="41"/>
      <c r="H666" s="41"/>
      <c r="I666" s="41"/>
      <c r="J666" s="41"/>
      <c r="K666" s="41"/>
      <c r="L666" s="41"/>
      <c r="M666" s="41"/>
      <c r="N666" s="41"/>
      <c r="O666" s="41"/>
      <c r="P666" s="41"/>
      <c r="Q666" s="41"/>
      <c r="R666" s="41"/>
      <c r="S666" s="41"/>
    </row>
    <row r="667" spans="1:19" s="241" customFormat="1" x14ac:dyDescent="0.25">
      <c r="A667" s="41"/>
      <c r="B667" s="41"/>
      <c r="F667" s="41"/>
      <c r="G667" s="41"/>
      <c r="H667" s="41"/>
      <c r="I667" s="41"/>
      <c r="J667" s="41"/>
      <c r="K667" s="41"/>
      <c r="L667" s="41"/>
      <c r="M667" s="41"/>
      <c r="N667" s="41"/>
      <c r="O667" s="41"/>
      <c r="P667" s="41"/>
      <c r="Q667" s="41"/>
      <c r="R667" s="41"/>
      <c r="S667" s="41"/>
    </row>
    <row r="668" spans="1:19" s="241" customFormat="1" x14ac:dyDescent="0.25">
      <c r="A668" s="41"/>
      <c r="B668" s="41"/>
      <c r="F668" s="41"/>
      <c r="G668" s="41"/>
      <c r="H668" s="41"/>
      <c r="I668" s="41"/>
      <c r="J668" s="41"/>
      <c r="K668" s="41"/>
      <c r="L668" s="41"/>
      <c r="M668" s="41"/>
      <c r="N668" s="41"/>
      <c r="O668" s="41"/>
      <c r="P668" s="41"/>
      <c r="Q668" s="41"/>
      <c r="R668" s="41"/>
      <c r="S668" s="41"/>
    </row>
    <row r="669" spans="1:19" s="241" customFormat="1" x14ac:dyDescent="0.25">
      <c r="A669" s="41"/>
      <c r="B669" s="41"/>
      <c r="F669" s="41"/>
      <c r="G669" s="41"/>
      <c r="H669" s="41"/>
      <c r="I669" s="41"/>
      <c r="J669" s="41"/>
      <c r="K669" s="41"/>
      <c r="L669" s="41"/>
      <c r="M669" s="41"/>
      <c r="N669" s="41"/>
      <c r="O669" s="41"/>
      <c r="P669" s="41"/>
      <c r="Q669" s="41"/>
      <c r="R669" s="41"/>
      <c r="S669" s="41"/>
    </row>
    <row r="670" spans="1:19" s="241" customFormat="1" x14ac:dyDescent="0.25">
      <c r="A670" s="41"/>
      <c r="B670" s="41"/>
      <c r="F670" s="41"/>
      <c r="G670" s="41"/>
      <c r="H670" s="41"/>
      <c r="I670" s="41"/>
      <c r="J670" s="41"/>
      <c r="K670" s="41"/>
      <c r="L670" s="41"/>
      <c r="M670" s="41"/>
      <c r="N670" s="41"/>
      <c r="O670" s="41"/>
      <c r="P670" s="41"/>
      <c r="Q670" s="41"/>
      <c r="R670" s="41"/>
      <c r="S670" s="41"/>
    </row>
    <row r="671" spans="1:19" s="241" customFormat="1" x14ac:dyDescent="0.25">
      <c r="A671" s="41"/>
      <c r="B671" s="41"/>
      <c r="F671" s="41"/>
      <c r="G671" s="41"/>
      <c r="H671" s="41"/>
      <c r="I671" s="41"/>
      <c r="J671" s="41"/>
      <c r="K671" s="41"/>
      <c r="L671" s="41"/>
      <c r="M671" s="41"/>
      <c r="N671" s="41"/>
      <c r="O671" s="41"/>
      <c r="P671" s="41"/>
      <c r="Q671" s="41"/>
      <c r="R671" s="41"/>
      <c r="S671" s="41"/>
    </row>
    <row r="672" spans="1:19" s="241" customFormat="1" x14ac:dyDescent="0.25">
      <c r="A672" s="41"/>
      <c r="B672" s="41"/>
      <c r="F672" s="41"/>
      <c r="G672" s="41"/>
      <c r="H672" s="41"/>
      <c r="I672" s="41"/>
      <c r="J672" s="41"/>
      <c r="K672" s="41"/>
      <c r="L672" s="41"/>
      <c r="M672" s="41"/>
      <c r="N672" s="41"/>
      <c r="O672" s="41"/>
      <c r="P672" s="41"/>
      <c r="Q672" s="41"/>
      <c r="R672" s="41"/>
      <c r="S672" s="41"/>
    </row>
    <row r="673" spans="1:19" s="241" customFormat="1" x14ac:dyDescent="0.25">
      <c r="A673" s="41"/>
      <c r="B673" s="41"/>
      <c r="F673" s="41"/>
      <c r="G673" s="41"/>
      <c r="H673" s="41"/>
      <c r="I673" s="41"/>
      <c r="J673" s="41"/>
      <c r="K673" s="41"/>
      <c r="L673" s="41"/>
      <c r="M673" s="41"/>
      <c r="N673" s="41"/>
      <c r="O673" s="41"/>
      <c r="P673" s="41"/>
      <c r="Q673" s="41"/>
      <c r="R673" s="41"/>
      <c r="S673" s="41"/>
    </row>
    <row r="674" spans="1:19" s="241" customFormat="1" x14ac:dyDescent="0.25">
      <c r="A674" s="41"/>
      <c r="B674" s="41"/>
      <c r="F674" s="41"/>
      <c r="G674" s="41"/>
      <c r="H674" s="41"/>
      <c r="I674" s="41"/>
      <c r="J674" s="41"/>
      <c r="K674" s="41"/>
      <c r="L674" s="41"/>
      <c r="M674" s="41"/>
      <c r="N674" s="41"/>
      <c r="O674" s="41"/>
      <c r="P674" s="41"/>
      <c r="Q674" s="41"/>
      <c r="R674" s="41"/>
      <c r="S674" s="41"/>
    </row>
    <row r="675" spans="1:19" s="241" customFormat="1" x14ac:dyDescent="0.25">
      <c r="A675" s="41"/>
      <c r="B675" s="41"/>
      <c r="F675" s="41"/>
      <c r="G675" s="41"/>
      <c r="H675" s="41"/>
      <c r="I675" s="41"/>
      <c r="J675" s="41"/>
      <c r="K675" s="41"/>
      <c r="L675" s="41"/>
      <c r="M675" s="41"/>
      <c r="N675" s="41"/>
      <c r="O675" s="41"/>
      <c r="P675" s="41"/>
      <c r="Q675" s="41"/>
      <c r="R675" s="41"/>
      <c r="S675" s="41"/>
    </row>
    <row r="676" spans="1:19" s="241" customFormat="1" x14ac:dyDescent="0.25">
      <c r="A676" s="41"/>
      <c r="B676" s="41"/>
      <c r="F676" s="41"/>
      <c r="G676" s="41"/>
      <c r="H676" s="41"/>
      <c r="I676" s="41"/>
      <c r="J676" s="41"/>
      <c r="K676" s="41"/>
      <c r="L676" s="41"/>
      <c r="M676" s="41"/>
      <c r="N676" s="41"/>
      <c r="O676" s="41"/>
      <c r="P676" s="41"/>
      <c r="Q676" s="41"/>
      <c r="R676" s="41"/>
      <c r="S676" s="41"/>
    </row>
    <row r="677" spans="1:19" s="241" customFormat="1" x14ac:dyDescent="0.25">
      <c r="A677" s="41"/>
      <c r="B677" s="41"/>
      <c r="F677" s="41"/>
      <c r="G677" s="41"/>
      <c r="H677" s="41"/>
      <c r="I677" s="41"/>
      <c r="J677" s="41"/>
      <c r="K677" s="41"/>
      <c r="L677" s="41"/>
      <c r="M677" s="41"/>
      <c r="N677" s="41"/>
      <c r="O677" s="41"/>
      <c r="P677" s="41"/>
      <c r="Q677" s="41"/>
      <c r="R677" s="41"/>
      <c r="S677" s="41"/>
    </row>
    <row r="678" spans="1:19" s="241" customFormat="1" x14ac:dyDescent="0.25">
      <c r="A678" s="41"/>
      <c r="B678" s="41"/>
      <c r="F678" s="41"/>
      <c r="G678" s="41"/>
      <c r="H678" s="41"/>
      <c r="I678" s="41"/>
      <c r="J678" s="41"/>
      <c r="K678" s="41"/>
      <c r="L678" s="41"/>
      <c r="M678" s="41"/>
      <c r="N678" s="41"/>
      <c r="O678" s="41"/>
      <c r="P678" s="41"/>
      <c r="Q678" s="41"/>
      <c r="R678" s="41"/>
      <c r="S678" s="41"/>
    </row>
    <row r="679" spans="1:19" s="241" customFormat="1" x14ac:dyDescent="0.25">
      <c r="A679" s="41"/>
      <c r="B679" s="41"/>
      <c r="F679" s="41"/>
      <c r="G679" s="41"/>
      <c r="H679" s="41"/>
      <c r="I679" s="41"/>
      <c r="J679" s="41"/>
      <c r="K679" s="41"/>
      <c r="L679" s="41"/>
      <c r="M679" s="41"/>
      <c r="N679" s="41"/>
      <c r="O679" s="41"/>
      <c r="P679" s="41"/>
      <c r="Q679" s="41"/>
      <c r="R679" s="41"/>
      <c r="S679" s="41"/>
    </row>
    <row r="680" spans="1:19" s="241" customFormat="1" x14ac:dyDescent="0.25">
      <c r="A680" s="41"/>
      <c r="B680" s="41"/>
      <c r="F680" s="41"/>
      <c r="G680" s="41"/>
      <c r="H680" s="41"/>
      <c r="I680" s="41"/>
      <c r="J680" s="41"/>
      <c r="K680" s="41"/>
      <c r="L680" s="41"/>
      <c r="M680" s="41"/>
      <c r="N680" s="41"/>
      <c r="O680" s="41"/>
      <c r="P680" s="41"/>
      <c r="Q680" s="41"/>
      <c r="R680" s="41"/>
      <c r="S680" s="41"/>
    </row>
    <row r="681" spans="1:19" s="241" customFormat="1" x14ac:dyDescent="0.25">
      <c r="A681" s="41"/>
      <c r="B681" s="41"/>
      <c r="F681" s="41"/>
      <c r="G681" s="41"/>
      <c r="H681" s="41"/>
      <c r="I681" s="41"/>
      <c r="J681" s="41"/>
      <c r="K681" s="41"/>
      <c r="L681" s="41"/>
      <c r="M681" s="41"/>
      <c r="N681" s="41"/>
      <c r="O681" s="41"/>
      <c r="P681" s="41"/>
      <c r="Q681" s="41"/>
      <c r="R681" s="41"/>
      <c r="S681" s="41"/>
    </row>
    <row r="682" spans="1:19" s="241" customFormat="1" x14ac:dyDescent="0.25">
      <c r="A682" s="41"/>
      <c r="B682" s="41"/>
      <c r="F682" s="41"/>
      <c r="G682" s="41"/>
      <c r="H682" s="41"/>
      <c r="I682" s="41"/>
      <c r="J682" s="41"/>
      <c r="K682" s="41"/>
      <c r="L682" s="41"/>
      <c r="M682" s="41"/>
      <c r="N682" s="41"/>
      <c r="O682" s="41"/>
      <c r="P682" s="41"/>
      <c r="Q682" s="41"/>
      <c r="R682" s="41"/>
      <c r="S682" s="41"/>
    </row>
    <row r="683" spans="1:19" s="241" customFormat="1" x14ac:dyDescent="0.25">
      <c r="A683" s="41"/>
      <c r="B683" s="41"/>
      <c r="F683" s="41"/>
      <c r="G683" s="41"/>
      <c r="H683" s="41"/>
      <c r="I683" s="41"/>
      <c r="J683" s="41"/>
      <c r="K683" s="41"/>
      <c r="L683" s="41"/>
      <c r="M683" s="41"/>
      <c r="N683" s="41"/>
      <c r="O683" s="41"/>
      <c r="P683" s="41"/>
      <c r="Q683" s="41"/>
      <c r="R683" s="41"/>
      <c r="S683" s="41"/>
    </row>
    <row r="684" spans="1:19" s="241" customFormat="1" x14ac:dyDescent="0.25">
      <c r="A684" s="41"/>
      <c r="B684" s="41"/>
      <c r="F684" s="41"/>
      <c r="G684" s="41"/>
      <c r="H684" s="41"/>
      <c r="I684" s="41"/>
      <c r="J684" s="41"/>
      <c r="K684" s="41"/>
      <c r="L684" s="41"/>
      <c r="M684" s="41"/>
      <c r="N684" s="41"/>
      <c r="O684" s="41"/>
      <c r="P684" s="41"/>
      <c r="Q684" s="41"/>
      <c r="R684" s="41"/>
      <c r="S684" s="41"/>
    </row>
    <row r="685" spans="1:19" s="241" customFormat="1" x14ac:dyDescent="0.25">
      <c r="A685" s="41"/>
      <c r="B685" s="41"/>
      <c r="F685" s="41"/>
      <c r="G685" s="41"/>
      <c r="H685" s="41"/>
      <c r="I685" s="41"/>
      <c r="J685" s="41"/>
      <c r="K685" s="41"/>
      <c r="L685" s="41"/>
      <c r="M685" s="41"/>
      <c r="N685" s="41"/>
      <c r="O685" s="41"/>
      <c r="P685" s="41"/>
      <c r="Q685" s="41"/>
      <c r="R685" s="41"/>
      <c r="S685" s="41"/>
    </row>
    <row r="686" spans="1:19" s="241" customFormat="1" x14ac:dyDescent="0.25">
      <c r="A686" s="41"/>
      <c r="B686" s="41"/>
      <c r="F686" s="41"/>
      <c r="G686" s="41"/>
      <c r="H686" s="41"/>
      <c r="I686" s="41"/>
      <c r="J686" s="41"/>
      <c r="K686" s="41"/>
      <c r="L686" s="41"/>
      <c r="M686" s="41"/>
      <c r="N686" s="41"/>
      <c r="O686" s="41"/>
      <c r="P686" s="41"/>
      <c r="Q686" s="41"/>
      <c r="R686" s="41"/>
      <c r="S686" s="41"/>
    </row>
    <row r="687" spans="1:19" s="241" customFormat="1" x14ac:dyDescent="0.25">
      <c r="A687" s="41"/>
      <c r="B687" s="41"/>
      <c r="F687" s="41"/>
      <c r="G687" s="41"/>
      <c r="H687" s="41"/>
      <c r="I687" s="41"/>
      <c r="J687" s="41"/>
      <c r="K687" s="41"/>
      <c r="L687" s="41"/>
      <c r="M687" s="41"/>
      <c r="N687" s="41"/>
      <c r="O687" s="41"/>
      <c r="P687" s="41"/>
      <c r="Q687" s="41"/>
      <c r="R687" s="41"/>
      <c r="S687" s="41"/>
    </row>
    <row r="688" spans="1:19" s="241" customFormat="1" x14ac:dyDescent="0.25">
      <c r="A688" s="41"/>
      <c r="B688" s="41"/>
      <c r="F688" s="41"/>
      <c r="G688" s="41"/>
      <c r="H688" s="41"/>
      <c r="I688" s="41"/>
      <c r="J688" s="41"/>
      <c r="K688" s="41"/>
      <c r="L688" s="41"/>
      <c r="M688" s="41"/>
      <c r="N688" s="41"/>
      <c r="O688" s="41"/>
      <c r="P688" s="41"/>
      <c r="Q688" s="41"/>
      <c r="R688" s="41"/>
      <c r="S688" s="41"/>
    </row>
    <row r="689" spans="1:19" s="241" customFormat="1" x14ac:dyDescent="0.25">
      <c r="A689" s="41"/>
      <c r="B689" s="41"/>
      <c r="F689" s="41"/>
      <c r="G689" s="41"/>
      <c r="H689" s="41"/>
      <c r="I689" s="41"/>
      <c r="J689" s="41"/>
      <c r="K689" s="41"/>
      <c r="L689" s="41"/>
      <c r="M689" s="41"/>
      <c r="N689" s="41"/>
      <c r="O689" s="41"/>
      <c r="P689" s="41"/>
      <c r="Q689" s="41"/>
      <c r="R689" s="41"/>
      <c r="S689" s="41"/>
    </row>
    <row r="690" spans="1:19" s="241" customFormat="1" x14ac:dyDescent="0.25">
      <c r="A690" s="41"/>
      <c r="B690" s="41"/>
      <c r="F690" s="41"/>
      <c r="G690" s="41"/>
      <c r="H690" s="41"/>
      <c r="I690" s="41"/>
      <c r="J690" s="41"/>
      <c r="K690" s="41"/>
      <c r="L690" s="41"/>
      <c r="M690" s="41"/>
      <c r="N690" s="41"/>
      <c r="O690" s="41"/>
      <c r="P690" s="41"/>
      <c r="Q690" s="41"/>
      <c r="R690" s="41"/>
      <c r="S690" s="41"/>
    </row>
    <row r="691" spans="1:19" s="241" customFormat="1" x14ac:dyDescent="0.25">
      <c r="A691" s="41"/>
      <c r="B691" s="41"/>
      <c r="F691" s="41"/>
      <c r="G691" s="41"/>
      <c r="H691" s="41"/>
      <c r="I691" s="41"/>
      <c r="J691" s="41"/>
      <c r="K691" s="41"/>
      <c r="L691" s="41"/>
      <c r="M691" s="41"/>
      <c r="N691" s="41"/>
      <c r="O691" s="41"/>
      <c r="P691" s="41"/>
      <c r="Q691" s="41"/>
      <c r="R691" s="41"/>
      <c r="S691" s="41"/>
    </row>
    <row r="692" spans="1:19" s="241" customFormat="1" x14ac:dyDescent="0.25">
      <c r="A692" s="41"/>
      <c r="B692" s="41"/>
      <c r="F692" s="41"/>
      <c r="G692" s="41"/>
      <c r="H692" s="41"/>
      <c r="I692" s="41"/>
      <c r="J692" s="41"/>
      <c r="K692" s="41"/>
      <c r="L692" s="41"/>
      <c r="M692" s="41"/>
      <c r="N692" s="41"/>
      <c r="O692" s="41"/>
      <c r="P692" s="41"/>
      <c r="Q692" s="41"/>
      <c r="R692" s="41"/>
      <c r="S692" s="41"/>
    </row>
    <row r="693" spans="1:19" s="241" customFormat="1" x14ac:dyDescent="0.25">
      <c r="A693" s="41"/>
      <c r="B693" s="41"/>
      <c r="F693" s="41"/>
      <c r="G693" s="41"/>
      <c r="H693" s="41"/>
      <c r="I693" s="41"/>
      <c r="J693" s="41"/>
      <c r="K693" s="41"/>
      <c r="L693" s="41"/>
      <c r="M693" s="41"/>
      <c r="N693" s="41"/>
      <c r="O693" s="41"/>
      <c r="P693" s="41"/>
      <c r="Q693" s="41"/>
      <c r="R693" s="41"/>
      <c r="S693" s="41"/>
    </row>
    <row r="694" spans="1:19" s="241" customFormat="1" x14ac:dyDescent="0.25">
      <c r="A694" s="41"/>
      <c r="B694" s="41"/>
      <c r="F694" s="41"/>
      <c r="G694" s="41"/>
      <c r="H694" s="41"/>
      <c r="I694" s="41"/>
      <c r="J694" s="41"/>
      <c r="K694" s="41"/>
      <c r="L694" s="41"/>
      <c r="M694" s="41"/>
      <c r="N694" s="41"/>
      <c r="O694" s="41"/>
      <c r="P694" s="41"/>
      <c r="Q694" s="41"/>
      <c r="R694" s="41"/>
      <c r="S694" s="41"/>
    </row>
    <row r="695" spans="1:19" s="241" customFormat="1" x14ac:dyDescent="0.25">
      <c r="A695" s="41"/>
      <c r="B695" s="41"/>
      <c r="F695" s="41"/>
      <c r="G695" s="41"/>
      <c r="H695" s="41"/>
      <c r="I695" s="41"/>
      <c r="J695" s="41"/>
      <c r="K695" s="41"/>
      <c r="L695" s="41"/>
      <c r="M695" s="41"/>
      <c r="N695" s="41"/>
      <c r="O695" s="41"/>
      <c r="P695" s="41"/>
      <c r="Q695" s="41"/>
      <c r="R695" s="41"/>
      <c r="S695" s="41"/>
    </row>
    <row r="696" spans="1:19" s="241" customFormat="1" x14ac:dyDescent="0.25">
      <c r="A696" s="41"/>
      <c r="B696" s="41"/>
      <c r="F696" s="41"/>
      <c r="G696" s="41"/>
      <c r="H696" s="41"/>
      <c r="I696" s="41"/>
      <c r="J696" s="41"/>
      <c r="K696" s="41"/>
      <c r="L696" s="41"/>
      <c r="M696" s="41"/>
      <c r="N696" s="41"/>
      <c r="O696" s="41"/>
      <c r="P696" s="41"/>
      <c r="Q696" s="41"/>
      <c r="R696" s="41"/>
      <c r="S696" s="41"/>
    </row>
    <row r="697" spans="1:19" s="241" customFormat="1" x14ac:dyDescent="0.25">
      <c r="A697" s="41"/>
      <c r="B697" s="41"/>
      <c r="F697" s="41"/>
      <c r="G697" s="41"/>
      <c r="H697" s="41"/>
      <c r="I697" s="41"/>
      <c r="J697" s="41"/>
      <c r="K697" s="41"/>
      <c r="L697" s="41"/>
      <c r="M697" s="41"/>
      <c r="N697" s="41"/>
      <c r="O697" s="41"/>
      <c r="P697" s="41"/>
      <c r="Q697" s="41"/>
      <c r="R697" s="41"/>
      <c r="S697" s="41"/>
    </row>
    <row r="698" spans="1:19" s="241" customFormat="1" x14ac:dyDescent="0.25">
      <c r="A698" s="41"/>
      <c r="B698" s="41"/>
      <c r="F698" s="41"/>
      <c r="G698" s="41"/>
      <c r="H698" s="41"/>
      <c r="I698" s="41"/>
      <c r="J698" s="41"/>
      <c r="K698" s="41"/>
      <c r="L698" s="41"/>
      <c r="M698" s="41"/>
      <c r="N698" s="41"/>
      <c r="O698" s="41"/>
      <c r="P698" s="41"/>
      <c r="Q698" s="41"/>
      <c r="R698" s="41"/>
      <c r="S698" s="41"/>
    </row>
    <row r="699" spans="1:19" s="241" customFormat="1" x14ac:dyDescent="0.25">
      <c r="A699" s="41"/>
      <c r="B699" s="41"/>
      <c r="F699" s="41"/>
      <c r="G699" s="41"/>
      <c r="H699" s="41"/>
      <c r="I699" s="41"/>
      <c r="J699" s="41"/>
      <c r="K699" s="41"/>
      <c r="L699" s="41"/>
      <c r="M699" s="41"/>
      <c r="N699" s="41"/>
      <c r="O699" s="41"/>
      <c r="P699" s="41"/>
      <c r="Q699" s="41"/>
      <c r="R699" s="41"/>
      <c r="S699" s="41"/>
    </row>
    <row r="700" spans="1:19" s="241" customFormat="1" x14ac:dyDescent="0.25">
      <c r="A700" s="41"/>
      <c r="B700" s="41"/>
      <c r="F700" s="41"/>
      <c r="G700" s="41"/>
      <c r="H700" s="41"/>
      <c r="I700" s="41"/>
      <c r="J700" s="41"/>
      <c r="K700" s="41"/>
      <c r="L700" s="41"/>
      <c r="M700" s="41"/>
      <c r="N700" s="41"/>
      <c r="O700" s="41"/>
      <c r="P700" s="41"/>
      <c r="Q700" s="41"/>
      <c r="R700" s="41"/>
      <c r="S700" s="41"/>
    </row>
    <row r="701" spans="1:19" s="241" customFormat="1" x14ac:dyDescent="0.25">
      <c r="A701" s="41"/>
      <c r="B701" s="41"/>
      <c r="F701" s="41"/>
      <c r="G701" s="41"/>
      <c r="H701" s="41"/>
      <c r="I701" s="41"/>
      <c r="J701" s="41"/>
      <c r="K701" s="41"/>
      <c r="L701" s="41"/>
      <c r="M701" s="41"/>
      <c r="N701" s="41"/>
      <c r="O701" s="41"/>
      <c r="P701" s="41"/>
      <c r="Q701" s="41"/>
      <c r="R701" s="41"/>
      <c r="S701" s="41"/>
    </row>
    <row r="702" spans="1:19" s="241" customFormat="1" x14ac:dyDescent="0.25">
      <c r="A702" s="41"/>
      <c r="B702" s="41"/>
      <c r="F702" s="41"/>
      <c r="G702" s="41"/>
      <c r="H702" s="41"/>
      <c r="I702" s="41"/>
      <c r="J702" s="41"/>
      <c r="K702" s="41"/>
      <c r="L702" s="41"/>
      <c r="M702" s="41"/>
      <c r="N702" s="41"/>
      <c r="O702" s="41"/>
      <c r="P702" s="41"/>
      <c r="Q702" s="41"/>
      <c r="R702" s="41"/>
      <c r="S702" s="41"/>
    </row>
    <row r="703" spans="1:19" s="241" customFormat="1" x14ac:dyDescent="0.25">
      <c r="A703" s="41"/>
      <c r="B703" s="41"/>
      <c r="F703" s="41"/>
      <c r="G703" s="41"/>
      <c r="H703" s="41"/>
      <c r="I703" s="41"/>
      <c r="J703" s="41"/>
      <c r="K703" s="41"/>
      <c r="L703" s="41"/>
      <c r="M703" s="41"/>
      <c r="N703" s="41"/>
      <c r="O703" s="41"/>
      <c r="P703" s="41"/>
      <c r="Q703" s="41"/>
      <c r="R703" s="41"/>
      <c r="S703" s="41"/>
    </row>
    <row r="704" spans="1:19" s="241" customFormat="1" x14ac:dyDescent="0.25">
      <c r="A704" s="41"/>
      <c r="B704" s="41"/>
      <c r="F704" s="41"/>
      <c r="G704" s="41"/>
      <c r="H704" s="41"/>
      <c r="I704" s="41"/>
      <c r="J704" s="41"/>
      <c r="K704" s="41"/>
      <c r="L704" s="41"/>
      <c r="M704" s="41"/>
      <c r="N704" s="41"/>
      <c r="O704" s="41"/>
      <c r="P704" s="41"/>
      <c r="Q704" s="41"/>
      <c r="R704" s="41"/>
      <c r="S704" s="41"/>
    </row>
    <row r="705" spans="1:19" s="241" customFormat="1" x14ac:dyDescent="0.25">
      <c r="A705" s="41"/>
      <c r="B705" s="41"/>
      <c r="F705" s="41"/>
      <c r="G705" s="41"/>
      <c r="H705" s="41"/>
      <c r="I705" s="41"/>
      <c r="J705" s="41"/>
      <c r="K705" s="41"/>
      <c r="L705" s="41"/>
      <c r="M705" s="41"/>
      <c r="N705" s="41"/>
      <c r="O705" s="41"/>
      <c r="P705" s="41"/>
      <c r="Q705" s="41"/>
      <c r="R705" s="41"/>
      <c r="S705" s="41"/>
    </row>
    <row r="706" spans="1:19" s="241" customFormat="1" x14ac:dyDescent="0.25">
      <c r="A706" s="41"/>
      <c r="B706" s="41"/>
      <c r="F706" s="41"/>
      <c r="G706" s="41"/>
      <c r="H706" s="41"/>
      <c r="I706" s="41"/>
      <c r="J706" s="41"/>
      <c r="K706" s="41"/>
      <c r="L706" s="41"/>
      <c r="M706" s="41"/>
      <c r="N706" s="41"/>
      <c r="O706" s="41"/>
      <c r="P706" s="41"/>
      <c r="Q706" s="41"/>
      <c r="R706" s="41"/>
      <c r="S706" s="41"/>
    </row>
    <row r="707" spans="1:19" s="241" customFormat="1" x14ac:dyDescent="0.25">
      <c r="A707" s="41"/>
      <c r="B707" s="41"/>
      <c r="F707" s="41"/>
      <c r="G707" s="41"/>
      <c r="H707" s="41"/>
      <c r="I707" s="41"/>
      <c r="J707" s="41"/>
      <c r="K707" s="41"/>
      <c r="L707" s="41"/>
      <c r="M707" s="41"/>
      <c r="N707" s="41"/>
      <c r="O707" s="41"/>
      <c r="P707" s="41"/>
      <c r="Q707" s="41"/>
      <c r="R707" s="41"/>
      <c r="S707" s="41"/>
    </row>
    <row r="708" spans="1:19" s="241" customFormat="1" x14ac:dyDescent="0.25">
      <c r="A708" s="41"/>
      <c r="B708" s="41"/>
      <c r="F708" s="41"/>
      <c r="G708" s="41"/>
      <c r="H708" s="41"/>
      <c r="I708" s="41"/>
      <c r="J708" s="41"/>
      <c r="K708" s="41"/>
      <c r="L708" s="41"/>
      <c r="M708" s="41"/>
      <c r="N708" s="41"/>
      <c r="O708" s="41"/>
      <c r="P708" s="41"/>
      <c r="Q708" s="41"/>
      <c r="R708" s="41"/>
      <c r="S708" s="41"/>
    </row>
    <row r="709" spans="1:19" s="241" customFormat="1" x14ac:dyDescent="0.25">
      <c r="A709" s="41"/>
      <c r="B709" s="41"/>
      <c r="F709" s="41"/>
      <c r="G709" s="41"/>
      <c r="H709" s="41"/>
      <c r="I709" s="41"/>
      <c r="J709" s="41"/>
      <c r="K709" s="41"/>
      <c r="L709" s="41"/>
      <c r="M709" s="41"/>
      <c r="N709" s="41"/>
      <c r="O709" s="41"/>
      <c r="P709" s="41"/>
      <c r="Q709" s="41"/>
      <c r="R709" s="41"/>
      <c r="S709" s="41"/>
    </row>
    <row r="710" spans="1:19" s="241" customFormat="1" x14ac:dyDescent="0.25">
      <c r="A710" s="41"/>
      <c r="B710" s="41"/>
      <c r="F710" s="41"/>
      <c r="G710" s="41"/>
      <c r="H710" s="41"/>
      <c r="I710" s="41"/>
      <c r="J710" s="41"/>
      <c r="K710" s="41"/>
      <c r="L710" s="41"/>
      <c r="M710" s="41"/>
      <c r="N710" s="41"/>
      <c r="O710" s="41"/>
      <c r="P710" s="41"/>
      <c r="Q710" s="41"/>
      <c r="R710" s="41"/>
      <c r="S710" s="41"/>
    </row>
    <row r="711" spans="1:19" s="241" customFormat="1" x14ac:dyDescent="0.25">
      <c r="A711" s="41"/>
      <c r="B711" s="41"/>
      <c r="F711" s="41"/>
      <c r="G711" s="41"/>
      <c r="H711" s="41"/>
      <c r="I711" s="41"/>
      <c r="J711" s="41"/>
      <c r="K711" s="41"/>
      <c r="L711" s="41"/>
      <c r="M711" s="41"/>
      <c r="N711" s="41"/>
      <c r="O711" s="41"/>
      <c r="P711" s="41"/>
      <c r="Q711" s="41"/>
      <c r="R711" s="41"/>
      <c r="S711" s="41"/>
    </row>
    <row r="712" spans="1:19" s="241" customFormat="1" x14ac:dyDescent="0.25">
      <c r="A712" s="41"/>
      <c r="B712" s="41"/>
      <c r="F712" s="41"/>
      <c r="G712" s="41"/>
      <c r="H712" s="41"/>
      <c r="I712" s="41"/>
      <c r="J712" s="41"/>
      <c r="K712" s="41"/>
      <c r="L712" s="41"/>
      <c r="M712" s="41"/>
      <c r="N712" s="41"/>
      <c r="O712" s="41"/>
      <c r="P712" s="41"/>
      <c r="Q712" s="41"/>
      <c r="R712" s="41"/>
      <c r="S712" s="41"/>
    </row>
    <row r="713" spans="1:19" s="241" customFormat="1" x14ac:dyDescent="0.25">
      <c r="A713" s="41"/>
      <c r="B713" s="41"/>
      <c r="F713" s="41"/>
      <c r="G713" s="41"/>
      <c r="H713" s="41"/>
      <c r="I713" s="41"/>
      <c r="J713" s="41"/>
      <c r="K713" s="41"/>
      <c r="L713" s="41"/>
      <c r="M713" s="41"/>
      <c r="N713" s="41"/>
      <c r="O713" s="41"/>
      <c r="P713" s="41"/>
      <c r="Q713" s="41"/>
      <c r="R713" s="41"/>
      <c r="S713" s="41"/>
    </row>
    <row r="714" spans="1:19" s="241" customFormat="1" x14ac:dyDescent="0.25">
      <c r="A714" s="41"/>
      <c r="B714" s="41"/>
      <c r="F714" s="41"/>
      <c r="G714" s="41"/>
      <c r="H714" s="41"/>
      <c r="I714" s="41"/>
      <c r="J714" s="41"/>
      <c r="K714" s="41"/>
      <c r="L714" s="41"/>
      <c r="M714" s="41"/>
      <c r="N714" s="41"/>
      <c r="O714" s="41"/>
      <c r="P714" s="41"/>
      <c r="Q714" s="41"/>
      <c r="R714" s="41"/>
      <c r="S714" s="41"/>
    </row>
    <row r="715" spans="1:19" s="241" customFormat="1" x14ac:dyDescent="0.25">
      <c r="A715" s="41"/>
      <c r="B715" s="41"/>
      <c r="F715" s="41"/>
      <c r="G715" s="41"/>
      <c r="H715" s="41"/>
      <c r="I715" s="41"/>
      <c r="J715" s="41"/>
      <c r="K715" s="41"/>
      <c r="L715" s="41"/>
      <c r="M715" s="41"/>
      <c r="N715" s="41"/>
      <c r="O715" s="41"/>
      <c r="P715" s="41"/>
      <c r="Q715" s="41"/>
      <c r="R715" s="41"/>
      <c r="S715" s="41"/>
    </row>
    <row r="716" spans="1:19" s="241" customFormat="1" x14ac:dyDescent="0.25">
      <c r="A716" s="41"/>
      <c r="B716" s="41"/>
      <c r="F716" s="41"/>
      <c r="G716" s="41"/>
      <c r="H716" s="41"/>
      <c r="I716" s="41"/>
      <c r="J716" s="41"/>
      <c r="K716" s="41"/>
      <c r="L716" s="41"/>
      <c r="M716" s="41"/>
      <c r="N716" s="41"/>
      <c r="O716" s="41"/>
      <c r="P716" s="41"/>
      <c r="Q716" s="41"/>
      <c r="R716" s="41"/>
      <c r="S716" s="41"/>
    </row>
    <row r="717" spans="1:19" s="241" customFormat="1" x14ac:dyDescent="0.25">
      <c r="A717" s="41"/>
      <c r="B717" s="41"/>
      <c r="F717" s="41"/>
      <c r="G717" s="41"/>
      <c r="H717" s="41"/>
      <c r="I717" s="41"/>
      <c r="J717" s="41"/>
      <c r="K717" s="41"/>
      <c r="L717" s="41"/>
      <c r="M717" s="41"/>
      <c r="N717" s="41"/>
      <c r="O717" s="41"/>
      <c r="P717" s="41"/>
      <c r="Q717" s="41"/>
      <c r="R717" s="41"/>
      <c r="S717" s="41"/>
    </row>
    <row r="718" spans="1:19" s="241" customFormat="1" x14ac:dyDescent="0.25">
      <c r="A718" s="41"/>
      <c r="B718" s="41"/>
      <c r="F718" s="41"/>
      <c r="G718" s="41"/>
      <c r="H718" s="41"/>
      <c r="I718" s="41"/>
      <c r="J718" s="41"/>
      <c r="K718" s="41"/>
      <c r="L718" s="41"/>
      <c r="M718" s="41"/>
      <c r="N718" s="41"/>
      <c r="O718" s="41"/>
      <c r="P718" s="41"/>
      <c r="Q718" s="41"/>
      <c r="R718" s="41"/>
      <c r="S718" s="41"/>
    </row>
    <row r="719" spans="1:19" s="241" customFormat="1" x14ac:dyDescent="0.25">
      <c r="A719" s="41"/>
      <c r="B719" s="41"/>
      <c r="F719" s="41"/>
      <c r="G719" s="41"/>
      <c r="H719" s="41"/>
      <c r="I719" s="41"/>
      <c r="J719" s="41"/>
      <c r="K719" s="41"/>
      <c r="L719" s="41"/>
      <c r="M719" s="41"/>
      <c r="N719" s="41"/>
      <c r="O719" s="41"/>
      <c r="P719" s="41"/>
      <c r="Q719" s="41"/>
      <c r="R719" s="41"/>
      <c r="S719" s="41"/>
    </row>
    <row r="720" spans="1:19" s="241" customFormat="1" x14ac:dyDescent="0.25">
      <c r="A720" s="41"/>
      <c r="B720" s="41"/>
      <c r="F720" s="41"/>
      <c r="G720" s="41"/>
      <c r="H720" s="41"/>
      <c r="I720" s="41"/>
      <c r="J720" s="41"/>
      <c r="K720" s="41"/>
      <c r="L720" s="41"/>
      <c r="M720" s="41"/>
      <c r="N720" s="41"/>
      <c r="O720" s="41"/>
      <c r="P720" s="41"/>
      <c r="Q720" s="41"/>
      <c r="R720" s="41"/>
      <c r="S720" s="41"/>
    </row>
    <row r="721" spans="1:19" s="241" customFormat="1" x14ac:dyDescent="0.25">
      <c r="A721" s="41"/>
      <c r="B721" s="41"/>
      <c r="F721" s="41"/>
      <c r="G721" s="41"/>
      <c r="H721" s="41"/>
      <c r="I721" s="41"/>
      <c r="J721" s="41"/>
      <c r="K721" s="41"/>
      <c r="L721" s="41"/>
      <c r="M721" s="41"/>
      <c r="N721" s="41"/>
      <c r="O721" s="41"/>
      <c r="P721" s="41"/>
      <c r="Q721" s="41"/>
      <c r="R721" s="41"/>
      <c r="S721" s="41"/>
    </row>
    <row r="722" spans="1:19" s="241" customFormat="1" x14ac:dyDescent="0.25">
      <c r="A722" s="41"/>
      <c r="B722" s="41"/>
      <c r="F722" s="41"/>
      <c r="G722" s="41"/>
      <c r="H722" s="41"/>
      <c r="I722" s="41"/>
      <c r="J722" s="41"/>
      <c r="K722" s="41"/>
      <c r="L722" s="41"/>
      <c r="M722" s="41"/>
      <c r="N722" s="41"/>
      <c r="O722" s="41"/>
      <c r="P722" s="41"/>
      <c r="Q722" s="41"/>
      <c r="R722" s="41"/>
      <c r="S722" s="41"/>
    </row>
    <row r="723" spans="1:19" s="241" customFormat="1" x14ac:dyDescent="0.25">
      <c r="A723" s="41"/>
      <c r="B723" s="41"/>
      <c r="F723" s="41"/>
      <c r="G723" s="41"/>
      <c r="H723" s="41"/>
      <c r="I723" s="41"/>
      <c r="J723" s="41"/>
      <c r="K723" s="41"/>
      <c r="L723" s="41"/>
      <c r="M723" s="41"/>
      <c r="N723" s="41"/>
      <c r="O723" s="41"/>
      <c r="P723" s="41"/>
      <c r="Q723" s="41"/>
      <c r="R723" s="41"/>
      <c r="S723" s="41"/>
    </row>
    <row r="724" spans="1:19" s="241" customFormat="1" x14ac:dyDescent="0.25">
      <c r="A724" s="41"/>
      <c r="B724" s="41"/>
      <c r="F724" s="41"/>
      <c r="G724" s="41"/>
      <c r="H724" s="41"/>
      <c r="I724" s="41"/>
      <c r="J724" s="41"/>
      <c r="K724" s="41"/>
      <c r="L724" s="41"/>
      <c r="M724" s="41"/>
      <c r="N724" s="41"/>
      <c r="O724" s="41"/>
      <c r="P724" s="41"/>
      <c r="Q724" s="41"/>
      <c r="R724" s="41"/>
      <c r="S724" s="41"/>
    </row>
    <row r="725" spans="1:19" s="241" customFormat="1" x14ac:dyDescent="0.25">
      <c r="A725" s="41"/>
      <c r="B725" s="41"/>
      <c r="F725" s="41"/>
      <c r="G725" s="41"/>
      <c r="H725" s="41"/>
      <c r="I725" s="41"/>
      <c r="J725" s="41"/>
      <c r="K725" s="41"/>
      <c r="L725" s="41"/>
      <c r="M725" s="41"/>
      <c r="N725" s="41"/>
      <c r="O725" s="41"/>
      <c r="P725" s="41"/>
      <c r="Q725" s="41"/>
      <c r="R725" s="41"/>
      <c r="S725" s="41"/>
    </row>
    <row r="726" spans="1:19" s="241" customFormat="1" x14ac:dyDescent="0.25">
      <c r="A726" s="41"/>
      <c r="B726" s="41"/>
      <c r="F726" s="41"/>
      <c r="G726" s="41"/>
      <c r="H726" s="41"/>
      <c r="I726" s="41"/>
      <c r="J726" s="41"/>
      <c r="K726" s="41"/>
      <c r="L726" s="41"/>
      <c r="M726" s="41"/>
      <c r="N726" s="41"/>
      <c r="O726" s="41"/>
      <c r="P726" s="41"/>
      <c r="Q726" s="41"/>
      <c r="R726" s="41"/>
      <c r="S726" s="41"/>
    </row>
    <row r="727" spans="1:19" s="241" customFormat="1" x14ac:dyDescent="0.25">
      <c r="A727" s="41"/>
      <c r="B727" s="41"/>
      <c r="F727" s="41"/>
      <c r="G727" s="41"/>
      <c r="H727" s="41"/>
      <c r="I727" s="41"/>
      <c r="J727" s="41"/>
      <c r="K727" s="41"/>
      <c r="L727" s="41"/>
      <c r="M727" s="41"/>
      <c r="N727" s="41"/>
      <c r="O727" s="41"/>
      <c r="P727" s="41"/>
      <c r="Q727" s="41"/>
      <c r="R727" s="41"/>
      <c r="S727" s="41"/>
    </row>
    <row r="728" spans="1:19" s="241" customFormat="1" x14ac:dyDescent="0.25">
      <c r="A728" s="41"/>
      <c r="B728" s="41"/>
      <c r="F728" s="41"/>
      <c r="G728" s="41"/>
      <c r="H728" s="41"/>
      <c r="I728" s="41"/>
      <c r="J728" s="41"/>
      <c r="K728" s="41"/>
      <c r="L728" s="41"/>
      <c r="M728" s="41"/>
      <c r="N728" s="41"/>
      <c r="O728" s="41"/>
      <c r="P728" s="41"/>
      <c r="Q728" s="41"/>
      <c r="R728" s="41"/>
      <c r="S728" s="41"/>
    </row>
    <row r="729" spans="1:19" s="241" customFormat="1" x14ac:dyDescent="0.25">
      <c r="A729" s="41"/>
      <c r="B729" s="41"/>
      <c r="F729" s="41"/>
      <c r="G729" s="41"/>
      <c r="H729" s="41"/>
      <c r="I729" s="41"/>
      <c r="J729" s="41"/>
      <c r="K729" s="41"/>
      <c r="L729" s="41"/>
      <c r="M729" s="41"/>
      <c r="N729" s="41"/>
      <c r="O729" s="41"/>
      <c r="P729" s="41"/>
      <c r="Q729" s="41"/>
      <c r="R729" s="41"/>
      <c r="S729" s="41"/>
    </row>
    <row r="730" spans="1:19" s="241" customFormat="1" x14ac:dyDescent="0.25">
      <c r="A730" s="41"/>
      <c r="B730" s="41"/>
      <c r="F730" s="41"/>
      <c r="G730" s="41"/>
      <c r="H730" s="41"/>
      <c r="I730" s="41"/>
      <c r="J730" s="41"/>
      <c r="K730" s="41"/>
      <c r="L730" s="41"/>
      <c r="M730" s="41"/>
      <c r="N730" s="41"/>
      <c r="O730" s="41"/>
      <c r="P730" s="41"/>
      <c r="Q730" s="41"/>
      <c r="R730" s="41"/>
      <c r="S730" s="41"/>
    </row>
    <row r="731" spans="1:19" s="241" customFormat="1" x14ac:dyDescent="0.25">
      <c r="A731" s="41"/>
      <c r="B731" s="41"/>
      <c r="F731" s="41"/>
      <c r="G731" s="41"/>
      <c r="H731" s="41"/>
      <c r="I731" s="41"/>
      <c r="J731" s="41"/>
      <c r="K731" s="41"/>
      <c r="L731" s="41"/>
      <c r="M731" s="41"/>
      <c r="N731" s="41"/>
      <c r="O731" s="41"/>
      <c r="P731" s="41"/>
      <c r="Q731" s="41"/>
      <c r="R731" s="41"/>
      <c r="S731" s="41"/>
    </row>
    <row r="732" spans="1:19" s="241" customFormat="1" x14ac:dyDescent="0.25">
      <c r="A732" s="41"/>
      <c r="B732" s="41"/>
      <c r="F732" s="41"/>
      <c r="G732" s="41"/>
      <c r="H732" s="41"/>
      <c r="I732" s="41"/>
      <c r="J732" s="41"/>
      <c r="K732" s="41"/>
      <c r="L732" s="41"/>
      <c r="M732" s="41"/>
      <c r="N732" s="41"/>
      <c r="O732" s="41"/>
      <c r="P732" s="41"/>
      <c r="Q732" s="41"/>
      <c r="R732" s="41"/>
      <c r="S732" s="41"/>
    </row>
    <row r="733" spans="1:19" s="241" customFormat="1" x14ac:dyDescent="0.25">
      <c r="A733" s="41"/>
      <c r="B733" s="41"/>
      <c r="F733" s="41"/>
      <c r="G733" s="41"/>
      <c r="H733" s="41"/>
      <c r="I733" s="41"/>
      <c r="J733" s="41"/>
      <c r="K733" s="41"/>
      <c r="L733" s="41"/>
      <c r="M733" s="41"/>
      <c r="N733" s="41"/>
      <c r="O733" s="41"/>
      <c r="P733" s="41"/>
      <c r="Q733" s="41"/>
      <c r="R733" s="41"/>
      <c r="S733" s="41"/>
    </row>
    <row r="734" spans="1:19" s="241" customFormat="1" x14ac:dyDescent="0.25">
      <c r="A734" s="41"/>
      <c r="B734" s="41"/>
      <c r="F734" s="41"/>
      <c r="G734" s="41"/>
      <c r="H734" s="41"/>
      <c r="I734" s="41"/>
      <c r="J734" s="41"/>
      <c r="K734" s="41"/>
      <c r="L734" s="41"/>
      <c r="M734" s="41"/>
      <c r="N734" s="41"/>
      <c r="O734" s="41"/>
      <c r="P734" s="41"/>
      <c r="Q734" s="41"/>
      <c r="R734" s="41"/>
      <c r="S734" s="41"/>
    </row>
    <row r="735" spans="1:19" s="241" customFormat="1" x14ac:dyDescent="0.25">
      <c r="A735" s="41"/>
      <c r="B735" s="41"/>
      <c r="F735" s="41"/>
      <c r="G735" s="41"/>
      <c r="H735" s="41"/>
      <c r="I735" s="41"/>
      <c r="J735" s="41"/>
      <c r="K735" s="41"/>
      <c r="L735" s="41"/>
      <c r="M735" s="41"/>
      <c r="N735" s="41"/>
      <c r="O735" s="41"/>
      <c r="P735" s="41"/>
      <c r="Q735" s="41"/>
      <c r="R735" s="41"/>
      <c r="S735" s="41"/>
    </row>
    <row r="736" spans="1:19" s="241" customFormat="1" x14ac:dyDescent="0.25">
      <c r="A736" s="41"/>
      <c r="B736" s="41"/>
      <c r="F736" s="41"/>
      <c r="G736" s="41"/>
      <c r="H736" s="41"/>
      <c r="I736" s="41"/>
      <c r="J736" s="41"/>
      <c r="K736" s="41"/>
      <c r="L736" s="41"/>
      <c r="M736" s="41"/>
      <c r="N736" s="41"/>
      <c r="O736" s="41"/>
      <c r="P736" s="41"/>
      <c r="Q736" s="41"/>
      <c r="R736" s="41"/>
      <c r="S736" s="41"/>
    </row>
    <row r="737" spans="1:19" s="241" customFormat="1" x14ac:dyDescent="0.25">
      <c r="A737" s="41"/>
      <c r="B737" s="41"/>
      <c r="F737" s="41"/>
      <c r="G737" s="41"/>
      <c r="H737" s="41"/>
      <c r="I737" s="41"/>
      <c r="J737" s="41"/>
      <c r="K737" s="41"/>
      <c r="L737" s="41"/>
      <c r="M737" s="41"/>
      <c r="N737" s="41"/>
      <c r="O737" s="41"/>
      <c r="P737" s="41"/>
      <c r="Q737" s="41"/>
      <c r="R737" s="41"/>
      <c r="S737" s="41"/>
    </row>
    <row r="738" spans="1:19" s="241" customFormat="1" x14ac:dyDescent="0.25">
      <c r="A738" s="41"/>
      <c r="B738" s="41"/>
      <c r="F738" s="41"/>
      <c r="G738" s="41"/>
      <c r="H738" s="41"/>
      <c r="I738" s="41"/>
      <c r="J738" s="41"/>
      <c r="K738" s="41"/>
      <c r="L738" s="41"/>
      <c r="M738" s="41"/>
      <c r="N738" s="41"/>
      <c r="O738" s="41"/>
      <c r="P738" s="41"/>
      <c r="Q738" s="41"/>
      <c r="R738" s="41"/>
      <c r="S738" s="41"/>
    </row>
    <row r="739" spans="1:19" s="241" customFormat="1" x14ac:dyDescent="0.25">
      <c r="A739" s="41"/>
      <c r="B739" s="41"/>
      <c r="F739" s="41"/>
      <c r="G739" s="41"/>
      <c r="H739" s="41"/>
      <c r="I739" s="41"/>
      <c r="J739" s="41"/>
      <c r="K739" s="41"/>
      <c r="L739" s="41"/>
      <c r="M739" s="41"/>
      <c r="N739" s="41"/>
      <c r="O739" s="41"/>
      <c r="P739" s="41"/>
      <c r="Q739" s="41"/>
      <c r="R739" s="41"/>
      <c r="S739" s="41"/>
    </row>
    <row r="740" spans="1:19" s="241" customFormat="1" x14ac:dyDescent="0.25">
      <c r="A740" s="41"/>
      <c r="B740" s="41"/>
      <c r="F740" s="41"/>
      <c r="G740" s="41"/>
      <c r="H740" s="41"/>
      <c r="I740" s="41"/>
      <c r="J740" s="41"/>
      <c r="K740" s="41"/>
      <c r="L740" s="41"/>
      <c r="M740" s="41"/>
      <c r="N740" s="41"/>
      <c r="O740" s="41"/>
      <c r="P740" s="41"/>
      <c r="Q740" s="41"/>
      <c r="R740" s="41"/>
      <c r="S740" s="41"/>
    </row>
    <row r="741" spans="1:19" s="241" customFormat="1" x14ac:dyDescent="0.25">
      <c r="A741" s="41"/>
      <c r="B741" s="41"/>
      <c r="F741" s="41"/>
      <c r="G741" s="41"/>
      <c r="H741" s="41"/>
      <c r="I741" s="41"/>
      <c r="J741" s="41"/>
      <c r="K741" s="41"/>
      <c r="L741" s="41"/>
      <c r="M741" s="41"/>
      <c r="N741" s="41"/>
      <c r="O741" s="41"/>
      <c r="P741" s="41"/>
      <c r="Q741" s="41"/>
      <c r="R741" s="41"/>
      <c r="S741" s="41"/>
    </row>
    <row r="742" spans="1:19" s="241" customFormat="1" x14ac:dyDescent="0.25">
      <c r="A742" s="41"/>
      <c r="B742" s="41"/>
      <c r="F742" s="41"/>
      <c r="G742" s="41"/>
      <c r="H742" s="41"/>
      <c r="I742" s="41"/>
      <c r="J742" s="41"/>
      <c r="K742" s="41"/>
      <c r="L742" s="41"/>
      <c r="M742" s="41"/>
      <c r="N742" s="41"/>
      <c r="O742" s="41"/>
      <c r="P742" s="41"/>
      <c r="Q742" s="41"/>
      <c r="R742" s="41"/>
      <c r="S742" s="41"/>
    </row>
    <row r="743" spans="1:19" s="241" customFormat="1" x14ac:dyDescent="0.25">
      <c r="A743" s="41"/>
      <c r="B743" s="41"/>
      <c r="F743" s="41"/>
      <c r="G743" s="41"/>
      <c r="H743" s="41"/>
      <c r="I743" s="41"/>
      <c r="J743" s="41"/>
      <c r="K743" s="41"/>
      <c r="L743" s="41"/>
      <c r="M743" s="41"/>
      <c r="N743" s="41"/>
      <c r="O743" s="41"/>
      <c r="P743" s="41"/>
      <c r="Q743" s="41"/>
      <c r="R743" s="41"/>
      <c r="S743" s="41"/>
    </row>
    <row r="744" spans="1:19" s="241" customFormat="1" x14ac:dyDescent="0.25">
      <c r="A744" s="41"/>
      <c r="B744" s="41"/>
      <c r="F744" s="41"/>
      <c r="G744" s="41"/>
      <c r="H744" s="41"/>
      <c r="I744" s="41"/>
      <c r="J744" s="41"/>
      <c r="K744" s="41"/>
      <c r="L744" s="41"/>
      <c r="M744" s="41"/>
      <c r="N744" s="41"/>
      <c r="O744" s="41"/>
      <c r="P744" s="41"/>
      <c r="Q744" s="41"/>
      <c r="R744" s="41"/>
      <c r="S744" s="41"/>
    </row>
    <row r="745" spans="1:19" s="241" customFormat="1" x14ac:dyDescent="0.25">
      <c r="A745" s="41"/>
      <c r="B745" s="41"/>
      <c r="F745" s="41"/>
      <c r="G745" s="41"/>
      <c r="H745" s="41"/>
      <c r="I745" s="41"/>
      <c r="J745" s="41"/>
      <c r="K745" s="41"/>
      <c r="L745" s="41"/>
      <c r="M745" s="41"/>
      <c r="N745" s="41"/>
      <c r="O745" s="41"/>
      <c r="P745" s="41"/>
      <c r="Q745" s="41"/>
      <c r="R745" s="41"/>
      <c r="S745" s="41"/>
    </row>
    <row r="746" spans="1:19" s="241" customFormat="1" x14ac:dyDescent="0.25">
      <c r="A746" s="41"/>
      <c r="B746" s="41"/>
      <c r="F746" s="41"/>
      <c r="G746" s="41"/>
      <c r="H746" s="41"/>
      <c r="I746" s="41"/>
      <c r="J746" s="41"/>
      <c r="K746" s="41"/>
      <c r="L746" s="41"/>
      <c r="M746" s="41"/>
      <c r="N746" s="41"/>
      <c r="O746" s="41"/>
      <c r="P746" s="41"/>
      <c r="Q746" s="41"/>
      <c r="R746" s="41"/>
      <c r="S746" s="41"/>
    </row>
    <row r="747" spans="1:19" s="241" customFormat="1" x14ac:dyDescent="0.25">
      <c r="A747" s="41"/>
      <c r="B747" s="41"/>
      <c r="F747" s="41"/>
      <c r="G747" s="41"/>
      <c r="H747" s="41"/>
      <c r="I747" s="41"/>
      <c r="J747" s="41"/>
      <c r="K747" s="41"/>
      <c r="L747" s="41"/>
      <c r="M747" s="41"/>
      <c r="N747" s="41"/>
      <c r="O747" s="41"/>
      <c r="P747" s="41"/>
      <c r="Q747" s="41"/>
      <c r="R747" s="41"/>
      <c r="S747" s="41"/>
    </row>
    <row r="748" spans="1:19" s="241" customFormat="1" x14ac:dyDescent="0.25">
      <c r="A748" s="41"/>
      <c r="B748" s="41"/>
      <c r="F748" s="41"/>
      <c r="G748" s="41"/>
      <c r="H748" s="41"/>
      <c r="I748" s="41"/>
      <c r="J748" s="41"/>
      <c r="K748" s="41"/>
      <c r="L748" s="41"/>
      <c r="M748" s="41"/>
      <c r="N748" s="41"/>
      <c r="O748" s="41"/>
      <c r="P748" s="41"/>
      <c r="Q748" s="41"/>
      <c r="R748" s="41"/>
      <c r="S748" s="41"/>
    </row>
    <row r="749" spans="1:19" s="241" customFormat="1" x14ac:dyDescent="0.25">
      <c r="A749" s="41"/>
      <c r="B749" s="41"/>
      <c r="F749" s="41"/>
      <c r="G749" s="41"/>
      <c r="H749" s="41"/>
      <c r="I749" s="41"/>
      <c r="J749" s="41"/>
      <c r="K749" s="41"/>
      <c r="L749" s="41"/>
      <c r="M749" s="41"/>
      <c r="N749" s="41"/>
      <c r="O749" s="41"/>
      <c r="P749" s="41"/>
      <c r="Q749" s="41"/>
      <c r="R749" s="41"/>
      <c r="S749" s="41"/>
    </row>
    <row r="750" spans="1:19" s="241" customFormat="1" x14ac:dyDescent="0.25">
      <c r="A750" s="41"/>
      <c r="B750" s="41"/>
      <c r="F750" s="41"/>
      <c r="G750" s="41"/>
      <c r="H750" s="41"/>
      <c r="I750" s="41"/>
      <c r="J750" s="41"/>
      <c r="K750" s="41"/>
      <c r="L750" s="41"/>
      <c r="M750" s="41"/>
      <c r="N750" s="41"/>
      <c r="O750" s="41"/>
      <c r="P750" s="41"/>
      <c r="Q750" s="41"/>
      <c r="R750" s="41"/>
      <c r="S750" s="41"/>
    </row>
    <row r="751" spans="1:19" s="241" customFormat="1" x14ac:dyDescent="0.25">
      <c r="A751" s="41"/>
      <c r="B751" s="41"/>
      <c r="F751" s="41"/>
      <c r="G751" s="41"/>
      <c r="H751" s="41"/>
      <c r="I751" s="41"/>
      <c r="J751" s="41"/>
      <c r="K751" s="41"/>
      <c r="L751" s="41"/>
      <c r="M751" s="41"/>
      <c r="N751" s="41"/>
      <c r="O751" s="41"/>
      <c r="P751" s="41"/>
      <c r="Q751" s="41"/>
      <c r="R751" s="41"/>
      <c r="S751" s="41"/>
    </row>
    <row r="752" spans="1:19" s="241" customFormat="1" x14ac:dyDescent="0.25">
      <c r="A752" s="41"/>
      <c r="B752" s="41"/>
      <c r="F752" s="41"/>
      <c r="G752" s="41"/>
      <c r="H752" s="41"/>
      <c r="I752" s="41"/>
      <c r="J752" s="41"/>
      <c r="K752" s="41"/>
      <c r="L752" s="41"/>
      <c r="M752" s="41"/>
      <c r="N752" s="41"/>
      <c r="O752" s="41"/>
      <c r="P752" s="41"/>
      <c r="Q752" s="41"/>
      <c r="R752" s="41"/>
      <c r="S752" s="41"/>
    </row>
    <row r="753" spans="1:19" s="241" customFormat="1" x14ac:dyDescent="0.25">
      <c r="A753" s="41"/>
      <c r="B753" s="41"/>
      <c r="F753" s="41"/>
      <c r="G753" s="41"/>
      <c r="H753" s="41"/>
      <c r="I753" s="41"/>
      <c r="J753" s="41"/>
      <c r="K753" s="41"/>
      <c r="L753" s="41"/>
      <c r="M753" s="41"/>
      <c r="N753" s="41"/>
      <c r="O753" s="41"/>
      <c r="P753" s="41"/>
      <c r="Q753" s="41"/>
      <c r="R753" s="41"/>
      <c r="S753" s="41"/>
    </row>
    <row r="754" spans="1:19" s="241" customFormat="1" x14ac:dyDescent="0.25">
      <c r="A754" s="41"/>
      <c r="B754" s="41"/>
      <c r="F754" s="41"/>
      <c r="G754" s="41"/>
      <c r="H754" s="41"/>
      <c r="I754" s="41"/>
      <c r="J754" s="41"/>
      <c r="K754" s="41"/>
      <c r="L754" s="41"/>
      <c r="M754" s="41"/>
      <c r="N754" s="41"/>
      <c r="O754" s="41"/>
      <c r="P754" s="41"/>
      <c r="Q754" s="41"/>
      <c r="R754" s="41"/>
      <c r="S754" s="41"/>
    </row>
    <row r="755" spans="1:19" s="241" customFormat="1" x14ac:dyDescent="0.25">
      <c r="A755" s="41"/>
      <c r="B755" s="41"/>
      <c r="F755" s="41"/>
      <c r="G755" s="41"/>
      <c r="H755" s="41"/>
      <c r="I755" s="41"/>
      <c r="J755" s="41"/>
      <c r="K755" s="41"/>
      <c r="L755" s="41"/>
      <c r="M755" s="41"/>
      <c r="N755" s="41"/>
      <c r="O755" s="41"/>
      <c r="P755" s="41"/>
      <c r="Q755" s="41"/>
      <c r="R755" s="41"/>
      <c r="S755" s="41"/>
    </row>
    <row r="756" spans="1:19" s="241" customFormat="1" x14ac:dyDescent="0.25">
      <c r="A756" s="41"/>
      <c r="B756" s="41"/>
      <c r="F756" s="41"/>
      <c r="G756" s="41"/>
      <c r="H756" s="41"/>
      <c r="I756" s="41"/>
      <c r="J756" s="41"/>
      <c r="K756" s="41"/>
      <c r="L756" s="41"/>
      <c r="M756" s="41"/>
      <c r="N756" s="41"/>
      <c r="O756" s="41"/>
      <c r="P756" s="41"/>
      <c r="Q756" s="41"/>
      <c r="R756" s="41"/>
      <c r="S756" s="41"/>
    </row>
    <row r="757" spans="1:19" s="241" customFormat="1" x14ac:dyDescent="0.25">
      <c r="A757" s="41"/>
      <c r="B757" s="41"/>
      <c r="F757" s="41"/>
      <c r="G757" s="41"/>
      <c r="H757" s="41"/>
      <c r="I757" s="41"/>
      <c r="J757" s="41"/>
      <c r="K757" s="41"/>
      <c r="L757" s="41"/>
      <c r="M757" s="41"/>
      <c r="N757" s="41"/>
      <c r="O757" s="41"/>
      <c r="P757" s="41"/>
      <c r="Q757" s="41"/>
      <c r="R757" s="41"/>
      <c r="S757" s="41"/>
    </row>
    <row r="758" spans="1:19" s="241" customFormat="1" x14ac:dyDescent="0.25">
      <c r="A758" s="41"/>
      <c r="B758" s="41"/>
      <c r="F758" s="41"/>
      <c r="G758" s="41"/>
      <c r="H758" s="41"/>
      <c r="I758" s="41"/>
      <c r="J758" s="41"/>
      <c r="K758" s="41"/>
      <c r="L758" s="41"/>
      <c r="M758" s="41"/>
      <c r="N758" s="41"/>
      <c r="O758" s="41"/>
      <c r="P758" s="41"/>
      <c r="Q758" s="41"/>
      <c r="R758" s="41"/>
      <c r="S758" s="41"/>
    </row>
    <row r="759" spans="1:19" s="241" customFormat="1" x14ac:dyDescent="0.25">
      <c r="A759" s="41"/>
      <c r="B759" s="41"/>
      <c r="F759" s="41"/>
      <c r="G759" s="41"/>
      <c r="H759" s="41"/>
      <c r="I759" s="41"/>
      <c r="J759" s="41"/>
      <c r="K759" s="41"/>
      <c r="L759" s="41"/>
      <c r="M759" s="41"/>
      <c r="N759" s="41"/>
      <c r="O759" s="41"/>
      <c r="P759" s="41"/>
      <c r="Q759" s="41"/>
      <c r="R759" s="41"/>
      <c r="S759" s="41"/>
    </row>
    <row r="760" spans="1:19" s="241" customFormat="1" x14ac:dyDescent="0.25">
      <c r="A760" s="41"/>
      <c r="B760" s="41"/>
      <c r="F760" s="41"/>
      <c r="G760" s="41"/>
      <c r="H760" s="41"/>
      <c r="I760" s="41"/>
      <c r="J760" s="41"/>
      <c r="K760" s="41"/>
      <c r="L760" s="41"/>
      <c r="M760" s="41"/>
      <c r="N760" s="41"/>
      <c r="O760" s="41"/>
      <c r="P760" s="41"/>
      <c r="Q760" s="41"/>
      <c r="R760" s="41"/>
      <c r="S760" s="41"/>
    </row>
    <row r="761" spans="1:19" s="241" customFormat="1" x14ac:dyDescent="0.25">
      <c r="A761" s="41"/>
      <c r="B761" s="41"/>
      <c r="F761" s="41"/>
      <c r="G761" s="41"/>
      <c r="H761" s="41"/>
      <c r="I761" s="41"/>
      <c r="J761" s="41"/>
      <c r="K761" s="41"/>
      <c r="L761" s="41"/>
      <c r="M761" s="41"/>
      <c r="N761" s="41"/>
      <c r="O761" s="41"/>
      <c r="P761" s="41"/>
      <c r="Q761" s="41"/>
      <c r="R761" s="41"/>
      <c r="S761" s="41"/>
    </row>
    <row r="762" spans="1:19" s="241" customFormat="1" x14ac:dyDescent="0.25">
      <c r="A762" s="41"/>
      <c r="B762" s="41"/>
      <c r="F762" s="41"/>
      <c r="G762" s="41"/>
      <c r="H762" s="41"/>
      <c r="I762" s="41"/>
      <c r="J762" s="41"/>
      <c r="K762" s="41"/>
      <c r="L762" s="41"/>
      <c r="M762" s="41"/>
      <c r="N762" s="41"/>
      <c r="O762" s="41"/>
      <c r="P762" s="41"/>
      <c r="Q762" s="41"/>
      <c r="R762" s="41"/>
      <c r="S762" s="41"/>
    </row>
    <row r="763" spans="1:19" s="241" customFormat="1" x14ac:dyDescent="0.25">
      <c r="A763" s="41"/>
      <c r="B763" s="41"/>
      <c r="F763" s="41"/>
      <c r="G763" s="41"/>
      <c r="H763" s="41"/>
      <c r="I763" s="41"/>
      <c r="J763" s="41"/>
      <c r="K763" s="41"/>
      <c r="L763" s="41"/>
      <c r="M763" s="41"/>
      <c r="N763" s="41"/>
      <c r="O763" s="41"/>
      <c r="P763" s="41"/>
      <c r="Q763" s="41"/>
      <c r="R763" s="41"/>
      <c r="S763" s="41"/>
    </row>
    <row r="764" spans="1:19" s="241" customFormat="1" x14ac:dyDescent="0.25">
      <c r="A764" s="41"/>
      <c r="B764" s="41"/>
      <c r="F764" s="41"/>
      <c r="G764" s="41"/>
      <c r="H764" s="41"/>
      <c r="I764" s="41"/>
      <c r="J764" s="41"/>
      <c r="K764" s="41"/>
      <c r="L764" s="41"/>
      <c r="M764" s="41"/>
      <c r="N764" s="41"/>
      <c r="O764" s="41"/>
      <c r="P764" s="41"/>
      <c r="Q764" s="41"/>
      <c r="R764" s="41"/>
      <c r="S764" s="41"/>
    </row>
    <row r="765" spans="1:19" s="241" customFormat="1" x14ac:dyDescent="0.25">
      <c r="A765" s="41"/>
      <c r="B765" s="41"/>
      <c r="F765" s="41"/>
      <c r="G765" s="41"/>
      <c r="H765" s="41"/>
      <c r="I765" s="41"/>
      <c r="J765" s="41"/>
      <c r="K765" s="41"/>
      <c r="L765" s="41"/>
      <c r="M765" s="41"/>
      <c r="N765" s="41"/>
      <c r="O765" s="41"/>
      <c r="P765" s="41"/>
      <c r="Q765" s="41"/>
      <c r="R765" s="41"/>
      <c r="S765" s="41"/>
    </row>
    <row r="766" spans="1:19" s="241" customFormat="1" x14ac:dyDescent="0.25">
      <c r="A766" s="41"/>
      <c r="B766" s="41"/>
      <c r="F766" s="41"/>
      <c r="G766" s="41"/>
      <c r="H766" s="41"/>
      <c r="I766" s="41"/>
      <c r="J766" s="41"/>
      <c r="K766" s="41"/>
      <c r="L766" s="41"/>
      <c r="M766" s="41"/>
      <c r="N766" s="41"/>
      <c r="O766" s="41"/>
      <c r="P766" s="41"/>
      <c r="Q766" s="41"/>
      <c r="R766" s="41"/>
      <c r="S766" s="41"/>
    </row>
    <row r="767" spans="1:19" s="241" customFormat="1" x14ac:dyDescent="0.25">
      <c r="A767" s="41"/>
      <c r="B767" s="41"/>
      <c r="F767" s="41"/>
      <c r="G767" s="41"/>
      <c r="H767" s="41"/>
      <c r="I767" s="41"/>
      <c r="J767" s="41"/>
      <c r="K767" s="41"/>
      <c r="L767" s="41"/>
      <c r="M767" s="41"/>
      <c r="N767" s="41"/>
      <c r="O767" s="41"/>
      <c r="P767" s="41"/>
      <c r="Q767" s="41"/>
      <c r="R767" s="41"/>
      <c r="S767" s="41"/>
    </row>
    <row r="768" spans="1:19" s="241" customFormat="1" x14ac:dyDescent="0.25">
      <c r="A768" s="41"/>
      <c r="B768" s="41"/>
      <c r="F768" s="41"/>
      <c r="G768" s="41"/>
      <c r="H768" s="41"/>
      <c r="I768" s="41"/>
      <c r="J768" s="41"/>
      <c r="K768" s="41"/>
      <c r="L768" s="41"/>
      <c r="M768" s="41"/>
      <c r="N768" s="41"/>
      <c r="O768" s="41"/>
      <c r="P768" s="41"/>
      <c r="Q768" s="41"/>
      <c r="R768" s="41"/>
      <c r="S768" s="41"/>
    </row>
    <row r="769" spans="1:19" s="241" customFormat="1" x14ac:dyDescent="0.25">
      <c r="A769" s="41"/>
      <c r="B769" s="41"/>
      <c r="F769" s="41"/>
      <c r="G769" s="41"/>
      <c r="H769" s="41"/>
      <c r="I769" s="41"/>
      <c r="J769" s="41"/>
      <c r="K769" s="41"/>
      <c r="L769" s="41"/>
      <c r="M769" s="41"/>
      <c r="N769" s="41"/>
      <c r="O769" s="41"/>
      <c r="P769" s="41"/>
      <c r="Q769" s="41"/>
      <c r="R769" s="41"/>
      <c r="S769" s="41"/>
    </row>
    <row r="770" spans="1:19" s="241" customFormat="1" x14ac:dyDescent="0.25">
      <c r="A770" s="41"/>
      <c r="B770" s="41"/>
      <c r="F770" s="41"/>
      <c r="G770" s="41"/>
      <c r="H770" s="41"/>
      <c r="I770" s="41"/>
      <c r="J770" s="41"/>
      <c r="K770" s="41"/>
      <c r="L770" s="41"/>
      <c r="M770" s="41"/>
      <c r="N770" s="41"/>
      <c r="O770" s="41"/>
      <c r="P770" s="41"/>
      <c r="Q770" s="41"/>
      <c r="R770" s="41"/>
      <c r="S770" s="41"/>
    </row>
    <row r="771" spans="1:19" s="241" customFormat="1" x14ac:dyDescent="0.25">
      <c r="A771" s="41"/>
      <c r="B771" s="41"/>
      <c r="F771" s="41"/>
      <c r="G771" s="41"/>
      <c r="H771" s="41"/>
      <c r="I771" s="41"/>
      <c r="J771" s="41"/>
      <c r="K771" s="41"/>
      <c r="L771" s="41"/>
      <c r="M771" s="41"/>
      <c r="N771" s="41"/>
      <c r="O771" s="41"/>
      <c r="P771" s="41"/>
      <c r="Q771" s="41"/>
      <c r="R771" s="41"/>
      <c r="S771" s="41"/>
    </row>
    <row r="772" spans="1:19" s="241" customFormat="1" x14ac:dyDescent="0.25">
      <c r="A772" s="41"/>
      <c r="B772" s="41"/>
      <c r="F772" s="41"/>
      <c r="G772" s="41"/>
      <c r="H772" s="41"/>
      <c r="I772" s="41"/>
      <c r="J772" s="41"/>
      <c r="K772" s="41"/>
      <c r="L772" s="41"/>
      <c r="M772" s="41"/>
      <c r="N772" s="41"/>
      <c r="O772" s="41"/>
      <c r="P772" s="41"/>
      <c r="Q772" s="41"/>
      <c r="R772" s="41"/>
      <c r="S772" s="41"/>
    </row>
    <row r="773" spans="1:19" s="241" customFormat="1" x14ac:dyDescent="0.25">
      <c r="A773" s="41"/>
      <c r="B773" s="41"/>
      <c r="F773" s="41"/>
      <c r="G773" s="41"/>
      <c r="H773" s="41"/>
      <c r="I773" s="41"/>
      <c r="J773" s="41"/>
      <c r="K773" s="41"/>
      <c r="L773" s="41"/>
      <c r="M773" s="41"/>
      <c r="N773" s="41"/>
      <c r="O773" s="41"/>
      <c r="P773" s="41"/>
      <c r="Q773" s="41"/>
      <c r="R773" s="41"/>
      <c r="S773" s="41"/>
    </row>
    <row r="774" spans="1:19" s="241" customFormat="1" x14ac:dyDescent="0.25">
      <c r="A774" s="41"/>
      <c r="B774" s="41"/>
      <c r="F774" s="41"/>
      <c r="G774" s="41"/>
      <c r="H774" s="41"/>
      <c r="I774" s="41"/>
      <c r="J774" s="41"/>
      <c r="K774" s="41"/>
      <c r="L774" s="41"/>
      <c r="M774" s="41"/>
      <c r="N774" s="41"/>
      <c r="O774" s="41"/>
      <c r="P774" s="41"/>
      <c r="Q774" s="41"/>
      <c r="R774" s="41"/>
      <c r="S774" s="41"/>
    </row>
    <row r="775" spans="1:19" s="241" customFormat="1" x14ac:dyDescent="0.25">
      <c r="A775" s="41"/>
      <c r="B775" s="41"/>
      <c r="F775" s="41"/>
      <c r="G775" s="41"/>
      <c r="H775" s="41"/>
      <c r="I775" s="41"/>
      <c r="J775" s="41"/>
      <c r="K775" s="41"/>
      <c r="L775" s="41"/>
      <c r="M775" s="41"/>
      <c r="N775" s="41"/>
      <c r="O775" s="41"/>
      <c r="P775" s="41"/>
      <c r="Q775" s="41"/>
      <c r="R775" s="41"/>
      <c r="S775" s="41"/>
    </row>
    <row r="776" spans="1:19" s="241" customFormat="1" x14ac:dyDescent="0.25">
      <c r="A776" s="41"/>
      <c r="B776" s="41"/>
      <c r="F776" s="41"/>
      <c r="G776" s="41"/>
      <c r="H776" s="41"/>
      <c r="I776" s="41"/>
      <c r="J776" s="41"/>
      <c r="K776" s="41"/>
      <c r="L776" s="41"/>
      <c r="M776" s="41"/>
      <c r="N776" s="41"/>
      <c r="O776" s="41"/>
      <c r="P776" s="41"/>
      <c r="Q776" s="41"/>
      <c r="R776" s="41"/>
      <c r="S776" s="41"/>
    </row>
    <row r="777" spans="1:19" s="241" customFormat="1" x14ac:dyDescent="0.25">
      <c r="A777" s="41"/>
      <c r="B777" s="41"/>
      <c r="F777" s="41"/>
      <c r="G777" s="41"/>
      <c r="H777" s="41"/>
      <c r="I777" s="41"/>
      <c r="J777" s="41"/>
      <c r="K777" s="41"/>
      <c r="L777" s="41"/>
      <c r="M777" s="41"/>
      <c r="N777" s="41"/>
      <c r="O777" s="41"/>
      <c r="P777" s="41"/>
      <c r="Q777" s="41"/>
      <c r="R777" s="41"/>
      <c r="S777" s="41"/>
    </row>
    <row r="778" spans="1:19" s="241" customFormat="1" x14ac:dyDescent="0.25">
      <c r="A778" s="41"/>
      <c r="B778" s="41"/>
      <c r="F778" s="41"/>
      <c r="G778" s="41"/>
      <c r="H778" s="41"/>
      <c r="I778" s="41"/>
      <c r="J778" s="41"/>
      <c r="K778" s="41"/>
      <c r="L778" s="41"/>
      <c r="M778" s="41"/>
      <c r="N778" s="41"/>
      <c r="O778" s="41"/>
      <c r="P778" s="41"/>
      <c r="Q778" s="41"/>
      <c r="R778" s="41"/>
      <c r="S778" s="41"/>
    </row>
    <row r="779" spans="1:19" s="241" customFormat="1" x14ac:dyDescent="0.25">
      <c r="A779" s="41"/>
      <c r="B779" s="41"/>
      <c r="F779" s="41"/>
      <c r="G779" s="41"/>
      <c r="H779" s="41"/>
      <c r="I779" s="41"/>
      <c r="J779" s="41"/>
      <c r="K779" s="41"/>
      <c r="L779" s="41"/>
      <c r="M779" s="41"/>
      <c r="N779" s="41"/>
      <c r="O779" s="41"/>
      <c r="P779" s="41"/>
      <c r="Q779" s="41"/>
      <c r="R779" s="41"/>
      <c r="S779" s="41"/>
    </row>
    <row r="780" spans="1:19" s="241" customFormat="1" x14ac:dyDescent="0.25">
      <c r="A780" s="41"/>
      <c r="B780" s="41"/>
      <c r="F780" s="41"/>
      <c r="G780" s="41"/>
      <c r="H780" s="41"/>
      <c r="I780" s="41"/>
      <c r="J780" s="41"/>
      <c r="K780" s="41"/>
      <c r="L780" s="41"/>
      <c r="M780" s="41"/>
      <c r="N780" s="41"/>
      <c r="O780" s="41"/>
      <c r="P780" s="41"/>
      <c r="Q780" s="41"/>
      <c r="R780" s="41"/>
      <c r="S780" s="41"/>
    </row>
    <row r="781" spans="1:19" s="241" customFormat="1" x14ac:dyDescent="0.25">
      <c r="A781" s="41"/>
      <c r="B781" s="41"/>
      <c r="F781" s="41"/>
      <c r="G781" s="41"/>
      <c r="H781" s="41"/>
      <c r="I781" s="41"/>
      <c r="J781" s="41"/>
      <c r="K781" s="41"/>
      <c r="L781" s="41"/>
      <c r="M781" s="41"/>
      <c r="N781" s="41"/>
      <c r="O781" s="41"/>
      <c r="P781" s="41"/>
      <c r="Q781" s="41"/>
      <c r="R781" s="41"/>
      <c r="S781" s="41"/>
    </row>
    <row r="782" spans="1:19" s="241" customFormat="1" x14ac:dyDescent="0.25">
      <c r="A782" s="41"/>
      <c r="B782" s="41"/>
      <c r="F782" s="41"/>
      <c r="G782" s="41"/>
      <c r="H782" s="41"/>
      <c r="I782" s="41"/>
      <c r="J782" s="41"/>
      <c r="K782" s="41"/>
      <c r="L782" s="41"/>
      <c r="M782" s="41"/>
      <c r="N782" s="41"/>
      <c r="O782" s="41"/>
      <c r="P782" s="41"/>
      <c r="Q782" s="41"/>
      <c r="R782" s="41"/>
      <c r="S782" s="41"/>
    </row>
    <row r="783" spans="1:19" s="241" customFormat="1" x14ac:dyDescent="0.25">
      <c r="A783" s="41"/>
      <c r="B783" s="41"/>
      <c r="F783" s="41"/>
      <c r="G783" s="41"/>
      <c r="H783" s="41"/>
      <c r="I783" s="41"/>
      <c r="J783" s="41"/>
      <c r="K783" s="41"/>
      <c r="L783" s="41"/>
      <c r="M783" s="41"/>
      <c r="N783" s="41"/>
      <c r="O783" s="41"/>
      <c r="P783" s="41"/>
      <c r="Q783" s="41"/>
      <c r="R783" s="41"/>
      <c r="S783" s="41"/>
    </row>
    <row r="784" spans="1:19" s="241" customFormat="1" x14ac:dyDescent="0.25">
      <c r="A784" s="41"/>
      <c r="B784" s="41"/>
      <c r="F784" s="41"/>
      <c r="G784" s="41"/>
      <c r="H784" s="41"/>
      <c r="I784" s="41"/>
      <c r="J784" s="41"/>
      <c r="K784" s="41"/>
      <c r="L784" s="41"/>
      <c r="M784" s="41"/>
      <c r="N784" s="41"/>
      <c r="O784" s="41"/>
      <c r="P784" s="41"/>
      <c r="Q784" s="41"/>
      <c r="R784" s="41"/>
      <c r="S784" s="41"/>
    </row>
    <row r="785" spans="1:19" s="241" customFormat="1" x14ac:dyDescent="0.25">
      <c r="A785" s="41"/>
      <c r="B785" s="41"/>
      <c r="F785" s="41"/>
      <c r="G785" s="41"/>
      <c r="H785" s="41"/>
      <c r="I785" s="41"/>
      <c r="J785" s="41"/>
      <c r="K785" s="41"/>
      <c r="L785" s="41"/>
      <c r="M785" s="41"/>
      <c r="N785" s="41"/>
      <c r="O785" s="41"/>
      <c r="P785" s="41"/>
      <c r="Q785" s="41"/>
      <c r="R785" s="41"/>
      <c r="S785" s="41"/>
    </row>
    <row r="786" spans="1:19" s="241" customFormat="1" x14ac:dyDescent="0.25">
      <c r="A786" s="41"/>
      <c r="B786" s="41"/>
      <c r="F786" s="41"/>
      <c r="G786" s="41"/>
      <c r="H786" s="41"/>
      <c r="I786" s="41"/>
      <c r="J786" s="41"/>
      <c r="K786" s="41"/>
      <c r="L786" s="41"/>
      <c r="M786" s="41"/>
      <c r="N786" s="41"/>
      <c r="O786" s="41"/>
      <c r="P786" s="41"/>
      <c r="Q786" s="41"/>
      <c r="R786" s="41"/>
      <c r="S786" s="41"/>
    </row>
    <row r="787" spans="1:19" s="241" customFormat="1" x14ac:dyDescent="0.25">
      <c r="A787" s="41"/>
      <c r="B787" s="41"/>
      <c r="F787" s="41"/>
      <c r="G787" s="41"/>
      <c r="H787" s="41"/>
      <c r="I787" s="41"/>
      <c r="J787" s="41"/>
      <c r="K787" s="41"/>
      <c r="L787" s="41"/>
      <c r="M787" s="41"/>
      <c r="N787" s="41"/>
      <c r="O787" s="41"/>
      <c r="P787" s="41"/>
      <c r="Q787" s="41"/>
      <c r="R787" s="41"/>
      <c r="S787" s="41"/>
    </row>
    <row r="788" spans="1:19" s="241" customFormat="1" x14ac:dyDescent="0.25">
      <c r="A788" s="41"/>
      <c r="B788" s="41"/>
      <c r="F788" s="41"/>
      <c r="G788" s="41"/>
      <c r="H788" s="41"/>
      <c r="I788" s="41"/>
      <c r="J788" s="41"/>
      <c r="K788" s="41"/>
      <c r="L788" s="41"/>
      <c r="M788" s="41"/>
      <c r="N788" s="41"/>
      <c r="O788" s="41"/>
      <c r="P788" s="41"/>
      <c r="Q788" s="41"/>
      <c r="R788" s="41"/>
      <c r="S788" s="41"/>
    </row>
    <row r="789" spans="1:19" s="241" customFormat="1" x14ac:dyDescent="0.25">
      <c r="A789" s="41"/>
      <c r="B789" s="41"/>
      <c r="F789" s="41"/>
      <c r="G789" s="41"/>
      <c r="H789" s="41"/>
      <c r="I789" s="41"/>
      <c r="J789" s="41"/>
      <c r="K789" s="41"/>
      <c r="L789" s="41"/>
      <c r="M789" s="41"/>
      <c r="N789" s="41"/>
      <c r="O789" s="41"/>
      <c r="P789" s="41"/>
      <c r="Q789" s="41"/>
      <c r="R789" s="41"/>
      <c r="S789" s="41"/>
    </row>
    <row r="790" spans="1:19" s="241" customFormat="1" x14ac:dyDescent="0.25">
      <c r="A790" s="41"/>
      <c r="B790" s="41"/>
      <c r="F790" s="41"/>
      <c r="G790" s="41"/>
      <c r="H790" s="41"/>
      <c r="I790" s="41"/>
      <c r="J790" s="41"/>
      <c r="K790" s="41"/>
      <c r="L790" s="41"/>
      <c r="M790" s="41"/>
      <c r="N790" s="41"/>
      <c r="O790" s="41"/>
      <c r="P790" s="41"/>
      <c r="Q790" s="41"/>
      <c r="R790" s="41"/>
      <c r="S790" s="41"/>
    </row>
    <row r="791" spans="1:19" s="241" customFormat="1" x14ac:dyDescent="0.25">
      <c r="A791" s="41"/>
      <c r="B791" s="41"/>
      <c r="F791" s="41"/>
      <c r="G791" s="41"/>
      <c r="H791" s="41"/>
      <c r="I791" s="41"/>
      <c r="J791" s="41"/>
      <c r="K791" s="41"/>
      <c r="L791" s="41"/>
      <c r="M791" s="41"/>
      <c r="N791" s="41"/>
      <c r="O791" s="41"/>
      <c r="P791" s="41"/>
      <c r="Q791" s="41"/>
      <c r="R791" s="41"/>
      <c r="S791" s="41"/>
    </row>
    <row r="792" spans="1:19" s="241" customFormat="1" x14ac:dyDescent="0.25">
      <c r="A792" s="41"/>
      <c r="B792" s="41"/>
      <c r="F792" s="41"/>
      <c r="G792" s="41"/>
      <c r="H792" s="41"/>
      <c r="I792" s="41"/>
      <c r="J792" s="41"/>
      <c r="K792" s="41"/>
      <c r="L792" s="41"/>
      <c r="M792" s="41"/>
      <c r="N792" s="41"/>
      <c r="O792" s="41"/>
      <c r="P792" s="41"/>
      <c r="Q792" s="41"/>
      <c r="R792" s="41"/>
      <c r="S792" s="41"/>
    </row>
    <row r="793" spans="1:19" s="241" customFormat="1" x14ac:dyDescent="0.25">
      <c r="A793" s="41"/>
      <c r="B793" s="41"/>
      <c r="F793" s="41"/>
      <c r="G793" s="41"/>
      <c r="H793" s="41"/>
      <c r="I793" s="41"/>
      <c r="J793" s="41"/>
      <c r="K793" s="41"/>
      <c r="L793" s="41"/>
      <c r="M793" s="41"/>
      <c r="N793" s="41"/>
      <c r="O793" s="41"/>
      <c r="P793" s="41"/>
      <c r="Q793" s="41"/>
      <c r="R793" s="41"/>
      <c r="S793" s="41"/>
    </row>
    <row r="794" spans="1:19" s="241" customFormat="1" x14ac:dyDescent="0.25">
      <c r="A794" s="41"/>
      <c r="B794" s="41"/>
      <c r="F794" s="41"/>
      <c r="G794" s="41"/>
      <c r="H794" s="41"/>
      <c r="I794" s="41"/>
      <c r="J794" s="41"/>
      <c r="K794" s="41"/>
      <c r="L794" s="41"/>
      <c r="M794" s="41"/>
      <c r="N794" s="41"/>
      <c r="O794" s="41"/>
      <c r="P794" s="41"/>
      <c r="Q794" s="41"/>
      <c r="R794" s="41"/>
      <c r="S794" s="41"/>
    </row>
    <row r="795" spans="1:19" s="241" customFormat="1" x14ac:dyDescent="0.25">
      <c r="A795" s="41"/>
      <c r="B795" s="41"/>
      <c r="F795" s="41"/>
      <c r="G795" s="41"/>
      <c r="H795" s="41"/>
      <c r="I795" s="41"/>
      <c r="J795" s="41"/>
      <c r="K795" s="41"/>
      <c r="L795" s="41"/>
      <c r="M795" s="41"/>
      <c r="N795" s="41"/>
      <c r="O795" s="41"/>
      <c r="P795" s="41"/>
      <c r="Q795" s="41"/>
      <c r="R795" s="41"/>
      <c r="S795" s="41"/>
    </row>
    <row r="796" spans="1:19" s="241" customFormat="1" x14ac:dyDescent="0.25">
      <c r="A796" s="41"/>
      <c r="B796" s="41"/>
      <c r="F796" s="41"/>
      <c r="G796" s="41"/>
      <c r="H796" s="41"/>
      <c r="I796" s="41"/>
      <c r="J796" s="41"/>
      <c r="K796" s="41"/>
      <c r="L796" s="41"/>
      <c r="M796" s="41"/>
      <c r="N796" s="41"/>
      <c r="O796" s="41"/>
      <c r="P796" s="41"/>
      <c r="Q796" s="41"/>
      <c r="R796" s="41"/>
      <c r="S796" s="41"/>
    </row>
    <row r="797" spans="1:19" s="241" customFormat="1" x14ac:dyDescent="0.25">
      <c r="A797" s="41"/>
      <c r="B797" s="41"/>
      <c r="F797" s="41"/>
      <c r="G797" s="41"/>
      <c r="H797" s="41"/>
      <c r="I797" s="41"/>
      <c r="J797" s="41"/>
      <c r="K797" s="41"/>
      <c r="L797" s="41"/>
      <c r="M797" s="41"/>
      <c r="N797" s="41"/>
      <c r="O797" s="41"/>
      <c r="P797" s="41"/>
      <c r="Q797" s="41"/>
      <c r="R797" s="41"/>
      <c r="S797" s="41"/>
    </row>
    <row r="798" spans="1:19" s="241" customFormat="1" x14ac:dyDescent="0.25">
      <c r="A798" s="41"/>
      <c r="B798" s="41"/>
      <c r="F798" s="41"/>
      <c r="G798" s="41"/>
      <c r="H798" s="41"/>
      <c r="I798" s="41"/>
      <c r="J798" s="41"/>
      <c r="K798" s="41"/>
      <c r="L798" s="41"/>
      <c r="M798" s="41"/>
      <c r="N798" s="41"/>
      <c r="O798" s="41"/>
      <c r="P798" s="41"/>
      <c r="Q798" s="41"/>
      <c r="R798" s="41"/>
      <c r="S798" s="41"/>
    </row>
    <row r="799" spans="1:19" s="241" customFormat="1" x14ac:dyDescent="0.25">
      <c r="A799" s="41"/>
      <c r="B799" s="41"/>
      <c r="F799" s="41"/>
      <c r="G799" s="41"/>
      <c r="H799" s="41"/>
      <c r="I799" s="41"/>
      <c r="J799" s="41"/>
      <c r="K799" s="41"/>
      <c r="L799" s="41"/>
      <c r="M799" s="41"/>
      <c r="N799" s="41"/>
      <c r="O799" s="41"/>
      <c r="P799" s="41"/>
      <c r="Q799" s="41"/>
      <c r="R799" s="41"/>
      <c r="S799" s="41"/>
    </row>
    <row r="800" spans="1:19" s="241" customFormat="1" x14ac:dyDescent="0.25">
      <c r="A800" s="41"/>
      <c r="B800" s="41"/>
      <c r="F800" s="41"/>
      <c r="G800" s="41"/>
      <c r="H800" s="41"/>
      <c r="I800" s="41"/>
      <c r="J800" s="41"/>
      <c r="K800" s="41"/>
      <c r="L800" s="41"/>
      <c r="M800" s="41"/>
      <c r="N800" s="41"/>
      <c r="O800" s="41"/>
      <c r="P800" s="41"/>
      <c r="Q800" s="41"/>
      <c r="R800" s="41"/>
      <c r="S800" s="41"/>
    </row>
    <row r="801" spans="1:19" s="241" customFormat="1" x14ac:dyDescent="0.25">
      <c r="A801" s="41"/>
      <c r="B801" s="41"/>
      <c r="F801" s="41"/>
      <c r="G801" s="41"/>
      <c r="H801" s="41"/>
      <c r="I801" s="41"/>
      <c r="J801" s="41"/>
      <c r="K801" s="41"/>
      <c r="L801" s="41"/>
      <c r="M801" s="41"/>
      <c r="N801" s="41"/>
      <c r="O801" s="41"/>
      <c r="P801" s="41"/>
      <c r="Q801" s="41"/>
      <c r="R801" s="41"/>
      <c r="S801" s="41"/>
    </row>
    <row r="802" spans="1:19" s="241" customFormat="1" x14ac:dyDescent="0.25">
      <c r="A802" s="41"/>
      <c r="B802" s="41"/>
      <c r="F802" s="41"/>
      <c r="G802" s="41"/>
      <c r="H802" s="41"/>
      <c r="I802" s="41"/>
      <c r="J802" s="41"/>
      <c r="K802" s="41"/>
      <c r="L802" s="41"/>
      <c r="M802" s="41"/>
      <c r="N802" s="41"/>
      <c r="O802" s="41"/>
      <c r="P802" s="41"/>
      <c r="Q802" s="41"/>
      <c r="R802" s="41"/>
      <c r="S802" s="41"/>
    </row>
    <row r="803" spans="1:19" s="241" customFormat="1" x14ac:dyDescent="0.25">
      <c r="A803" s="41"/>
      <c r="B803" s="41"/>
      <c r="F803" s="41"/>
      <c r="G803" s="41"/>
      <c r="H803" s="41"/>
      <c r="I803" s="41"/>
      <c r="J803" s="41"/>
      <c r="K803" s="41"/>
      <c r="L803" s="41"/>
      <c r="M803" s="41"/>
      <c r="N803" s="41"/>
      <c r="O803" s="41"/>
      <c r="P803" s="41"/>
      <c r="Q803" s="41"/>
      <c r="R803" s="41"/>
      <c r="S803" s="41"/>
    </row>
    <row r="804" spans="1:19" s="241" customFormat="1" x14ac:dyDescent="0.25">
      <c r="A804" s="41"/>
      <c r="B804" s="41"/>
      <c r="F804" s="41"/>
      <c r="G804" s="41"/>
      <c r="H804" s="41"/>
      <c r="I804" s="41"/>
      <c r="J804" s="41"/>
      <c r="K804" s="41"/>
      <c r="L804" s="41"/>
      <c r="M804" s="41"/>
      <c r="N804" s="41"/>
      <c r="O804" s="41"/>
      <c r="P804" s="41"/>
      <c r="Q804" s="41"/>
      <c r="R804" s="41"/>
      <c r="S804" s="41"/>
    </row>
    <row r="805" spans="1:19" s="241" customFormat="1" x14ac:dyDescent="0.25">
      <c r="A805" s="41"/>
      <c r="B805" s="41"/>
      <c r="F805" s="41"/>
      <c r="G805" s="41"/>
      <c r="H805" s="41"/>
      <c r="I805" s="41"/>
      <c r="J805" s="41"/>
      <c r="K805" s="41"/>
      <c r="L805" s="41"/>
      <c r="M805" s="41"/>
      <c r="N805" s="41"/>
      <c r="O805" s="41"/>
      <c r="P805" s="41"/>
      <c r="Q805" s="41"/>
      <c r="R805" s="41"/>
      <c r="S805" s="41"/>
    </row>
    <row r="806" spans="1:19" s="241" customFormat="1" x14ac:dyDescent="0.25">
      <c r="A806" s="41"/>
      <c r="B806" s="41"/>
      <c r="F806" s="41"/>
      <c r="G806" s="41"/>
      <c r="H806" s="41"/>
      <c r="I806" s="41"/>
      <c r="J806" s="41"/>
      <c r="K806" s="41"/>
      <c r="L806" s="41"/>
      <c r="M806" s="41"/>
      <c r="N806" s="41"/>
      <c r="O806" s="41"/>
      <c r="P806" s="41"/>
      <c r="Q806" s="41"/>
      <c r="R806" s="41"/>
      <c r="S806" s="41"/>
    </row>
    <row r="807" spans="1:19" s="241" customFormat="1" x14ac:dyDescent="0.25">
      <c r="A807" s="41"/>
      <c r="B807" s="41"/>
      <c r="F807" s="41"/>
      <c r="G807" s="41"/>
      <c r="H807" s="41"/>
      <c r="I807" s="41"/>
      <c r="J807" s="41"/>
      <c r="K807" s="41"/>
      <c r="L807" s="41"/>
      <c r="M807" s="41"/>
      <c r="N807" s="41"/>
      <c r="O807" s="41"/>
      <c r="P807" s="41"/>
      <c r="Q807" s="41"/>
      <c r="R807" s="41"/>
      <c r="S807" s="41"/>
    </row>
    <row r="808" spans="1:19" s="241" customFormat="1" x14ac:dyDescent="0.25">
      <c r="A808" s="41"/>
      <c r="B808" s="41"/>
      <c r="F808" s="41"/>
      <c r="G808" s="41"/>
      <c r="H808" s="41"/>
      <c r="I808" s="41"/>
      <c r="J808" s="41"/>
      <c r="K808" s="41"/>
      <c r="L808" s="41"/>
      <c r="M808" s="41"/>
      <c r="N808" s="41"/>
      <c r="O808" s="41"/>
      <c r="P808" s="41"/>
      <c r="Q808" s="41"/>
      <c r="R808" s="41"/>
      <c r="S808" s="41"/>
    </row>
    <row r="809" spans="1:19" s="241" customFormat="1" x14ac:dyDescent="0.25">
      <c r="A809" s="41"/>
      <c r="B809" s="41"/>
      <c r="F809" s="41"/>
      <c r="G809" s="41"/>
      <c r="H809" s="41"/>
      <c r="I809" s="41"/>
      <c r="J809" s="41"/>
      <c r="K809" s="41"/>
      <c r="L809" s="41"/>
      <c r="M809" s="41"/>
      <c r="N809" s="41"/>
      <c r="O809" s="41"/>
      <c r="P809" s="41"/>
      <c r="Q809" s="41"/>
      <c r="R809" s="41"/>
      <c r="S809" s="41"/>
    </row>
    <row r="810" spans="1:19" s="241" customFormat="1" x14ac:dyDescent="0.25">
      <c r="A810" s="41"/>
      <c r="B810" s="41"/>
      <c r="F810" s="41"/>
      <c r="G810" s="41"/>
      <c r="H810" s="41"/>
      <c r="I810" s="41"/>
      <c r="J810" s="41"/>
      <c r="K810" s="41"/>
      <c r="L810" s="41"/>
      <c r="M810" s="41"/>
      <c r="N810" s="41"/>
      <c r="O810" s="41"/>
      <c r="P810" s="41"/>
      <c r="Q810" s="41"/>
      <c r="R810" s="41"/>
      <c r="S810" s="41"/>
    </row>
    <row r="811" spans="1:19" s="241" customFormat="1" x14ac:dyDescent="0.25">
      <c r="A811" s="41"/>
      <c r="B811" s="41"/>
      <c r="F811" s="41"/>
      <c r="G811" s="41"/>
      <c r="H811" s="41"/>
      <c r="I811" s="41"/>
      <c r="J811" s="41"/>
      <c r="K811" s="41"/>
      <c r="L811" s="41"/>
      <c r="M811" s="41"/>
      <c r="N811" s="41"/>
      <c r="O811" s="41"/>
      <c r="P811" s="41"/>
      <c r="Q811" s="41"/>
      <c r="R811" s="41"/>
      <c r="S811" s="41"/>
    </row>
    <row r="812" spans="1:19" s="241" customFormat="1" x14ac:dyDescent="0.25">
      <c r="A812" s="41"/>
      <c r="B812" s="41"/>
      <c r="F812" s="41"/>
      <c r="G812" s="41"/>
      <c r="H812" s="41"/>
      <c r="I812" s="41"/>
      <c r="J812" s="41"/>
      <c r="K812" s="41"/>
      <c r="L812" s="41"/>
      <c r="M812" s="41"/>
      <c r="N812" s="41"/>
      <c r="O812" s="41"/>
      <c r="P812" s="41"/>
      <c r="Q812" s="41"/>
      <c r="R812" s="41"/>
      <c r="S812" s="41"/>
    </row>
    <row r="813" spans="1:19" s="241" customFormat="1" x14ac:dyDescent="0.25">
      <c r="A813" s="41"/>
      <c r="B813" s="41"/>
      <c r="F813" s="41"/>
      <c r="G813" s="41"/>
      <c r="H813" s="41"/>
      <c r="I813" s="41"/>
      <c r="J813" s="41"/>
      <c r="K813" s="41"/>
      <c r="L813" s="41"/>
      <c r="M813" s="41"/>
      <c r="N813" s="41"/>
      <c r="O813" s="41"/>
      <c r="P813" s="41"/>
      <c r="Q813" s="41"/>
      <c r="R813" s="41"/>
      <c r="S813" s="41"/>
    </row>
    <row r="814" spans="1:19" s="241" customFormat="1" x14ac:dyDescent="0.25">
      <c r="A814" s="41"/>
      <c r="B814" s="41"/>
      <c r="F814" s="41"/>
      <c r="G814" s="41"/>
      <c r="H814" s="41"/>
      <c r="I814" s="41"/>
      <c r="J814" s="41"/>
      <c r="K814" s="41"/>
      <c r="L814" s="41"/>
      <c r="M814" s="41"/>
      <c r="N814" s="41"/>
      <c r="O814" s="41"/>
      <c r="P814" s="41"/>
      <c r="Q814" s="41"/>
      <c r="R814" s="41"/>
      <c r="S814" s="41"/>
    </row>
    <row r="815" spans="1:19" s="241" customFormat="1" x14ac:dyDescent="0.25">
      <c r="A815" s="41"/>
      <c r="B815" s="41"/>
      <c r="F815" s="41"/>
      <c r="G815" s="41"/>
      <c r="H815" s="41"/>
      <c r="I815" s="41"/>
      <c r="J815" s="41"/>
      <c r="K815" s="41"/>
      <c r="L815" s="41"/>
      <c r="M815" s="41"/>
      <c r="N815" s="41"/>
      <c r="O815" s="41"/>
      <c r="P815" s="41"/>
      <c r="Q815" s="41"/>
      <c r="R815" s="41"/>
      <c r="S815" s="41"/>
    </row>
    <row r="816" spans="1:19" s="241" customFormat="1" x14ac:dyDescent="0.25">
      <c r="A816" s="41"/>
      <c r="B816" s="41"/>
      <c r="F816" s="41"/>
      <c r="G816" s="41"/>
      <c r="H816" s="41"/>
      <c r="I816" s="41"/>
      <c r="J816" s="41"/>
      <c r="K816" s="41"/>
      <c r="L816" s="41"/>
      <c r="M816" s="41"/>
      <c r="N816" s="41"/>
      <c r="O816" s="41"/>
      <c r="P816" s="41"/>
      <c r="Q816" s="41"/>
      <c r="R816" s="41"/>
      <c r="S816" s="41"/>
    </row>
    <row r="817" spans="1:19" s="241" customFormat="1" x14ac:dyDescent="0.25">
      <c r="A817" s="41"/>
      <c r="B817" s="41"/>
      <c r="F817" s="41"/>
      <c r="G817" s="41"/>
      <c r="H817" s="41"/>
      <c r="I817" s="41"/>
      <c r="J817" s="41"/>
      <c r="K817" s="41"/>
      <c r="L817" s="41"/>
      <c r="M817" s="41"/>
      <c r="N817" s="41"/>
      <c r="O817" s="41"/>
      <c r="P817" s="41"/>
      <c r="Q817" s="41"/>
      <c r="R817" s="41"/>
      <c r="S817" s="41"/>
    </row>
    <row r="818" spans="1:19" s="241" customFormat="1" x14ac:dyDescent="0.25">
      <c r="A818" s="41"/>
      <c r="B818" s="41"/>
      <c r="F818" s="41"/>
      <c r="G818" s="41"/>
      <c r="H818" s="41"/>
      <c r="I818" s="41"/>
      <c r="J818" s="41"/>
      <c r="K818" s="41"/>
      <c r="L818" s="41"/>
      <c r="M818" s="41"/>
      <c r="N818" s="41"/>
      <c r="O818" s="41"/>
      <c r="P818" s="41"/>
      <c r="Q818" s="41"/>
      <c r="R818" s="41"/>
      <c r="S818" s="41"/>
    </row>
    <row r="819" spans="1:19" s="241" customFormat="1" x14ac:dyDescent="0.25">
      <c r="A819" s="41"/>
      <c r="B819" s="41"/>
      <c r="F819" s="41"/>
      <c r="G819" s="41"/>
      <c r="H819" s="41"/>
      <c r="I819" s="41"/>
      <c r="J819" s="41"/>
      <c r="K819" s="41"/>
      <c r="L819" s="41"/>
      <c r="M819" s="41"/>
      <c r="N819" s="41"/>
      <c r="O819" s="41"/>
      <c r="P819" s="41"/>
      <c r="Q819" s="41"/>
      <c r="R819" s="41"/>
      <c r="S819" s="41"/>
    </row>
    <row r="820" spans="1:19" s="241" customFormat="1" x14ac:dyDescent="0.25">
      <c r="A820" s="41"/>
      <c r="B820" s="41"/>
      <c r="F820" s="41"/>
      <c r="G820" s="41"/>
      <c r="H820" s="41"/>
      <c r="I820" s="41"/>
      <c r="J820" s="41"/>
      <c r="K820" s="41"/>
      <c r="L820" s="41"/>
      <c r="M820" s="41"/>
      <c r="N820" s="41"/>
      <c r="O820" s="41"/>
      <c r="P820" s="41"/>
      <c r="Q820" s="41"/>
      <c r="R820" s="41"/>
      <c r="S820" s="41"/>
    </row>
    <row r="821" spans="1:19" s="241" customFormat="1" x14ac:dyDescent="0.25">
      <c r="A821" s="41"/>
      <c r="B821" s="41"/>
      <c r="F821" s="41"/>
      <c r="G821" s="41"/>
      <c r="H821" s="41"/>
      <c r="I821" s="41"/>
      <c r="J821" s="41"/>
      <c r="K821" s="41"/>
      <c r="L821" s="41"/>
      <c r="M821" s="41"/>
      <c r="N821" s="41"/>
      <c r="O821" s="41"/>
      <c r="P821" s="41"/>
      <c r="Q821" s="41"/>
      <c r="R821" s="41"/>
      <c r="S821" s="41"/>
    </row>
    <row r="822" spans="1:19" s="241" customFormat="1" x14ac:dyDescent="0.25">
      <c r="A822" s="41"/>
      <c r="B822" s="41"/>
      <c r="F822" s="41"/>
      <c r="G822" s="41"/>
      <c r="H822" s="41"/>
      <c r="I822" s="41"/>
      <c r="J822" s="41"/>
      <c r="K822" s="41"/>
      <c r="L822" s="41"/>
      <c r="M822" s="41"/>
      <c r="N822" s="41"/>
      <c r="O822" s="41"/>
      <c r="P822" s="41"/>
      <c r="Q822" s="41"/>
      <c r="R822" s="41"/>
      <c r="S822" s="41"/>
    </row>
    <row r="823" spans="1:19" s="241" customFormat="1" x14ac:dyDescent="0.25">
      <c r="A823" s="41"/>
      <c r="B823" s="41"/>
      <c r="F823" s="41"/>
      <c r="G823" s="41"/>
      <c r="H823" s="41"/>
      <c r="I823" s="41"/>
      <c r="J823" s="41"/>
      <c r="K823" s="41"/>
      <c r="L823" s="41"/>
      <c r="M823" s="41"/>
      <c r="N823" s="41"/>
      <c r="O823" s="41"/>
      <c r="P823" s="41"/>
      <c r="Q823" s="41"/>
      <c r="R823" s="41"/>
      <c r="S823" s="41"/>
    </row>
    <row r="824" spans="1:19" s="241" customFormat="1" x14ac:dyDescent="0.25">
      <c r="A824" s="41"/>
      <c r="B824" s="41"/>
      <c r="F824" s="41"/>
      <c r="G824" s="41"/>
      <c r="H824" s="41"/>
      <c r="I824" s="41"/>
      <c r="J824" s="41"/>
      <c r="K824" s="41"/>
      <c r="L824" s="41"/>
      <c r="M824" s="41"/>
      <c r="N824" s="41"/>
      <c r="O824" s="41"/>
      <c r="P824" s="41"/>
      <c r="Q824" s="41"/>
      <c r="R824" s="41"/>
      <c r="S824" s="41"/>
    </row>
    <row r="825" spans="1:19" s="241" customFormat="1" x14ac:dyDescent="0.25">
      <c r="A825" s="41"/>
      <c r="B825" s="41"/>
      <c r="F825" s="41"/>
      <c r="G825" s="41"/>
      <c r="H825" s="41"/>
      <c r="I825" s="41"/>
      <c r="J825" s="41"/>
      <c r="K825" s="41"/>
      <c r="L825" s="41"/>
      <c r="M825" s="41"/>
      <c r="N825" s="41"/>
      <c r="O825" s="41"/>
      <c r="P825" s="41"/>
      <c r="Q825" s="41"/>
      <c r="R825" s="41"/>
      <c r="S825" s="41"/>
    </row>
    <row r="826" spans="1:19" s="241" customFormat="1" x14ac:dyDescent="0.25">
      <c r="A826" s="41"/>
      <c r="B826" s="41"/>
      <c r="F826" s="41"/>
      <c r="G826" s="41"/>
      <c r="H826" s="41"/>
      <c r="I826" s="41"/>
      <c r="J826" s="41"/>
      <c r="K826" s="41"/>
      <c r="L826" s="41"/>
      <c r="M826" s="41"/>
      <c r="N826" s="41"/>
      <c r="O826" s="41"/>
      <c r="P826" s="41"/>
      <c r="Q826" s="41"/>
      <c r="R826" s="41"/>
      <c r="S826" s="41"/>
    </row>
    <row r="827" spans="1:19" s="241" customFormat="1" x14ac:dyDescent="0.25">
      <c r="A827" s="41"/>
      <c r="B827" s="41"/>
      <c r="F827" s="41"/>
      <c r="G827" s="41"/>
      <c r="H827" s="41"/>
      <c r="I827" s="41"/>
      <c r="J827" s="41"/>
      <c r="K827" s="41"/>
      <c r="L827" s="41"/>
      <c r="M827" s="41"/>
      <c r="N827" s="41"/>
      <c r="O827" s="41"/>
      <c r="P827" s="41"/>
      <c r="Q827" s="41"/>
      <c r="R827" s="41"/>
      <c r="S827" s="41"/>
    </row>
    <row r="828" spans="1:19" s="241" customFormat="1" x14ac:dyDescent="0.25">
      <c r="A828" s="41"/>
      <c r="B828" s="41"/>
      <c r="F828" s="41"/>
      <c r="G828" s="41"/>
      <c r="H828" s="41"/>
      <c r="I828" s="41"/>
      <c r="J828" s="41"/>
      <c r="K828" s="41"/>
      <c r="L828" s="41"/>
      <c r="M828" s="41"/>
      <c r="N828" s="41"/>
      <c r="O828" s="41"/>
      <c r="P828" s="41"/>
      <c r="Q828" s="41"/>
      <c r="R828" s="41"/>
      <c r="S828" s="41"/>
    </row>
    <row r="829" spans="1:19" s="241" customFormat="1" x14ac:dyDescent="0.25">
      <c r="A829" s="41"/>
      <c r="B829" s="41"/>
      <c r="F829" s="41"/>
      <c r="G829" s="41"/>
      <c r="H829" s="41"/>
      <c r="I829" s="41"/>
      <c r="J829" s="41"/>
      <c r="K829" s="41"/>
      <c r="L829" s="41"/>
      <c r="M829" s="41"/>
      <c r="N829" s="41"/>
      <c r="O829" s="41"/>
      <c r="P829" s="41"/>
      <c r="Q829" s="41"/>
      <c r="R829" s="41"/>
      <c r="S829" s="41"/>
    </row>
    <row r="830" spans="1:19" s="241" customFormat="1" x14ac:dyDescent="0.25">
      <c r="A830" s="41"/>
      <c r="B830" s="41"/>
      <c r="F830" s="41"/>
      <c r="G830" s="41"/>
      <c r="H830" s="41"/>
      <c r="I830" s="41"/>
      <c r="J830" s="41"/>
      <c r="K830" s="41"/>
      <c r="L830" s="41"/>
      <c r="M830" s="41"/>
      <c r="N830" s="41"/>
      <c r="O830" s="41"/>
      <c r="P830" s="41"/>
      <c r="Q830" s="41"/>
      <c r="R830" s="41"/>
      <c r="S830" s="41"/>
    </row>
    <row r="831" spans="1:19" s="241" customFormat="1" x14ac:dyDescent="0.25">
      <c r="A831" s="41"/>
      <c r="B831" s="41"/>
      <c r="F831" s="41"/>
      <c r="G831" s="41"/>
      <c r="H831" s="41"/>
      <c r="I831" s="41"/>
      <c r="J831" s="41"/>
      <c r="K831" s="41"/>
      <c r="L831" s="41"/>
      <c r="M831" s="41"/>
      <c r="N831" s="41"/>
      <c r="O831" s="41"/>
      <c r="P831" s="41"/>
      <c r="Q831" s="41"/>
      <c r="R831" s="41"/>
      <c r="S831" s="41"/>
    </row>
    <row r="832" spans="1:19" s="241" customFormat="1" x14ac:dyDescent="0.25">
      <c r="A832" s="41"/>
      <c r="B832" s="41"/>
      <c r="F832" s="41"/>
      <c r="G832" s="41"/>
      <c r="H832" s="41"/>
      <c r="I832" s="41"/>
      <c r="J832" s="41"/>
      <c r="K832" s="41"/>
      <c r="L832" s="41"/>
      <c r="M832" s="41"/>
      <c r="N832" s="41"/>
      <c r="O832" s="41"/>
      <c r="P832" s="41"/>
      <c r="Q832" s="41"/>
      <c r="R832" s="41"/>
      <c r="S832" s="41"/>
    </row>
    <row r="833" spans="1:19" s="241" customFormat="1" x14ac:dyDescent="0.25">
      <c r="A833" s="41"/>
      <c r="B833" s="41"/>
      <c r="F833" s="41"/>
      <c r="G833" s="41"/>
      <c r="H833" s="41"/>
      <c r="I833" s="41"/>
      <c r="J833" s="41"/>
      <c r="K833" s="41"/>
      <c r="L833" s="41"/>
      <c r="M833" s="41"/>
      <c r="N833" s="41"/>
      <c r="O833" s="41"/>
      <c r="P833" s="41"/>
      <c r="Q833" s="41"/>
      <c r="R833" s="41"/>
      <c r="S833" s="41"/>
    </row>
    <row r="834" spans="1:19" s="241" customFormat="1" x14ac:dyDescent="0.25">
      <c r="A834" s="41"/>
      <c r="B834" s="41"/>
      <c r="F834" s="41"/>
      <c r="G834" s="41"/>
      <c r="H834" s="41"/>
      <c r="I834" s="41"/>
      <c r="J834" s="41"/>
      <c r="K834" s="41"/>
      <c r="L834" s="41"/>
      <c r="M834" s="41"/>
      <c r="N834" s="41"/>
      <c r="O834" s="41"/>
      <c r="P834" s="41"/>
      <c r="Q834" s="41"/>
      <c r="R834" s="41"/>
      <c r="S834" s="41"/>
    </row>
    <row r="835" spans="1:19" s="241" customFormat="1" x14ac:dyDescent="0.25">
      <c r="A835" s="41"/>
      <c r="B835" s="41"/>
      <c r="F835" s="41"/>
      <c r="G835" s="41"/>
      <c r="H835" s="41"/>
      <c r="I835" s="41"/>
      <c r="J835" s="41"/>
      <c r="K835" s="41"/>
      <c r="L835" s="41"/>
      <c r="M835" s="41"/>
      <c r="N835" s="41"/>
      <c r="O835" s="41"/>
      <c r="P835" s="41"/>
      <c r="Q835" s="41"/>
      <c r="R835" s="41"/>
      <c r="S835" s="41"/>
    </row>
    <row r="836" spans="1:19" s="241" customFormat="1" x14ac:dyDescent="0.25">
      <c r="A836" s="41"/>
      <c r="B836" s="41"/>
      <c r="F836" s="41"/>
      <c r="G836" s="41"/>
      <c r="H836" s="41"/>
      <c r="I836" s="41"/>
      <c r="J836" s="41"/>
      <c r="K836" s="41"/>
      <c r="L836" s="41"/>
      <c r="M836" s="41"/>
      <c r="N836" s="41"/>
      <c r="O836" s="41"/>
      <c r="P836" s="41"/>
      <c r="Q836" s="41"/>
      <c r="R836" s="41"/>
      <c r="S836" s="41"/>
    </row>
    <row r="837" spans="1:19" s="241" customFormat="1" x14ac:dyDescent="0.25">
      <c r="A837" s="41"/>
      <c r="B837" s="41"/>
      <c r="F837" s="41"/>
      <c r="G837" s="41"/>
      <c r="H837" s="41"/>
      <c r="I837" s="41"/>
      <c r="J837" s="41"/>
      <c r="K837" s="41"/>
      <c r="L837" s="41"/>
      <c r="M837" s="41"/>
      <c r="N837" s="41"/>
      <c r="O837" s="41"/>
      <c r="P837" s="41"/>
      <c r="Q837" s="41"/>
      <c r="R837" s="41"/>
      <c r="S837" s="41"/>
    </row>
    <row r="838" spans="1:19" s="241" customFormat="1" x14ac:dyDescent="0.25">
      <c r="A838" s="41"/>
      <c r="B838" s="41"/>
      <c r="F838" s="41"/>
      <c r="G838" s="41"/>
      <c r="H838" s="41"/>
      <c r="I838" s="41"/>
      <c r="J838" s="41"/>
      <c r="K838" s="41"/>
      <c r="L838" s="41"/>
      <c r="M838" s="41"/>
      <c r="N838" s="41"/>
      <c r="O838" s="41"/>
      <c r="P838" s="41"/>
      <c r="Q838" s="41"/>
      <c r="R838" s="41"/>
      <c r="S838" s="41"/>
    </row>
    <row r="839" spans="1:19" s="241" customFormat="1" x14ac:dyDescent="0.25">
      <c r="A839" s="41"/>
      <c r="B839" s="41"/>
      <c r="F839" s="41"/>
      <c r="G839" s="41"/>
      <c r="H839" s="41"/>
      <c r="I839" s="41"/>
      <c r="J839" s="41"/>
      <c r="K839" s="41"/>
      <c r="L839" s="41"/>
      <c r="M839" s="41"/>
      <c r="N839" s="41"/>
      <c r="O839" s="41"/>
      <c r="P839" s="41"/>
      <c r="Q839" s="41"/>
      <c r="R839" s="41"/>
      <c r="S839" s="41"/>
    </row>
    <row r="840" spans="1:19" s="241" customFormat="1" x14ac:dyDescent="0.25">
      <c r="A840" s="41"/>
      <c r="B840" s="41"/>
      <c r="F840" s="41"/>
      <c r="G840" s="41"/>
      <c r="H840" s="41"/>
      <c r="I840" s="41"/>
      <c r="J840" s="41"/>
      <c r="K840" s="41"/>
      <c r="L840" s="41"/>
      <c r="M840" s="41"/>
      <c r="N840" s="41"/>
      <c r="O840" s="41"/>
      <c r="P840" s="41"/>
      <c r="Q840" s="41"/>
      <c r="R840" s="41"/>
      <c r="S840" s="41"/>
    </row>
    <row r="841" spans="1:19" s="241" customFormat="1" x14ac:dyDescent="0.25">
      <c r="A841" s="41"/>
      <c r="B841" s="41"/>
      <c r="F841" s="41"/>
      <c r="G841" s="41"/>
      <c r="H841" s="41"/>
      <c r="I841" s="41"/>
      <c r="J841" s="41"/>
      <c r="K841" s="41"/>
      <c r="L841" s="41"/>
      <c r="M841" s="41"/>
      <c r="N841" s="41"/>
      <c r="O841" s="41"/>
      <c r="P841" s="41"/>
      <c r="Q841" s="41"/>
      <c r="R841" s="41"/>
      <c r="S841" s="41"/>
    </row>
    <row r="842" spans="1:19" s="241" customFormat="1" x14ac:dyDescent="0.25">
      <c r="A842" s="41"/>
      <c r="B842" s="41"/>
      <c r="F842" s="41"/>
      <c r="G842" s="41"/>
      <c r="H842" s="41"/>
      <c r="I842" s="41"/>
      <c r="J842" s="41"/>
      <c r="K842" s="41"/>
      <c r="L842" s="41"/>
      <c r="M842" s="41"/>
      <c r="N842" s="41"/>
      <c r="O842" s="41"/>
      <c r="P842" s="41"/>
      <c r="Q842" s="41"/>
      <c r="R842" s="41"/>
      <c r="S842" s="41"/>
    </row>
    <row r="843" spans="1:19" s="241" customFormat="1" x14ac:dyDescent="0.25">
      <c r="A843" s="41"/>
      <c r="B843" s="41"/>
      <c r="F843" s="41"/>
      <c r="G843" s="41"/>
      <c r="H843" s="41"/>
      <c r="I843" s="41"/>
      <c r="J843" s="41"/>
      <c r="K843" s="41"/>
      <c r="L843" s="41"/>
      <c r="M843" s="41"/>
      <c r="N843" s="41"/>
      <c r="O843" s="41"/>
      <c r="P843" s="41"/>
      <c r="Q843" s="41"/>
      <c r="R843" s="41"/>
      <c r="S843" s="41"/>
    </row>
    <row r="844" spans="1:19" s="241" customFormat="1" x14ac:dyDescent="0.25">
      <c r="A844" s="41"/>
      <c r="B844" s="41"/>
      <c r="F844" s="41"/>
      <c r="G844" s="41"/>
      <c r="H844" s="41"/>
      <c r="I844" s="41"/>
      <c r="J844" s="41"/>
      <c r="K844" s="41"/>
      <c r="L844" s="41"/>
      <c r="M844" s="41"/>
      <c r="N844" s="41"/>
      <c r="O844" s="41"/>
      <c r="P844" s="41"/>
      <c r="Q844" s="41"/>
      <c r="R844" s="41"/>
      <c r="S844" s="41"/>
    </row>
    <row r="845" spans="1:19" s="241" customFormat="1" x14ac:dyDescent="0.25">
      <c r="A845" s="41"/>
      <c r="B845" s="41"/>
      <c r="F845" s="41"/>
      <c r="G845" s="41"/>
      <c r="H845" s="41"/>
      <c r="I845" s="41"/>
      <c r="J845" s="41"/>
      <c r="K845" s="41"/>
      <c r="L845" s="41"/>
      <c r="M845" s="41"/>
      <c r="N845" s="41"/>
      <c r="O845" s="41"/>
      <c r="P845" s="41"/>
      <c r="Q845" s="41"/>
      <c r="R845" s="41"/>
      <c r="S845" s="41"/>
    </row>
    <row r="846" spans="1:19" s="241" customFormat="1" x14ac:dyDescent="0.25">
      <c r="A846" s="41"/>
      <c r="B846" s="41"/>
      <c r="F846" s="41"/>
      <c r="G846" s="41"/>
      <c r="H846" s="41"/>
      <c r="I846" s="41"/>
      <c r="J846" s="41"/>
      <c r="K846" s="41"/>
      <c r="L846" s="41"/>
      <c r="M846" s="41"/>
      <c r="N846" s="41"/>
      <c r="O846" s="41"/>
      <c r="P846" s="41"/>
      <c r="Q846" s="41"/>
      <c r="R846" s="41"/>
      <c r="S846" s="41"/>
    </row>
    <row r="847" spans="1:19" s="241" customFormat="1" x14ac:dyDescent="0.25">
      <c r="A847" s="41"/>
      <c r="B847" s="41"/>
      <c r="F847" s="41"/>
      <c r="G847" s="41"/>
      <c r="H847" s="41"/>
      <c r="I847" s="41"/>
      <c r="J847" s="41"/>
      <c r="K847" s="41"/>
      <c r="L847" s="41"/>
      <c r="M847" s="41"/>
      <c r="N847" s="41"/>
      <c r="O847" s="41"/>
      <c r="P847" s="41"/>
      <c r="Q847" s="41"/>
      <c r="R847" s="41"/>
      <c r="S847" s="41"/>
    </row>
    <row r="848" spans="1:19" s="241" customFormat="1" x14ac:dyDescent="0.25">
      <c r="A848" s="41"/>
      <c r="B848" s="41"/>
      <c r="F848" s="41"/>
      <c r="G848" s="41"/>
      <c r="H848" s="41"/>
      <c r="I848" s="41"/>
      <c r="J848" s="41"/>
      <c r="K848" s="41"/>
      <c r="L848" s="41"/>
      <c r="M848" s="41"/>
      <c r="N848" s="41"/>
      <c r="O848" s="41"/>
      <c r="P848" s="41"/>
      <c r="Q848" s="41"/>
      <c r="R848" s="41"/>
      <c r="S848" s="41"/>
    </row>
    <row r="849" spans="1:19" s="241" customFormat="1" x14ac:dyDescent="0.25">
      <c r="A849" s="41"/>
      <c r="B849" s="41"/>
      <c r="F849" s="41"/>
      <c r="G849" s="41"/>
      <c r="H849" s="41"/>
      <c r="I849" s="41"/>
      <c r="J849" s="41"/>
      <c r="K849" s="41"/>
      <c r="L849" s="41"/>
      <c r="M849" s="41"/>
      <c r="N849" s="41"/>
      <c r="O849" s="41"/>
      <c r="P849" s="41"/>
      <c r="Q849" s="41"/>
      <c r="R849" s="41"/>
      <c r="S849" s="41"/>
    </row>
    <row r="850" spans="1:19" s="241" customFormat="1" x14ac:dyDescent="0.25">
      <c r="A850" s="41"/>
      <c r="B850" s="41"/>
      <c r="F850" s="41"/>
      <c r="G850" s="41"/>
      <c r="H850" s="41"/>
      <c r="I850" s="41"/>
      <c r="J850" s="41"/>
      <c r="K850" s="41"/>
      <c r="L850" s="41"/>
      <c r="M850" s="41"/>
      <c r="N850" s="41"/>
      <c r="O850" s="41"/>
      <c r="P850" s="41"/>
      <c r="Q850" s="41"/>
      <c r="R850" s="41"/>
      <c r="S850" s="41"/>
    </row>
    <row r="851" spans="1:19" s="241" customFormat="1" x14ac:dyDescent="0.25">
      <c r="A851" s="41"/>
      <c r="B851" s="41"/>
      <c r="F851" s="41"/>
      <c r="G851" s="41"/>
      <c r="H851" s="41"/>
      <c r="I851" s="41"/>
      <c r="J851" s="41"/>
      <c r="K851" s="41"/>
      <c r="L851" s="41"/>
      <c r="M851" s="41"/>
      <c r="N851" s="41"/>
      <c r="O851" s="41"/>
      <c r="P851" s="41"/>
      <c r="Q851" s="41"/>
      <c r="R851" s="41"/>
      <c r="S851" s="41"/>
    </row>
    <row r="852" spans="1:19" s="241" customFormat="1" x14ac:dyDescent="0.25">
      <c r="A852" s="41"/>
      <c r="B852" s="41"/>
      <c r="F852" s="41"/>
      <c r="G852" s="41"/>
      <c r="H852" s="41"/>
      <c r="I852" s="41"/>
      <c r="J852" s="41"/>
      <c r="K852" s="41"/>
      <c r="L852" s="41"/>
      <c r="M852" s="41"/>
      <c r="N852" s="41"/>
      <c r="O852" s="41"/>
      <c r="P852" s="41"/>
      <c r="Q852" s="41"/>
      <c r="R852" s="41"/>
      <c r="S852" s="41"/>
    </row>
    <row r="853" spans="1:19" s="241" customFormat="1" x14ac:dyDescent="0.25">
      <c r="A853" s="41"/>
      <c r="B853" s="41"/>
      <c r="F853" s="41"/>
      <c r="G853" s="41"/>
      <c r="H853" s="41"/>
      <c r="I853" s="41"/>
      <c r="J853" s="41"/>
      <c r="K853" s="41"/>
      <c r="L853" s="41"/>
      <c r="M853" s="41"/>
      <c r="N853" s="41"/>
      <c r="O853" s="41"/>
      <c r="P853" s="41"/>
      <c r="Q853" s="41"/>
      <c r="R853" s="41"/>
      <c r="S853" s="41"/>
    </row>
    <row r="854" spans="1:19" s="241" customFormat="1" x14ac:dyDescent="0.25">
      <c r="A854" s="41"/>
      <c r="B854" s="41"/>
      <c r="F854" s="41"/>
      <c r="G854" s="41"/>
      <c r="H854" s="41"/>
      <c r="I854" s="41"/>
      <c r="J854" s="41"/>
      <c r="K854" s="41"/>
      <c r="L854" s="41"/>
      <c r="M854" s="41"/>
      <c r="N854" s="41"/>
      <c r="O854" s="41"/>
      <c r="P854" s="41"/>
      <c r="Q854" s="41"/>
      <c r="R854" s="41"/>
      <c r="S854" s="41"/>
    </row>
    <row r="855" spans="1:19" s="241" customFormat="1" x14ac:dyDescent="0.25">
      <c r="A855" s="41"/>
      <c r="B855" s="41"/>
      <c r="F855" s="41"/>
      <c r="G855" s="41"/>
      <c r="H855" s="41"/>
      <c r="I855" s="41"/>
      <c r="J855" s="41"/>
      <c r="K855" s="41"/>
      <c r="L855" s="41"/>
      <c r="M855" s="41"/>
      <c r="N855" s="41"/>
      <c r="O855" s="41"/>
      <c r="P855" s="41"/>
      <c r="Q855" s="41"/>
      <c r="R855" s="41"/>
      <c r="S855" s="41"/>
    </row>
    <row r="856" spans="1:19" s="241" customFormat="1" x14ac:dyDescent="0.25">
      <c r="A856" s="41"/>
      <c r="B856" s="41"/>
      <c r="F856" s="41"/>
      <c r="G856" s="41"/>
      <c r="H856" s="41"/>
      <c r="I856" s="41"/>
      <c r="J856" s="41"/>
      <c r="K856" s="41"/>
      <c r="L856" s="41"/>
      <c r="M856" s="41"/>
      <c r="N856" s="41"/>
      <c r="O856" s="41"/>
      <c r="P856" s="41"/>
      <c r="Q856" s="41"/>
      <c r="R856" s="41"/>
      <c r="S856" s="41"/>
    </row>
    <row r="857" spans="1:19" s="241" customFormat="1" x14ac:dyDescent="0.25">
      <c r="A857" s="41"/>
      <c r="B857" s="41"/>
      <c r="F857" s="41"/>
      <c r="G857" s="41"/>
      <c r="H857" s="41"/>
      <c r="I857" s="41"/>
      <c r="J857" s="41"/>
      <c r="K857" s="41"/>
      <c r="L857" s="41"/>
      <c r="M857" s="41"/>
      <c r="N857" s="41"/>
      <c r="O857" s="41"/>
      <c r="P857" s="41"/>
      <c r="Q857" s="41"/>
      <c r="R857" s="41"/>
      <c r="S857" s="41"/>
    </row>
    <row r="858" spans="1:19" s="241" customFormat="1" x14ac:dyDescent="0.25">
      <c r="A858" s="41"/>
      <c r="B858" s="41"/>
      <c r="F858" s="41"/>
      <c r="G858" s="41"/>
      <c r="H858" s="41"/>
      <c r="I858" s="41"/>
      <c r="J858" s="41"/>
      <c r="K858" s="41"/>
      <c r="L858" s="41"/>
      <c r="M858" s="41"/>
      <c r="N858" s="41"/>
      <c r="O858" s="41"/>
      <c r="P858" s="41"/>
      <c r="Q858" s="41"/>
      <c r="R858" s="41"/>
      <c r="S858" s="41"/>
    </row>
    <row r="859" spans="1:19" s="241" customFormat="1" x14ac:dyDescent="0.25">
      <c r="A859" s="41"/>
      <c r="B859" s="41"/>
      <c r="F859" s="41"/>
      <c r="G859" s="41"/>
      <c r="H859" s="41"/>
      <c r="I859" s="41"/>
      <c r="J859" s="41"/>
      <c r="K859" s="41"/>
      <c r="L859" s="41"/>
      <c r="M859" s="41"/>
      <c r="N859" s="41"/>
      <c r="O859" s="41"/>
      <c r="P859" s="41"/>
      <c r="Q859" s="41"/>
      <c r="R859" s="41"/>
      <c r="S859" s="41"/>
    </row>
    <row r="860" spans="1:19" s="241" customFormat="1" x14ac:dyDescent="0.25">
      <c r="A860" s="41"/>
      <c r="B860" s="41"/>
      <c r="F860" s="41"/>
      <c r="G860" s="41"/>
      <c r="H860" s="41"/>
      <c r="I860" s="41"/>
      <c r="J860" s="41"/>
      <c r="K860" s="41"/>
      <c r="L860" s="41"/>
      <c r="M860" s="41"/>
      <c r="N860" s="41"/>
      <c r="O860" s="41"/>
      <c r="P860" s="41"/>
      <c r="Q860" s="41"/>
      <c r="R860" s="41"/>
      <c r="S860" s="41"/>
    </row>
    <row r="861" spans="1:19" s="241" customFormat="1" x14ac:dyDescent="0.25">
      <c r="A861" s="41"/>
      <c r="B861" s="41"/>
      <c r="F861" s="41"/>
      <c r="G861" s="41"/>
      <c r="H861" s="41"/>
      <c r="I861" s="41"/>
      <c r="J861" s="41"/>
      <c r="K861" s="41"/>
      <c r="L861" s="41"/>
      <c r="M861" s="41"/>
      <c r="N861" s="41"/>
      <c r="O861" s="41"/>
      <c r="P861" s="41"/>
      <c r="Q861" s="41"/>
      <c r="R861" s="41"/>
      <c r="S861" s="41"/>
    </row>
    <row r="862" spans="1:19" s="241" customFormat="1" x14ac:dyDescent="0.25">
      <c r="A862" s="41"/>
      <c r="B862" s="41"/>
      <c r="F862" s="41"/>
      <c r="G862" s="41"/>
      <c r="H862" s="41"/>
      <c r="I862" s="41"/>
      <c r="J862" s="41"/>
      <c r="K862" s="41"/>
      <c r="L862" s="41"/>
      <c r="M862" s="41"/>
      <c r="N862" s="41"/>
      <c r="O862" s="41"/>
      <c r="P862" s="41"/>
      <c r="Q862" s="41"/>
      <c r="R862" s="41"/>
      <c r="S862" s="41"/>
    </row>
    <row r="863" spans="1:19" s="241" customFormat="1" x14ac:dyDescent="0.25">
      <c r="A863" s="41"/>
      <c r="B863" s="41"/>
      <c r="F863" s="41"/>
      <c r="G863" s="41"/>
      <c r="H863" s="41"/>
      <c r="I863" s="41"/>
      <c r="J863" s="41"/>
      <c r="K863" s="41"/>
      <c r="L863" s="41"/>
      <c r="M863" s="41"/>
      <c r="N863" s="41"/>
      <c r="O863" s="41"/>
      <c r="P863" s="41"/>
      <c r="Q863" s="41"/>
      <c r="R863" s="41"/>
      <c r="S863" s="41"/>
    </row>
    <row r="864" spans="1:19" s="241" customFormat="1" x14ac:dyDescent="0.25">
      <c r="A864" s="41"/>
      <c r="B864" s="41"/>
      <c r="F864" s="41"/>
      <c r="G864" s="41"/>
      <c r="H864" s="41"/>
      <c r="I864" s="41"/>
      <c r="J864" s="41"/>
      <c r="K864" s="41"/>
      <c r="L864" s="41"/>
      <c r="M864" s="41"/>
      <c r="N864" s="41"/>
      <c r="O864" s="41"/>
      <c r="P864" s="41"/>
      <c r="Q864" s="41"/>
      <c r="R864" s="41"/>
      <c r="S864" s="41"/>
    </row>
    <row r="865" spans="1:19" s="241" customFormat="1" x14ac:dyDescent="0.25">
      <c r="A865" s="41"/>
      <c r="B865" s="41"/>
      <c r="F865" s="41"/>
      <c r="G865" s="41"/>
      <c r="H865" s="41"/>
      <c r="I865" s="41"/>
      <c r="J865" s="41"/>
      <c r="K865" s="41"/>
      <c r="L865" s="41"/>
      <c r="M865" s="41"/>
      <c r="N865" s="41"/>
      <c r="O865" s="41"/>
      <c r="P865" s="41"/>
      <c r="Q865" s="41"/>
      <c r="R865" s="41"/>
      <c r="S865" s="41"/>
    </row>
    <row r="866" spans="1:19" s="241" customFormat="1" x14ac:dyDescent="0.25">
      <c r="A866" s="41"/>
      <c r="B866" s="41"/>
      <c r="F866" s="41"/>
      <c r="G866" s="41"/>
      <c r="H866" s="41"/>
      <c r="I866" s="41"/>
      <c r="J866" s="41"/>
      <c r="K866" s="41"/>
      <c r="L866" s="41"/>
      <c r="M866" s="41"/>
      <c r="N866" s="41"/>
      <c r="O866" s="41"/>
      <c r="P866" s="41"/>
      <c r="Q866" s="41"/>
      <c r="R866" s="41"/>
      <c r="S866" s="41"/>
    </row>
    <row r="867" spans="1:19" s="241" customFormat="1" x14ac:dyDescent="0.25">
      <c r="A867" s="41"/>
      <c r="B867" s="41"/>
      <c r="F867" s="41"/>
      <c r="G867" s="41"/>
      <c r="H867" s="41"/>
      <c r="I867" s="41"/>
      <c r="J867" s="41"/>
      <c r="K867" s="41"/>
      <c r="L867" s="41"/>
      <c r="M867" s="41"/>
      <c r="N867" s="41"/>
      <c r="O867" s="41"/>
      <c r="P867" s="41"/>
      <c r="Q867" s="41"/>
      <c r="R867" s="41"/>
      <c r="S867" s="41"/>
    </row>
    <row r="868" spans="1:19" s="241" customFormat="1" x14ac:dyDescent="0.25">
      <c r="A868" s="41"/>
      <c r="B868" s="41"/>
      <c r="F868" s="41"/>
      <c r="G868" s="41"/>
      <c r="H868" s="41"/>
      <c r="I868" s="41"/>
      <c r="J868" s="41"/>
      <c r="K868" s="41"/>
      <c r="L868" s="41"/>
      <c r="M868" s="41"/>
      <c r="N868" s="41"/>
      <c r="O868" s="41"/>
      <c r="P868" s="41"/>
      <c r="Q868" s="41"/>
      <c r="R868" s="41"/>
      <c r="S868" s="41"/>
    </row>
    <row r="869" spans="1:19" s="241" customFormat="1" x14ac:dyDescent="0.25">
      <c r="A869" s="41"/>
      <c r="B869" s="41"/>
      <c r="F869" s="41"/>
      <c r="G869" s="41"/>
      <c r="H869" s="41"/>
      <c r="I869" s="41"/>
      <c r="J869" s="41"/>
      <c r="K869" s="41"/>
      <c r="L869" s="41"/>
      <c r="M869" s="41"/>
      <c r="N869" s="41"/>
      <c r="O869" s="41"/>
      <c r="P869" s="41"/>
      <c r="Q869" s="41"/>
      <c r="R869" s="41"/>
      <c r="S869" s="41"/>
    </row>
    <row r="870" spans="1:19" s="241" customFormat="1" x14ac:dyDescent="0.25">
      <c r="A870" s="41"/>
      <c r="B870" s="41"/>
      <c r="F870" s="41"/>
      <c r="G870" s="41"/>
      <c r="H870" s="41"/>
      <c r="I870" s="41"/>
      <c r="J870" s="41"/>
      <c r="K870" s="41"/>
      <c r="L870" s="41"/>
      <c r="M870" s="41"/>
      <c r="N870" s="41"/>
      <c r="O870" s="41"/>
      <c r="P870" s="41"/>
      <c r="Q870" s="41"/>
      <c r="R870" s="41"/>
      <c r="S870" s="41"/>
    </row>
    <row r="871" spans="1:19" s="241" customFormat="1" x14ac:dyDescent="0.25">
      <c r="A871" s="41"/>
      <c r="B871" s="41"/>
      <c r="F871" s="41"/>
      <c r="G871" s="41"/>
      <c r="H871" s="41"/>
      <c r="I871" s="41"/>
      <c r="J871" s="41"/>
      <c r="K871" s="41"/>
      <c r="L871" s="41"/>
      <c r="M871" s="41"/>
      <c r="N871" s="41"/>
      <c r="O871" s="41"/>
      <c r="P871" s="41"/>
      <c r="Q871" s="41"/>
      <c r="R871" s="41"/>
      <c r="S871" s="41"/>
    </row>
    <row r="872" spans="1:19" s="241" customFormat="1" x14ac:dyDescent="0.25">
      <c r="A872" s="41"/>
      <c r="B872" s="41"/>
      <c r="F872" s="41"/>
      <c r="G872" s="41"/>
      <c r="H872" s="41"/>
      <c r="I872" s="41"/>
      <c r="J872" s="41"/>
      <c r="K872" s="41"/>
      <c r="L872" s="41"/>
      <c r="M872" s="41"/>
      <c r="N872" s="41"/>
      <c r="O872" s="41"/>
      <c r="P872" s="41"/>
      <c r="Q872" s="41"/>
      <c r="R872" s="41"/>
      <c r="S872" s="41"/>
    </row>
    <row r="873" spans="1:19" s="241" customFormat="1" x14ac:dyDescent="0.25">
      <c r="A873" s="41"/>
      <c r="B873" s="41"/>
      <c r="F873" s="41"/>
      <c r="G873" s="41"/>
      <c r="H873" s="41"/>
      <c r="I873" s="41"/>
      <c r="J873" s="41"/>
      <c r="K873" s="41"/>
      <c r="L873" s="41"/>
      <c r="M873" s="41"/>
      <c r="N873" s="41"/>
      <c r="O873" s="41"/>
      <c r="P873" s="41"/>
      <c r="Q873" s="41"/>
      <c r="R873" s="41"/>
      <c r="S873" s="41"/>
    </row>
    <row r="874" spans="1:19" s="241" customFormat="1" x14ac:dyDescent="0.25">
      <c r="A874" s="41"/>
      <c r="B874" s="41"/>
      <c r="F874" s="41"/>
      <c r="G874" s="41"/>
      <c r="H874" s="41"/>
      <c r="I874" s="41"/>
      <c r="J874" s="41"/>
      <c r="K874" s="41"/>
      <c r="L874" s="41"/>
      <c r="M874" s="41"/>
      <c r="N874" s="41"/>
      <c r="O874" s="41"/>
      <c r="P874" s="41"/>
      <c r="Q874" s="41"/>
      <c r="R874" s="41"/>
      <c r="S874" s="41"/>
    </row>
    <row r="875" spans="1:19" s="241" customFormat="1" x14ac:dyDescent="0.25">
      <c r="A875" s="41"/>
      <c r="B875" s="41"/>
      <c r="F875" s="41"/>
      <c r="G875" s="41"/>
      <c r="H875" s="41"/>
      <c r="I875" s="41"/>
      <c r="J875" s="41"/>
      <c r="K875" s="41"/>
      <c r="L875" s="41"/>
      <c r="M875" s="41"/>
      <c r="N875" s="41"/>
      <c r="O875" s="41"/>
      <c r="P875" s="41"/>
      <c r="Q875" s="41"/>
      <c r="R875" s="41"/>
      <c r="S875" s="41"/>
    </row>
    <row r="876" spans="1:19" s="241" customFormat="1" x14ac:dyDescent="0.25">
      <c r="A876" s="41"/>
      <c r="B876" s="41"/>
      <c r="F876" s="41"/>
      <c r="G876" s="41"/>
      <c r="H876" s="41"/>
      <c r="I876" s="41"/>
      <c r="J876" s="41"/>
      <c r="K876" s="41"/>
      <c r="L876" s="41"/>
      <c r="M876" s="41"/>
      <c r="N876" s="41"/>
      <c r="O876" s="41"/>
      <c r="P876" s="41"/>
      <c r="Q876" s="41"/>
      <c r="R876" s="41"/>
      <c r="S876" s="41"/>
    </row>
    <row r="877" spans="1:19" s="241" customFormat="1" x14ac:dyDescent="0.25">
      <c r="A877" s="41"/>
      <c r="B877" s="41"/>
      <c r="F877" s="41"/>
      <c r="G877" s="41"/>
      <c r="H877" s="41"/>
      <c r="I877" s="41"/>
      <c r="J877" s="41"/>
      <c r="K877" s="41"/>
      <c r="L877" s="41"/>
      <c r="M877" s="41"/>
      <c r="N877" s="41"/>
      <c r="O877" s="41"/>
      <c r="P877" s="41"/>
      <c r="Q877" s="41"/>
      <c r="R877" s="41"/>
      <c r="S877" s="41"/>
    </row>
    <row r="878" spans="1:19" s="241" customFormat="1" x14ac:dyDescent="0.25">
      <c r="A878" s="41"/>
      <c r="B878" s="41"/>
      <c r="F878" s="41"/>
      <c r="G878" s="41"/>
      <c r="H878" s="41"/>
      <c r="I878" s="41"/>
      <c r="J878" s="41"/>
      <c r="K878" s="41"/>
      <c r="L878" s="41"/>
      <c r="M878" s="41"/>
      <c r="N878" s="41"/>
      <c r="O878" s="41"/>
      <c r="P878" s="41"/>
      <c r="Q878" s="41"/>
      <c r="R878" s="41"/>
      <c r="S878" s="41"/>
    </row>
    <row r="879" spans="1:19" s="241" customFormat="1" x14ac:dyDescent="0.25">
      <c r="A879" s="41"/>
      <c r="B879" s="41"/>
      <c r="F879" s="41"/>
      <c r="G879" s="41"/>
      <c r="H879" s="41"/>
      <c r="I879" s="41"/>
      <c r="J879" s="41"/>
      <c r="K879" s="41"/>
      <c r="L879" s="41"/>
      <c r="M879" s="41"/>
      <c r="N879" s="41"/>
      <c r="O879" s="41"/>
      <c r="P879" s="41"/>
      <c r="Q879" s="41"/>
      <c r="R879" s="41"/>
      <c r="S879" s="41"/>
    </row>
    <row r="880" spans="1:19" s="241" customFormat="1" x14ac:dyDescent="0.25">
      <c r="A880" s="41"/>
      <c r="B880" s="41"/>
      <c r="F880" s="41"/>
      <c r="G880" s="41"/>
      <c r="H880" s="41"/>
      <c r="I880" s="41"/>
      <c r="J880" s="41"/>
      <c r="K880" s="41"/>
      <c r="L880" s="41"/>
      <c r="M880" s="41"/>
      <c r="N880" s="41"/>
      <c r="O880" s="41"/>
      <c r="P880" s="41"/>
      <c r="Q880" s="41"/>
      <c r="R880" s="41"/>
      <c r="S880" s="41"/>
    </row>
    <row r="881" spans="1:19" s="241" customFormat="1" x14ac:dyDescent="0.25">
      <c r="A881" s="41"/>
      <c r="B881" s="41"/>
      <c r="F881" s="41"/>
      <c r="G881" s="41"/>
      <c r="H881" s="41"/>
      <c r="I881" s="41"/>
      <c r="J881" s="41"/>
      <c r="K881" s="41"/>
      <c r="L881" s="41"/>
      <c r="M881" s="41"/>
      <c r="N881" s="41"/>
      <c r="O881" s="41"/>
      <c r="P881" s="41"/>
      <c r="Q881" s="41"/>
      <c r="R881" s="41"/>
      <c r="S881" s="41"/>
    </row>
    <row r="882" spans="1:19" s="241" customFormat="1" x14ac:dyDescent="0.25">
      <c r="A882" s="41"/>
      <c r="B882" s="41"/>
      <c r="F882" s="41"/>
      <c r="G882" s="41"/>
      <c r="H882" s="41"/>
      <c r="I882" s="41"/>
      <c r="J882" s="41"/>
      <c r="K882" s="41"/>
      <c r="L882" s="41"/>
      <c r="M882" s="41"/>
      <c r="N882" s="41"/>
      <c r="O882" s="41"/>
      <c r="P882" s="41"/>
      <c r="Q882" s="41"/>
      <c r="R882" s="41"/>
      <c r="S882" s="41"/>
    </row>
    <row r="883" spans="1:19" s="241" customFormat="1" x14ac:dyDescent="0.25">
      <c r="A883" s="41"/>
      <c r="B883" s="41"/>
      <c r="F883" s="41"/>
      <c r="G883" s="41"/>
      <c r="H883" s="41"/>
      <c r="I883" s="41"/>
      <c r="J883" s="41"/>
      <c r="K883" s="41"/>
      <c r="L883" s="41"/>
      <c r="M883" s="41"/>
      <c r="N883" s="41"/>
      <c r="O883" s="41"/>
      <c r="P883" s="41"/>
      <c r="Q883" s="41"/>
      <c r="R883" s="41"/>
      <c r="S883" s="41"/>
    </row>
    <row r="884" spans="1:19" s="241" customFormat="1" x14ac:dyDescent="0.25">
      <c r="A884" s="41"/>
      <c r="B884" s="41"/>
      <c r="F884" s="41"/>
      <c r="G884" s="41"/>
      <c r="H884" s="41"/>
      <c r="I884" s="41"/>
      <c r="J884" s="41"/>
      <c r="K884" s="41"/>
      <c r="L884" s="41"/>
      <c r="M884" s="41"/>
      <c r="N884" s="41"/>
      <c r="O884" s="41"/>
      <c r="P884" s="41"/>
      <c r="Q884" s="41"/>
      <c r="R884" s="41"/>
      <c r="S884" s="41"/>
    </row>
    <row r="885" spans="1:19" s="241" customFormat="1" x14ac:dyDescent="0.25">
      <c r="A885" s="41"/>
      <c r="B885" s="41"/>
      <c r="F885" s="41"/>
      <c r="G885" s="41"/>
      <c r="H885" s="41"/>
      <c r="I885" s="41"/>
      <c r="J885" s="41"/>
      <c r="K885" s="41"/>
      <c r="L885" s="41"/>
      <c r="M885" s="41"/>
      <c r="N885" s="41"/>
      <c r="O885" s="41"/>
      <c r="P885" s="41"/>
      <c r="Q885" s="41"/>
      <c r="R885" s="41"/>
      <c r="S885" s="41"/>
    </row>
    <row r="886" spans="1:19" s="241" customFormat="1" x14ac:dyDescent="0.25">
      <c r="A886" s="41"/>
      <c r="B886" s="41"/>
      <c r="F886" s="41"/>
      <c r="G886" s="41"/>
      <c r="H886" s="41"/>
      <c r="I886" s="41"/>
      <c r="J886" s="41"/>
      <c r="K886" s="41"/>
      <c r="L886" s="41"/>
      <c r="M886" s="41"/>
      <c r="N886" s="41"/>
      <c r="O886" s="41"/>
      <c r="P886" s="41"/>
      <c r="Q886" s="41"/>
      <c r="R886" s="41"/>
      <c r="S886" s="41"/>
    </row>
    <row r="887" spans="1:19" s="241" customFormat="1" x14ac:dyDescent="0.25">
      <c r="A887" s="41"/>
      <c r="B887" s="41"/>
      <c r="F887" s="41"/>
      <c r="G887" s="41"/>
      <c r="H887" s="41"/>
      <c r="I887" s="41"/>
      <c r="J887" s="41"/>
      <c r="K887" s="41"/>
      <c r="L887" s="41"/>
      <c r="M887" s="41"/>
      <c r="N887" s="41"/>
      <c r="O887" s="41"/>
      <c r="P887" s="41"/>
      <c r="Q887" s="41"/>
      <c r="R887" s="41"/>
      <c r="S887" s="41"/>
    </row>
    <row r="888" spans="1:19" s="241" customFormat="1" x14ac:dyDescent="0.25">
      <c r="A888" s="41"/>
      <c r="B888" s="41"/>
      <c r="F888" s="41"/>
      <c r="G888" s="41"/>
      <c r="H888" s="41"/>
      <c r="I888" s="41"/>
      <c r="J888" s="41"/>
      <c r="K888" s="41"/>
      <c r="L888" s="41"/>
      <c r="M888" s="41"/>
      <c r="N888" s="41"/>
      <c r="O888" s="41"/>
      <c r="P888" s="41"/>
      <c r="Q888" s="41"/>
      <c r="R888" s="41"/>
      <c r="S888" s="41"/>
    </row>
    <row r="889" spans="1:19" s="241" customFormat="1" x14ac:dyDescent="0.25">
      <c r="A889" s="41"/>
      <c r="B889" s="41"/>
      <c r="F889" s="41"/>
      <c r="G889" s="41"/>
      <c r="H889" s="41"/>
      <c r="I889" s="41"/>
      <c r="J889" s="41"/>
      <c r="K889" s="41"/>
      <c r="L889" s="41"/>
      <c r="M889" s="41"/>
      <c r="N889" s="41"/>
      <c r="O889" s="41"/>
      <c r="P889" s="41"/>
      <c r="Q889" s="41"/>
      <c r="R889" s="41"/>
      <c r="S889" s="41"/>
    </row>
    <row r="890" spans="1:19" s="241" customFormat="1" x14ac:dyDescent="0.25">
      <c r="A890" s="41"/>
      <c r="B890" s="41"/>
      <c r="F890" s="41"/>
      <c r="G890" s="41"/>
      <c r="H890" s="41"/>
      <c r="I890" s="41"/>
      <c r="J890" s="41"/>
      <c r="K890" s="41"/>
      <c r="L890" s="41"/>
      <c r="M890" s="41"/>
      <c r="N890" s="41"/>
      <c r="O890" s="41"/>
      <c r="P890" s="41"/>
      <c r="Q890" s="41"/>
      <c r="R890" s="41"/>
      <c r="S890" s="41"/>
    </row>
    <row r="891" spans="1:19" s="241" customFormat="1" x14ac:dyDescent="0.25">
      <c r="A891" s="41"/>
      <c r="B891" s="41"/>
      <c r="F891" s="41"/>
      <c r="G891" s="41"/>
      <c r="H891" s="41"/>
      <c r="I891" s="41"/>
      <c r="J891" s="41"/>
      <c r="K891" s="41"/>
      <c r="L891" s="41"/>
      <c r="M891" s="41"/>
      <c r="N891" s="41"/>
      <c r="O891" s="41"/>
      <c r="P891" s="41"/>
      <c r="Q891" s="41"/>
      <c r="R891" s="41"/>
      <c r="S891" s="41"/>
    </row>
    <row r="892" spans="1:19" s="241" customFormat="1" x14ac:dyDescent="0.25">
      <c r="A892" s="41"/>
      <c r="B892" s="41"/>
      <c r="F892" s="41"/>
      <c r="G892" s="41"/>
      <c r="H892" s="41"/>
      <c r="I892" s="41"/>
      <c r="J892" s="41"/>
      <c r="K892" s="41"/>
      <c r="L892" s="41"/>
      <c r="M892" s="41"/>
      <c r="N892" s="41"/>
      <c r="O892" s="41"/>
      <c r="P892" s="41"/>
      <c r="Q892" s="41"/>
      <c r="R892" s="41"/>
      <c r="S892" s="41"/>
    </row>
    <row r="893" spans="1:19" s="241" customFormat="1" x14ac:dyDescent="0.25">
      <c r="A893" s="41"/>
      <c r="B893" s="41"/>
      <c r="F893" s="41"/>
      <c r="G893" s="41"/>
      <c r="H893" s="41"/>
      <c r="I893" s="41"/>
      <c r="J893" s="41"/>
      <c r="K893" s="41"/>
      <c r="L893" s="41"/>
      <c r="M893" s="41"/>
      <c r="N893" s="41"/>
      <c r="O893" s="41"/>
      <c r="P893" s="41"/>
      <c r="Q893" s="41"/>
      <c r="R893" s="41"/>
      <c r="S893" s="41"/>
    </row>
    <row r="894" spans="1:19" s="241" customFormat="1" x14ac:dyDescent="0.25">
      <c r="A894" s="41"/>
      <c r="B894" s="41"/>
      <c r="F894" s="41"/>
      <c r="G894" s="41"/>
      <c r="H894" s="41"/>
      <c r="I894" s="41"/>
      <c r="J894" s="41"/>
      <c r="K894" s="41"/>
      <c r="L894" s="41"/>
      <c r="M894" s="41"/>
      <c r="N894" s="41"/>
      <c r="O894" s="41"/>
      <c r="P894" s="41"/>
      <c r="Q894" s="41"/>
      <c r="R894" s="41"/>
      <c r="S894" s="41"/>
    </row>
    <row r="895" spans="1:19" s="241" customFormat="1" x14ac:dyDescent="0.25">
      <c r="A895" s="41"/>
      <c r="B895" s="41"/>
      <c r="F895" s="41"/>
      <c r="G895" s="41"/>
      <c r="H895" s="41"/>
      <c r="I895" s="41"/>
      <c r="J895" s="41"/>
      <c r="K895" s="41"/>
      <c r="L895" s="41"/>
      <c r="M895" s="41"/>
      <c r="N895" s="41"/>
      <c r="O895" s="41"/>
      <c r="P895" s="41"/>
      <c r="Q895" s="41"/>
      <c r="R895" s="41"/>
      <c r="S895" s="41"/>
    </row>
    <row r="896" spans="1:19" s="241" customFormat="1" x14ac:dyDescent="0.25">
      <c r="A896" s="41"/>
      <c r="B896" s="41"/>
      <c r="F896" s="41"/>
      <c r="G896" s="41"/>
      <c r="H896" s="41"/>
      <c r="I896" s="41"/>
      <c r="J896" s="41"/>
      <c r="K896" s="41"/>
      <c r="L896" s="41"/>
      <c r="M896" s="41"/>
      <c r="N896" s="41"/>
      <c r="O896" s="41"/>
      <c r="P896" s="41"/>
      <c r="Q896" s="41"/>
      <c r="R896" s="41"/>
      <c r="S896" s="41"/>
    </row>
    <row r="897" spans="1:19" s="241" customFormat="1" x14ac:dyDescent="0.25">
      <c r="A897" s="41"/>
      <c r="B897" s="41"/>
      <c r="F897" s="41"/>
      <c r="G897" s="41"/>
      <c r="H897" s="41"/>
      <c r="I897" s="41"/>
      <c r="J897" s="41"/>
      <c r="K897" s="41"/>
      <c r="L897" s="41"/>
      <c r="M897" s="41"/>
      <c r="N897" s="41"/>
      <c r="O897" s="41"/>
      <c r="P897" s="41"/>
      <c r="Q897" s="41"/>
      <c r="R897" s="41"/>
      <c r="S897" s="41"/>
    </row>
    <row r="898" spans="1:19" s="241" customFormat="1" x14ac:dyDescent="0.25">
      <c r="A898" s="41"/>
      <c r="B898" s="41"/>
      <c r="F898" s="41"/>
      <c r="G898" s="41"/>
      <c r="H898" s="41"/>
      <c r="I898" s="41"/>
      <c r="J898" s="41"/>
      <c r="K898" s="41"/>
      <c r="L898" s="41"/>
      <c r="M898" s="41"/>
      <c r="N898" s="41"/>
      <c r="O898" s="41"/>
      <c r="P898" s="41"/>
      <c r="Q898" s="41"/>
      <c r="R898" s="41"/>
      <c r="S898" s="41"/>
    </row>
    <row r="899" spans="1:19" s="241" customFormat="1" x14ac:dyDescent="0.25">
      <c r="A899" s="41"/>
      <c r="B899" s="41"/>
      <c r="F899" s="41"/>
      <c r="G899" s="41"/>
      <c r="H899" s="41"/>
      <c r="I899" s="41"/>
      <c r="J899" s="41"/>
      <c r="K899" s="41"/>
      <c r="L899" s="41"/>
      <c r="M899" s="41"/>
      <c r="N899" s="41"/>
      <c r="O899" s="41"/>
      <c r="P899" s="41"/>
      <c r="Q899" s="41"/>
      <c r="R899" s="41"/>
      <c r="S899" s="41"/>
    </row>
    <row r="900" spans="1:19" s="241" customFormat="1" x14ac:dyDescent="0.25">
      <c r="A900" s="41"/>
      <c r="B900" s="41"/>
      <c r="F900" s="41"/>
      <c r="G900" s="41"/>
      <c r="H900" s="41"/>
      <c r="I900" s="41"/>
      <c r="J900" s="41"/>
      <c r="K900" s="41"/>
      <c r="L900" s="41"/>
      <c r="M900" s="41"/>
      <c r="N900" s="41"/>
      <c r="O900" s="41"/>
      <c r="P900" s="41"/>
      <c r="Q900" s="41"/>
      <c r="R900" s="41"/>
      <c r="S900" s="41"/>
    </row>
    <row r="901" spans="1:19" s="241" customFormat="1" x14ac:dyDescent="0.25">
      <c r="A901" s="41"/>
      <c r="B901" s="41"/>
      <c r="F901" s="41"/>
      <c r="G901" s="41"/>
      <c r="H901" s="41"/>
      <c r="I901" s="41"/>
      <c r="J901" s="41"/>
      <c r="K901" s="41"/>
      <c r="L901" s="41"/>
      <c r="M901" s="41"/>
      <c r="N901" s="41"/>
      <c r="O901" s="41"/>
      <c r="P901" s="41"/>
      <c r="Q901" s="41"/>
      <c r="R901" s="41"/>
      <c r="S901" s="41"/>
    </row>
    <row r="902" spans="1:19" s="241" customFormat="1" x14ac:dyDescent="0.25">
      <c r="A902" s="41"/>
      <c r="B902" s="41"/>
      <c r="F902" s="41"/>
      <c r="G902" s="41"/>
      <c r="H902" s="41"/>
      <c r="I902" s="41"/>
      <c r="J902" s="41"/>
      <c r="K902" s="41"/>
      <c r="L902" s="41"/>
      <c r="M902" s="41"/>
      <c r="N902" s="41"/>
      <c r="O902" s="41"/>
      <c r="P902" s="41"/>
      <c r="Q902" s="41"/>
      <c r="R902" s="41"/>
      <c r="S902" s="41"/>
    </row>
    <row r="903" spans="1:19" s="241" customFormat="1" x14ac:dyDescent="0.25">
      <c r="A903" s="41"/>
      <c r="B903" s="41"/>
      <c r="F903" s="41"/>
      <c r="G903" s="41"/>
      <c r="H903" s="41"/>
      <c r="I903" s="41"/>
      <c r="J903" s="41"/>
      <c r="K903" s="41"/>
      <c r="L903" s="41"/>
      <c r="M903" s="41"/>
      <c r="N903" s="41"/>
      <c r="O903" s="41"/>
      <c r="P903" s="41"/>
      <c r="Q903" s="41"/>
      <c r="R903" s="41"/>
      <c r="S903" s="41"/>
    </row>
    <row r="904" spans="1:19" s="241" customFormat="1" x14ac:dyDescent="0.25">
      <c r="A904" s="41"/>
      <c r="B904" s="41"/>
      <c r="F904" s="41"/>
      <c r="G904" s="41"/>
      <c r="H904" s="41"/>
      <c r="I904" s="41"/>
      <c r="J904" s="41"/>
      <c r="K904" s="41"/>
      <c r="L904" s="41"/>
      <c r="M904" s="41"/>
      <c r="N904" s="41"/>
      <c r="O904" s="41"/>
      <c r="P904" s="41"/>
      <c r="Q904" s="41"/>
      <c r="R904" s="41"/>
      <c r="S904" s="41"/>
    </row>
    <row r="905" spans="1:19" s="241" customFormat="1" x14ac:dyDescent="0.25">
      <c r="A905" s="41"/>
      <c r="B905" s="41"/>
      <c r="F905" s="41"/>
      <c r="G905" s="41"/>
      <c r="H905" s="41"/>
      <c r="I905" s="41"/>
      <c r="J905" s="41"/>
      <c r="K905" s="41"/>
      <c r="L905" s="41"/>
      <c r="M905" s="41"/>
      <c r="N905" s="41"/>
      <c r="O905" s="41"/>
      <c r="P905" s="41"/>
      <c r="Q905" s="41"/>
      <c r="R905" s="41"/>
      <c r="S905" s="41"/>
    </row>
    <row r="906" spans="1:19" s="241" customFormat="1" x14ac:dyDescent="0.25">
      <c r="A906" s="41"/>
      <c r="B906" s="41"/>
      <c r="F906" s="41"/>
      <c r="G906" s="41"/>
      <c r="H906" s="41"/>
      <c r="I906" s="41"/>
      <c r="J906" s="41"/>
      <c r="K906" s="41"/>
      <c r="L906" s="41"/>
      <c r="M906" s="41"/>
      <c r="N906" s="41"/>
      <c r="O906" s="41"/>
      <c r="P906" s="41"/>
      <c r="Q906" s="41"/>
      <c r="R906" s="41"/>
      <c r="S906" s="41"/>
    </row>
    <row r="907" spans="1:19" s="241" customFormat="1" x14ac:dyDescent="0.25">
      <c r="A907" s="41"/>
      <c r="B907" s="41"/>
      <c r="F907" s="41"/>
      <c r="G907" s="41"/>
      <c r="H907" s="41"/>
      <c r="I907" s="41"/>
      <c r="J907" s="41"/>
      <c r="K907" s="41"/>
      <c r="L907" s="41"/>
      <c r="M907" s="41"/>
      <c r="N907" s="41"/>
      <c r="O907" s="41"/>
      <c r="P907" s="41"/>
      <c r="Q907" s="41"/>
      <c r="R907" s="41"/>
      <c r="S907" s="41"/>
    </row>
    <row r="908" spans="1:19" s="241" customFormat="1" x14ac:dyDescent="0.25">
      <c r="A908" s="41"/>
      <c r="B908" s="41"/>
      <c r="F908" s="41"/>
      <c r="G908" s="41"/>
      <c r="H908" s="41"/>
      <c r="I908" s="41"/>
      <c r="J908" s="41"/>
      <c r="K908" s="41"/>
      <c r="L908" s="41"/>
      <c r="M908" s="41"/>
      <c r="N908" s="41"/>
      <c r="O908" s="41"/>
      <c r="P908" s="41"/>
      <c r="Q908" s="41"/>
      <c r="R908" s="41"/>
      <c r="S908" s="41"/>
    </row>
    <row r="909" spans="1:19" s="241" customFormat="1" x14ac:dyDescent="0.25">
      <c r="A909" s="41"/>
      <c r="B909" s="41"/>
      <c r="F909" s="41"/>
      <c r="G909" s="41"/>
      <c r="H909" s="41"/>
      <c r="I909" s="41"/>
      <c r="J909" s="41"/>
      <c r="K909" s="41"/>
      <c r="L909" s="41"/>
      <c r="M909" s="41"/>
      <c r="N909" s="41"/>
      <c r="O909" s="41"/>
      <c r="P909" s="41"/>
      <c r="Q909" s="41"/>
      <c r="R909" s="41"/>
      <c r="S909" s="41"/>
    </row>
    <row r="910" spans="1:19" s="241" customFormat="1" x14ac:dyDescent="0.25">
      <c r="A910" s="41"/>
      <c r="B910" s="41"/>
      <c r="F910" s="41"/>
      <c r="G910" s="41"/>
      <c r="H910" s="41"/>
      <c r="I910" s="41"/>
      <c r="J910" s="41"/>
      <c r="K910" s="41"/>
      <c r="L910" s="41"/>
      <c r="M910" s="41"/>
      <c r="N910" s="41"/>
      <c r="O910" s="41"/>
      <c r="P910" s="41"/>
      <c r="Q910" s="41"/>
      <c r="R910" s="41"/>
      <c r="S910" s="41"/>
    </row>
    <row r="911" spans="1:19" s="241" customFormat="1" x14ac:dyDescent="0.25">
      <c r="A911" s="41"/>
      <c r="B911" s="41"/>
      <c r="F911" s="41"/>
      <c r="G911" s="41"/>
      <c r="H911" s="41"/>
      <c r="I911" s="41"/>
      <c r="J911" s="41"/>
      <c r="K911" s="41"/>
      <c r="L911" s="41"/>
      <c r="M911" s="41"/>
      <c r="N911" s="41"/>
      <c r="O911" s="41"/>
      <c r="P911" s="41"/>
      <c r="Q911" s="41"/>
      <c r="R911" s="41"/>
      <c r="S911" s="41"/>
    </row>
    <row r="912" spans="1:19" s="241" customFormat="1" x14ac:dyDescent="0.25">
      <c r="A912" s="41"/>
      <c r="B912" s="41"/>
      <c r="F912" s="41"/>
      <c r="G912" s="41"/>
      <c r="H912" s="41"/>
      <c r="I912" s="41"/>
      <c r="J912" s="41"/>
      <c r="K912" s="41"/>
      <c r="L912" s="41"/>
      <c r="M912" s="41"/>
      <c r="N912" s="41"/>
      <c r="O912" s="41"/>
      <c r="P912" s="41"/>
      <c r="Q912" s="41"/>
      <c r="R912" s="41"/>
      <c r="S912" s="41"/>
    </row>
    <row r="913" spans="1:19" s="241" customFormat="1" x14ac:dyDescent="0.25">
      <c r="A913" s="41"/>
      <c r="B913" s="41"/>
      <c r="F913" s="41"/>
      <c r="G913" s="41"/>
      <c r="H913" s="41"/>
      <c r="I913" s="41"/>
      <c r="J913" s="41"/>
      <c r="K913" s="41"/>
      <c r="L913" s="41"/>
      <c r="M913" s="41"/>
      <c r="N913" s="41"/>
      <c r="O913" s="41"/>
      <c r="P913" s="41"/>
      <c r="Q913" s="41"/>
      <c r="R913" s="41"/>
      <c r="S913" s="41"/>
    </row>
    <row r="914" spans="1:19" s="241" customFormat="1" x14ac:dyDescent="0.25">
      <c r="A914" s="41"/>
      <c r="B914" s="41"/>
      <c r="F914" s="41"/>
      <c r="G914" s="41"/>
      <c r="H914" s="41"/>
      <c r="I914" s="41"/>
      <c r="J914" s="41"/>
      <c r="K914" s="41"/>
      <c r="L914" s="41"/>
      <c r="M914" s="41"/>
      <c r="N914" s="41"/>
      <c r="O914" s="41"/>
      <c r="P914" s="41"/>
      <c r="Q914" s="41"/>
      <c r="R914" s="41"/>
      <c r="S914" s="41"/>
    </row>
    <row r="915" spans="1:19" s="241" customFormat="1" x14ac:dyDescent="0.25">
      <c r="A915" s="41"/>
      <c r="B915" s="41"/>
      <c r="F915" s="41"/>
      <c r="G915" s="41"/>
      <c r="H915" s="41"/>
      <c r="I915" s="41"/>
      <c r="J915" s="41"/>
      <c r="K915" s="41"/>
      <c r="L915" s="41"/>
      <c r="M915" s="41"/>
      <c r="N915" s="41"/>
      <c r="O915" s="41"/>
      <c r="P915" s="41"/>
      <c r="Q915" s="41"/>
      <c r="R915" s="41"/>
      <c r="S915" s="41"/>
    </row>
    <row r="916" spans="1:19" s="241" customFormat="1" x14ac:dyDescent="0.25">
      <c r="A916" s="41"/>
      <c r="B916" s="41"/>
      <c r="F916" s="41"/>
      <c r="G916" s="41"/>
      <c r="H916" s="41"/>
      <c r="I916" s="41"/>
      <c r="J916" s="41"/>
      <c r="K916" s="41"/>
      <c r="L916" s="41"/>
      <c r="M916" s="41"/>
      <c r="N916" s="41"/>
      <c r="O916" s="41"/>
      <c r="P916" s="41"/>
      <c r="Q916" s="41"/>
      <c r="R916" s="41"/>
      <c r="S916" s="41"/>
    </row>
    <row r="917" spans="1:19" s="241" customFormat="1" x14ac:dyDescent="0.25">
      <c r="A917" s="41"/>
      <c r="B917" s="41"/>
      <c r="F917" s="41"/>
      <c r="G917" s="41"/>
      <c r="H917" s="41"/>
      <c r="I917" s="41"/>
      <c r="J917" s="41"/>
      <c r="K917" s="41"/>
      <c r="L917" s="41"/>
      <c r="M917" s="41"/>
      <c r="N917" s="41"/>
      <c r="O917" s="41"/>
      <c r="P917" s="41"/>
      <c r="Q917" s="41"/>
      <c r="R917" s="41"/>
      <c r="S917" s="41"/>
    </row>
    <row r="918" spans="1:19" s="241" customFormat="1" x14ac:dyDescent="0.25">
      <c r="A918" s="41"/>
      <c r="B918" s="41"/>
      <c r="F918" s="41"/>
      <c r="G918" s="41"/>
      <c r="H918" s="41"/>
      <c r="I918" s="41"/>
      <c r="J918" s="41"/>
      <c r="K918" s="41"/>
      <c r="L918" s="41"/>
      <c r="M918" s="41"/>
      <c r="N918" s="41"/>
      <c r="O918" s="41"/>
      <c r="P918" s="41"/>
      <c r="Q918" s="41"/>
      <c r="R918" s="41"/>
      <c r="S918" s="41"/>
    </row>
    <row r="919" spans="1:19" s="241" customFormat="1" x14ac:dyDescent="0.25">
      <c r="A919" s="41"/>
      <c r="B919" s="41"/>
      <c r="F919" s="41"/>
      <c r="G919" s="41"/>
      <c r="H919" s="41"/>
      <c r="I919" s="41"/>
      <c r="J919" s="41"/>
      <c r="K919" s="41"/>
      <c r="L919" s="41"/>
      <c r="M919" s="41"/>
      <c r="N919" s="41"/>
      <c r="O919" s="41"/>
      <c r="P919" s="41"/>
      <c r="Q919" s="41"/>
      <c r="R919" s="41"/>
      <c r="S919" s="41"/>
    </row>
    <row r="920" spans="1:19" s="241" customFormat="1" x14ac:dyDescent="0.25">
      <c r="A920" s="41"/>
      <c r="B920" s="41"/>
      <c r="F920" s="41"/>
      <c r="G920" s="41"/>
      <c r="H920" s="41"/>
      <c r="I920" s="41"/>
      <c r="J920" s="41"/>
      <c r="K920" s="41"/>
      <c r="L920" s="41"/>
      <c r="M920" s="41"/>
      <c r="N920" s="41"/>
      <c r="O920" s="41"/>
      <c r="P920" s="41"/>
      <c r="Q920" s="41"/>
      <c r="R920" s="41"/>
      <c r="S920" s="41"/>
    </row>
    <row r="921" spans="1:19" s="241" customFormat="1" x14ac:dyDescent="0.25">
      <c r="A921" s="41"/>
      <c r="B921" s="41"/>
      <c r="F921" s="41"/>
      <c r="G921" s="41"/>
      <c r="H921" s="41"/>
      <c r="I921" s="41"/>
      <c r="J921" s="41"/>
      <c r="K921" s="41"/>
      <c r="L921" s="41"/>
      <c r="M921" s="41"/>
      <c r="N921" s="41"/>
      <c r="O921" s="41"/>
      <c r="P921" s="41"/>
      <c r="Q921" s="41"/>
      <c r="R921" s="41"/>
      <c r="S921" s="41"/>
    </row>
    <row r="922" spans="1:19" s="241" customFormat="1" x14ac:dyDescent="0.25">
      <c r="A922" s="41"/>
      <c r="B922" s="41"/>
      <c r="F922" s="41"/>
      <c r="G922" s="41"/>
      <c r="H922" s="41"/>
      <c r="I922" s="41"/>
      <c r="J922" s="41"/>
      <c r="K922" s="41"/>
      <c r="L922" s="41"/>
      <c r="M922" s="41"/>
      <c r="N922" s="41"/>
      <c r="O922" s="41"/>
      <c r="P922" s="41"/>
      <c r="Q922" s="41"/>
      <c r="R922" s="41"/>
      <c r="S922" s="41"/>
    </row>
    <row r="923" spans="1:19" s="241" customFormat="1" x14ac:dyDescent="0.25">
      <c r="A923" s="41"/>
      <c r="B923" s="41"/>
      <c r="F923" s="41"/>
      <c r="G923" s="41"/>
      <c r="H923" s="41"/>
      <c r="I923" s="41"/>
      <c r="J923" s="41"/>
      <c r="K923" s="41"/>
      <c r="L923" s="41"/>
      <c r="M923" s="41"/>
      <c r="N923" s="41"/>
      <c r="O923" s="41"/>
      <c r="P923" s="41"/>
      <c r="Q923" s="41"/>
      <c r="R923" s="41"/>
      <c r="S923" s="41"/>
    </row>
    <row r="924" spans="1:19" s="241" customFormat="1" x14ac:dyDescent="0.25">
      <c r="A924" s="41"/>
      <c r="B924" s="41"/>
      <c r="F924" s="41"/>
      <c r="G924" s="41"/>
      <c r="H924" s="41"/>
      <c r="I924" s="41"/>
      <c r="J924" s="41"/>
      <c r="K924" s="41"/>
      <c r="L924" s="41"/>
      <c r="M924" s="41"/>
      <c r="N924" s="41"/>
      <c r="O924" s="41"/>
      <c r="P924" s="41"/>
      <c r="Q924" s="41"/>
      <c r="R924" s="41"/>
      <c r="S924" s="41"/>
    </row>
    <row r="925" spans="1:19" s="241" customFormat="1" x14ac:dyDescent="0.25">
      <c r="A925" s="41"/>
      <c r="B925" s="41"/>
      <c r="F925" s="41"/>
      <c r="G925" s="41"/>
      <c r="H925" s="41"/>
      <c r="I925" s="41"/>
      <c r="J925" s="41"/>
      <c r="K925" s="41"/>
      <c r="L925" s="41"/>
      <c r="M925" s="41"/>
      <c r="N925" s="41"/>
      <c r="O925" s="41"/>
      <c r="P925" s="41"/>
      <c r="Q925" s="41"/>
      <c r="R925" s="41"/>
      <c r="S925" s="41"/>
    </row>
    <row r="926" spans="1:19" s="241" customFormat="1" x14ac:dyDescent="0.25">
      <c r="A926" s="41"/>
      <c r="B926" s="41"/>
      <c r="F926" s="41"/>
      <c r="G926" s="41"/>
      <c r="H926" s="41"/>
      <c r="I926" s="41"/>
      <c r="J926" s="41"/>
      <c r="K926" s="41"/>
      <c r="L926" s="41"/>
      <c r="M926" s="41"/>
      <c r="N926" s="41"/>
      <c r="O926" s="41"/>
      <c r="P926" s="41"/>
      <c r="Q926" s="41"/>
      <c r="R926" s="41"/>
      <c r="S926" s="41"/>
    </row>
    <row r="927" spans="1:19" s="241" customFormat="1" x14ac:dyDescent="0.25">
      <c r="A927" s="41"/>
      <c r="B927" s="41"/>
      <c r="F927" s="41"/>
      <c r="G927" s="41"/>
      <c r="H927" s="41"/>
      <c r="I927" s="41"/>
      <c r="J927" s="41"/>
      <c r="K927" s="41"/>
      <c r="L927" s="41"/>
      <c r="M927" s="41"/>
      <c r="N927" s="41"/>
      <c r="O927" s="41"/>
      <c r="P927" s="41"/>
      <c r="Q927" s="41"/>
      <c r="R927" s="41"/>
      <c r="S927" s="41"/>
    </row>
    <row r="928" spans="1:19" s="241" customFormat="1" x14ac:dyDescent="0.25">
      <c r="A928" s="41"/>
      <c r="B928" s="41"/>
      <c r="F928" s="41"/>
      <c r="G928" s="41"/>
      <c r="H928" s="41"/>
      <c r="I928" s="41"/>
      <c r="J928" s="41"/>
      <c r="K928" s="41"/>
      <c r="L928" s="41"/>
      <c r="M928" s="41"/>
      <c r="N928" s="41"/>
      <c r="O928" s="41"/>
      <c r="P928" s="41"/>
      <c r="Q928" s="41"/>
      <c r="R928" s="41"/>
      <c r="S928" s="41"/>
    </row>
    <row r="929" spans="1:19" s="241" customFormat="1" x14ac:dyDescent="0.25">
      <c r="A929" s="41"/>
      <c r="B929" s="41"/>
      <c r="F929" s="41"/>
      <c r="G929" s="41"/>
      <c r="H929" s="41"/>
      <c r="I929" s="41"/>
      <c r="J929" s="41"/>
      <c r="K929" s="41"/>
      <c r="L929" s="41"/>
      <c r="M929" s="41"/>
      <c r="N929" s="41"/>
      <c r="O929" s="41"/>
      <c r="P929" s="41"/>
      <c r="Q929" s="41"/>
      <c r="R929" s="41"/>
      <c r="S929" s="41"/>
    </row>
    <row r="930" spans="1:19" s="241" customFormat="1" x14ac:dyDescent="0.25">
      <c r="A930" s="41"/>
      <c r="B930" s="41"/>
      <c r="F930" s="41"/>
      <c r="G930" s="41"/>
      <c r="H930" s="41"/>
      <c r="I930" s="41"/>
      <c r="J930" s="41"/>
      <c r="K930" s="41"/>
      <c r="L930" s="41"/>
      <c r="M930" s="41"/>
      <c r="N930" s="41"/>
      <c r="O930" s="41"/>
      <c r="P930" s="41"/>
      <c r="Q930" s="41"/>
      <c r="R930" s="41"/>
      <c r="S930" s="41"/>
    </row>
    <row r="931" spans="1:19" s="241" customFormat="1" x14ac:dyDescent="0.25">
      <c r="A931" s="41"/>
      <c r="B931" s="41"/>
      <c r="F931" s="41"/>
      <c r="G931" s="41"/>
      <c r="H931" s="41"/>
      <c r="I931" s="41"/>
      <c r="J931" s="41"/>
      <c r="K931" s="41"/>
      <c r="L931" s="41"/>
      <c r="M931" s="41"/>
      <c r="N931" s="41"/>
      <c r="O931" s="41"/>
      <c r="P931" s="41"/>
      <c r="Q931" s="41"/>
      <c r="R931" s="41"/>
      <c r="S931" s="41"/>
    </row>
    <row r="932" spans="1:19" s="241" customFormat="1" x14ac:dyDescent="0.25">
      <c r="A932" s="41"/>
      <c r="B932" s="41"/>
      <c r="F932" s="41"/>
      <c r="G932" s="41"/>
      <c r="H932" s="41"/>
      <c r="I932" s="41"/>
      <c r="J932" s="41"/>
      <c r="K932" s="41"/>
      <c r="L932" s="41"/>
      <c r="M932" s="41"/>
      <c r="N932" s="41"/>
      <c r="O932" s="41"/>
      <c r="P932" s="41"/>
      <c r="Q932" s="41"/>
      <c r="R932" s="41"/>
      <c r="S932" s="41"/>
    </row>
    <row r="933" spans="1:19" s="241" customFormat="1" x14ac:dyDescent="0.25">
      <c r="A933" s="41"/>
      <c r="B933" s="41"/>
      <c r="F933" s="41"/>
      <c r="G933" s="41"/>
      <c r="H933" s="41"/>
      <c r="I933" s="41"/>
      <c r="J933" s="41"/>
      <c r="K933" s="41"/>
      <c r="L933" s="41"/>
      <c r="M933" s="41"/>
      <c r="N933" s="41"/>
      <c r="O933" s="41"/>
      <c r="P933" s="41"/>
      <c r="Q933" s="41"/>
      <c r="R933" s="41"/>
      <c r="S933" s="41"/>
    </row>
    <row r="934" spans="1:19" s="241" customFormat="1" x14ac:dyDescent="0.25">
      <c r="A934" s="41"/>
      <c r="B934" s="41"/>
      <c r="F934" s="41"/>
      <c r="G934" s="41"/>
      <c r="H934" s="41"/>
      <c r="I934" s="41"/>
      <c r="J934" s="41"/>
      <c r="K934" s="41"/>
      <c r="L934" s="41"/>
      <c r="M934" s="41"/>
      <c r="N934" s="41"/>
      <c r="O934" s="41"/>
      <c r="P934" s="41"/>
      <c r="Q934" s="41"/>
      <c r="R934" s="41"/>
      <c r="S934" s="41"/>
    </row>
    <row r="935" spans="1:19" s="241" customFormat="1" x14ac:dyDescent="0.25">
      <c r="A935" s="41"/>
      <c r="B935" s="41"/>
      <c r="F935" s="41"/>
      <c r="G935" s="41"/>
      <c r="H935" s="41"/>
      <c r="I935" s="41"/>
      <c r="J935" s="41"/>
      <c r="K935" s="41"/>
      <c r="L935" s="41"/>
      <c r="M935" s="41"/>
      <c r="N935" s="41"/>
      <c r="O935" s="41"/>
      <c r="P935" s="41"/>
      <c r="Q935" s="41"/>
      <c r="R935" s="41"/>
      <c r="S935" s="41"/>
    </row>
    <row r="936" spans="1:19" s="241" customFormat="1" x14ac:dyDescent="0.25">
      <c r="A936" s="41"/>
      <c r="B936" s="41"/>
      <c r="F936" s="41"/>
      <c r="G936" s="41"/>
      <c r="H936" s="41"/>
      <c r="I936" s="41"/>
      <c r="J936" s="41"/>
      <c r="K936" s="41"/>
      <c r="L936" s="41"/>
      <c r="M936" s="41"/>
      <c r="N936" s="41"/>
      <c r="O936" s="41"/>
      <c r="P936" s="41"/>
      <c r="Q936" s="41"/>
      <c r="R936" s="41"/>
      <c r="S936" s="41"/>
    </row>
    <row r="937" spans="1:19" s="241" customFormat="1" x14ac:dyDescent="0.25">
      <c r="A937" s="41"/>
      <c r="B937" s="41"/>
      <c r="F937" s="41"/>
      <c r="G937" s="41"/>
      <c r="H937" s="41"/>
      <c r="I937" s="41"/>
      <c r="J937" s="41"/>
      <c r="K937" s="41"/>
      <c r="L937" s="41"/>
      <c r="M937" s="41"/>
      <c r="N937" s="41"/>
      <c r="O937" s="41"/>
      <c r="P937" s="41"/>
      <c r="Q937" s="41"/>
      <c r="R937" s="41"/>
      <c r="S937" s="41"/>
    </row>
    <row r="938" spans="1:19" s="241" customFormat="1" x14ac:dyDescent="0.25">
      <c r="A938" s="41"/>
      <c r="B938" s="41"/>
      <c r="F938" s="41"/>
      <c r="G938" s="41"/>
      <c r="H938" s="41"/>
      <c r="I938" s="41"/>
      <c r="J938" s="41"/>
      <c r="K938" s="41"/>
      <c r="L938" s="41"/>
      <c r="M938" s="41"/>
      <c r="N938" s="41"/>
      <c r="O938" s="41"/>
      <c r="P938" s="41"/>
      <c r="Q938" s="41"/>
      <c r="R938" s="41"/>
      <c r="S938" s="41"/>
    </row>
    <row r="939" spans="1:19" s="241" customFormat="1" x14ac:dyDescent="0.25">
      <c r="A939" s="41"/>
      <c r="B939" s="41"/>
      <c r="F939" s="41"/>
      <c r="G939" s="41"/>
      <c r="H939" s="41"/>
      <c r="I939" s="41"/>
      <c r="J939" s="41"/>
      <c r="K939" s="41"/>
      <c r="L939" s="41"/>
      <c r="M939" s="41"/>
      <c r="N939" s="41"/>
      <c r="O939" s="41"/>
      <c r="P939" s="41"/>
      <c r="Q939" s="41"/>
      <c r="R939" s="41"/>
      <c r="S939" s="41"/>
    </row>
    <row r="940" spans="1:19" s="241" customFormat="1" x14ac:dyDescent="0.25">
      <c r="A940" s="41"/>
      <c r="B940" s="41"/>
      <c r="F940" s="41"/>
      <c r="G940" s="41"/>
      <c r="H940" s="41"/>
      <c r="I940" s="41"/>
      <c r="J940" s="41"/>
      <c r="K940" s="41"/>
      <c r="L940" s="41"/>
      <c r="M940" s="41"/>
      <c r="N940" s="41"/>
      <c r="O940" s="41"/>
      <c r="P940" s="41"/>
      <c r="Q940" s="41"/>
      <c r="R940" s="41"/>
      <c r="S940" s="41"/>
    </row>
    <row r="941" spans="1:19" s="241" customFormat="1" x14ac:dyDescent="0.25">
      <c r="A941" s="41"/>
      <c r="B941" s="41"/>
      <c r="F941" s="41"/>
      <c r="G941" s="41"/>
      <c r="H941" s="41"/>
      <c r="I941" s="41"/>
      <c r="J941" s="41"/>
      <c r="K941" s="41"/>
      <c r="L941" s="41"/>
      <c r="M941" s="41"/>
      <c r="N941" s="41"/>
      <c r="O941" s="41"/>
      <c r="P941" s="41"/>
      <c r="Q941" s="41"/>
      <c r="R941" s="41"/>
      <c r="S941" s="41"/>
    </row>
    <row r="942" spans="1:19" s="241" customFormat="1" x14ac:dyDescent="0.25">
      <c r="A942" s="41"/>
      <c r="B942" s="41"/>
      <c r="F942" s="41"/>
      <c r="G942" s="41"/>
      <c r="H942" s="41"/>
      <c r="I942" s="41"/>
      <c r="J942" s="41"/>
      <c r="K942" s="41"/>
      <c r="L942" s="41"/>
      <c r="M942" s="41"/>
      <c r="N942" s="41"/>
      <c r="O942" s="41"/>
      <c r="P942" s="41"/>
      <c r="Q942" s="41"/>
      <c r="R942" s="41"/>
      <c r="S942" s="41"/>
    </row>
    <row r="943" spans="1:19" s="241" customFormat="1" x14ac:dyDescent="0.25">
      <c r="A943" s="41"/>
      <c r="B943" s="41"/>
      <c r="F943" s="41"/>
      <c r="G943" s="41"/>
      <c r="H943" s="41"/>
      <c r="I943" s="41"/>
      <c r="J943" s="41"/>
      <c r="K943" s="41"/>
      <c r="L943" s="41"/>
      <c r="M943" s="41"/>
      <c r="N943" s="41"/>
      <c r="O943" s="41"/>
      <c r="P943" s="41"/>
      <c r="Q943" s="41"/>
      <c r="R943" s="41"/>
      <c r="S943" s="41"/>
    </row>
    <row r="944" spans="1:19" s="241" customFormat="1" x14ac:dyDescent="0.25">
      <c r="A944" s="41"/>
      <c r="B944" s="41"/>
      <c r="F944" s="41"/>
      <c r="G944" s="41"/>
      <c r="H944" s="41"/>
      <c r="I944" s="41"/>
      <c r="J944" s="41"/>
      <c r="K944" s="41"/>
      <c r="L944" s="41"/>
      <c r="M944" s="41"/>
      <c r="N944" s="41"/>
      <c r="O944" s="41"/>
      <c r="P944" s="41"/>
      <c r="Q944" s="41"/>
      <c r="R944" s="41"/>
      <c r="S944" s="41"/>
    </row>
    <row r="945" spans="1:19" s="241" customFormat="1" x14ac:dyDescent="0.25">
      <c r="A945" s="41"/>
      <c r="B945" s="41"/>
      <c r="F945" s="41"/>
      <c r="G945" s="41"/>
      <c r="H945" s="41"/>
      <c r="I945" s="41"/>
      <c r="J945" s="41"/>
      <c r="K945" s="41"/>
      <c r="L945" s="41"/>
      <c r="M945" s="41"/>
      <c r="N945" s="41"/>
      <c r="O945" s="41"/>
      <c r="P945" s="41"/>
      <c r="Q945" s="41"/>
      <c r="R945" s="41"/>
      <c r="S945" s="41"/>
    </row>
    <row r="946" spans="1:19" s="241" customFormat="1" x14ac:dyDescent="0.25">
      <c r="A946" s="41"/>
      <c r="B946" s="41"/>
      <c r="F946" s="41"/>
      <c r="G946" s="41"/>
      <c r="H946" s="41"/>
      <c r="I946" s="41"/>
      <c r="J946" s="41"/>
      <c r="K946" s="41"/>
      <c r="L946" s="41"/>
      <c r="M946" s="41"/>
      <c r="N946" s="41"/>
      <c r="O946" s="41"/>
      <c r="P946" s="41"/>
      <c r="Q946" s="41"/>
      <c r="R946" s="41"/>
      <c r="S946" s="41"/>
    </row>
    <row r="947" spans="1:19" s="241" customFormat="1" x14ac:dyDescent="0.25">
      <c r="A947" s="41"/>
      <c r="B947" s="41"/>
      <c r="F947" s="41"/>
      <c r="G947" s="41"/>
      <c r="H947" s="41"/>
      <c r="I947" s="41"/>
      <c r="J947" s="41"/>
      <c r="K947" s="41"/>
      <c r="L947" s="41"/>
      <c r="M947" s="41"/>
      <c r="N947" s="41"/>
      <c r="O947" s="41"/>
      <c r="P947" s="41"/>
      <c r="Q947" s="41"/>
      <c r="R947" s="41"/>
      <c r="S947" s="41"/>
    </row>
    <row r="948" spans="1:19" s="241" customFormat="1" x14ac:dyDescent="0.25">
      <c r="A948" s="41"/>
      <c r="B948" s="41"/>
      <c r="F948" s="41"/>
      <c r="G948" s="41"/>
      <c r="H948" s="41"/>
      <c r="I948" s="41"/>
      <c r="J948" s="41"/>
      <c r="K948" s="41"/>
      <c r="L948" s="41"/>
      <c r="M948" s="41"/>
      <c r="N948" s="41"/>
      <c r="O948" s="41"/>
      <c r="P948" s="41"/>
      <c r="Q948" s="41"/>
      <c r="R948" s="41"/>
      <c r="S948" s="41"/>
    </row>
    <row r="949" spans="1:19" s="241" customFormat="1" x14ac:dyDescent="0.25">
      <c r="A949" s="41"/>
      <c r="B949" s="41"/>
      <c r="F949" s="41"/>
      <c r="G949" s="41"/>
      <c r="H949" s="41"/>
      <c r="I949" s="41"/>
      <c r="J949" s="41"/>
      <c r="K949" s="41"/>
      <c r="L949" s="41"/>
      <c r="M949" s="41"/>
      <c r="N949" s="41"/>
      <c r="O949" s="41"/>
      <c r="P949" s="41"/>
      <c r="Q949" s="41"/>
      <c r="R949" s="41"/>
      <c r="S949" s="41"/>
    </row>
    <row r="950" spans="1:19" s="241" customFormat="1" x14ac:dyDescent="0.25">
      <c r="A950" s="41"/>
      <c r="B950" s="41"/>
      <c r="F950" s="41"/>
      <c r="G950" s="41"/>
      <c r="H950" s="41"/>
      <c r="I950" s="41"/>
      <c r="J950" s="41"/>
      <c r="K950" s="41"/>
      <c r="L950" s="41"/>
      <c r="M950" s="41"/>
      <c r="N950" s="41"/>
      <c r="O950" s="41"/>
      <c r="P950" s="41"/>
      <c r="Q950" s="41"/>
      <c r="R950" s="41"/>
      <c r="S950" s="41"/>
    </row>
    <row r="951" spans="1:19" s="241" customFormat="1" x14ac:dyDescent="0.25">
      <c r="A951" s="41"/>
      <c r="B951" s="41"/>
      <c r="F951" s="41"/>
      <c r="G951" s="41"/>
      <c r="H951" s="41"/>
      <c r="I951" s="41"/>
      <c r="J951" s="41"/>
      <c r="K951" s="41"/>
      <c r="L951" s="41"/>
      <c r="M951" s="41"/>
      <c r="N951" s="41"/>
      <c r="O951" s="41"/>
      <c r="P951" s="41"/>
      <c r="Q951" s="41"/>
      <c r="R951" s="41"/>
      <c r="S951" s="41"/>
    </row>
    <row r="952" spans="1:19" s="241" customFormat="1" x14ac:dyDescent="0.25">
      <c r="A952" s="41"/>
      <c r="B952" s="41"/>
      <c r="F952" s="41"/>
      <c r="G952" s="41"/>
      <c r="H952" s="41"/>
      <c r="I952" s="41"/>
      <c r="J952" s="41"/>
      <c r="K952" s="41"/>
      <c r="L952" s="41"/>
      <c r="M952" s="41"/>
      <c r="N952" s="41"/>
      <c r="O952" s="41"/>
      <c r="P952" s="41"/>
      <c r="Q952" s="41"/>
      <c r="R952" s="41"/>
      <c r="S952" s="41"/>
    </row>
    <row r="953" spans="1:19" s="241" customFormat="1" x14ac:dyDescent="0.25">
      <c r="A953" s="41"/>
      <c r="B953" s="41"/>
      <c r="F953" s="41"/>
      <c r="G953" s="41"/>
      <c r="H953" s="41"/>
      <c r="I953" s="41"/>
      <c r="J953" s="41"/>
      <c r="K953" s="41"/>
      <c r="L953" s="41"/>
      <c r="M953" s="41"/>
      <c r="N953" s="41"/>
      <c r="O953" s="41"/>
      <c r="P953" s="41"/>
      <c r="Q953" s="41"/>
      <c r="R953" s="41"/>
      <c r="S953" s="41"/>
    </row>
    <row r="954" spans="1:19" s="241" customFormat="1" x14ac:dyDescent="0.25">
      <c r="A954" s="41"/>
      <c r="B954" s="41"/>
      <c r="F954" s="41"/>
      <c r="G954" s="41"/>
      <c r="H954" s="41"/>
      <c r="I954" s="41"/>
      <c r="J954" s="41"/>
      <c r="K954" s="41"/>
      <c r="L954" s="41"/>
      <c r="M954" s="41"/>
      <c r="N954" s="41"/>
      <c r="O954" s="41"/>
      <c r="P954" s="41"/>
      <c r="Q954" s="41"/>
      <c r="R954" s="41"/>
      <c r="S954" s="41"/>
    </row>
    <row r="955" spans="1:19" s="241" customFormat="1" x14ac:dyDescent="0.25">
      <c r="A955" s="41"/>
      <c r="B955" s="41"/>
      <c r="F955" s="41"/>
      <c r="G955" s="41"/>
      <c r="H955" s="41"/>
      <c r="I955" s="41"/>
      <c r="J955" s="41"/>
      <c r="K955" s="41"/>
      <c r="L955" s="41"/>
      <c r="M955" s="41"/>
      <c r="N955" s="41"/>
      <c r="O955" s="41"/>
      <c r="P955" s="41"/>
      <c r="Q955" s="41"/>
      <c r="R955" s="41"/>
      <c r="S955" s="41"/>
    </row>
    <row r="956" spans="1:19" s="241" customFormat="1" x14ac:dyDescent="0.25">
      <c r="A956" s="41"/>
      <c r="B956" s="41"/>
      <c r="F956" s="41"/>
      <c r="G956" s="41"/>
      <c r="H956" s="41"/>
      <c r="I956" s="41"/>
      <c r="J956" s="41"/>
      <c r="K956" s="41"/>
      <c r="L956" s="41"/>
      <c r="M956" s="41"/>
      <c r="N956" s="41"/>
      <c r="O956" s="41"/>
      <c r="P956" s="41"/>
      <c r="Q956" s="41"/>
      <c r="R956" s="41"/>
      <c r="S956" s="41"/>
    </row>
    <row r="957" spans="1:19" s="241" customFormat="1" x14ac:dyDescent="0.25">
      <c r="A957" s="41"/>
      <c r="B957" s="41"/>
      <c r="F957" s="41"/>
      <c r="G957" s="41"/>
      <c r="H957" s="41"/>
      <c r="I957" s="41"/>
      <c r="J957" s="41"/>
      <c r="K957" s="41"/>
      <c r="L957" s="41"/>
      <c r="M957" s="41"/>
      <c r="N957" s="41"/>
      <c r="O957" s="41"/>
      <c r="P957" s="41"/>
      <c r="Q957" s="41"/>
      <c r="R957" s="41"/>
      <c r="S957" s="41"/>
    </row>
    <row r="958" spans="1:19" s="241" customFormat="1" x14ac:dyDescent="0.25">
      <c r="A958" s="41"/>
      <c r="B958" s="41"/>
      <c r="F958" s="41"/>
      <c r="G958" s="41"/>
      <c r="H958" s="41"/>
      <c r="I958" s="41"/>
      <c r="J958" s="41"/>
      <c r="K958" s="41"/>
      <c r="L958" s="41"/>
      <c r="M958" s="41"/>
      <c r="N958" s="41"/>
      <c r="O958" s="41"/>
      <c r="P958" s="41"/>
      <c r="Q958" s="41"/>
      <c r="R958" s="41"/>
      <c r="S958" s="41"/>
    </row>
    <row r="959" spans="1:19" s="241" customFormat="1" x14ac:dyDescent="0.25">
      <c r="A959" s="41"/>
      <c r="B959" s="41"/>
      <c r="F959" s="41"/>
      <c r="G959" s="41"/>
      <c r="H959" s="41"/>
      <c r="I959" s="41"/>
      <c r="J959" s="41"/>
      <c r="K959" s="41"/>
      <c r="L959" s="41"/>
      <c r="M959" s="41"/>
      <c r="N959" s="41"/>
      <c r="O959" s="41"/>
      <c r="P959" s="41"/>
      <c r="Q959" s="41"/>
      <c r="R959" s="41"/>
      <c r="S959" s="41"/>
    </row>
    <row r="960" spans="1:19" s="241" customFormat="1" x14ac:dyDescent="0.25">
      <c r="A960" s="41"/>
      <c r="B960" s="41"/>
      <c r="F960" s="41"/>
      <c r="G960" s="41"/>
      <c r="H960" s="41"/>
      <c r="I960" s="41"/>
      <c r="J960" s="41"/>
      <c r="K960" s="41"/>
      <c r="L960" s="41"/>
      <c r="M960" s="41"/>
      <c r="N960" s="41"/>
      <c r="O960" s="41"/>
      <c r="P960" s="41"/>
      <c r="Q960" s="41"/>
      <c r="R960" s="41"/>
      <c r="S960" s="41"/>
    </row>
    <row r="961" spans="1:19" s="241" customFormat="1" x14ac:dyDescent="0.25">
      <c r="A961" s="41"/>
      <c r="B961" s="41"/>
      <c r="F961" s="41"/>
      <c r="G961" s="41"/>
      <c r="H961" s="41"/>
      <c r="I961" s="41"/>
      <c r="J961" s="41"/>
      <c r="K961" s="41"/>
      <c r="L961" s="41"/>
      <c r="M961" s="41"/>
      <c r="N961" s="41"/>
      <c r="O961" s="41"/>
      <c r="P961" s="41"/>
      <c r="Q961" s="41"/>
      <c r="R961" s="41"/>
      <c r="S961" s="41"/>
    </row>
    <row r="962" spans="1:19" s="241" customFormat="1" x14ac:dyDescent="0.25">
      <c r="A962" s="41"/>
      <c r="B962" s="41"/>
      <c r="F962" s="41"/>
      <c r="G962" s="41"/>
      <c r="H962" s="41"/>
      <c r="I962" s="41"/>
      <c r="J962" s="41"/>
      <c r="K962" s="41"/>
      <c r="L962" s="41"/>
      <c r="M962" s="41"/>
      <c r="N962" s="41"/>
      <c r="O962" s="41"/>
      <c r="P962" s="41"/>
      <c r="Q962" s="41"/>
      <c r="R962" s="41"/>
      <c r="S962" s="41"/>
    </row>
    <row r="963" spans="1:19" s="241" customFormat="1" x14ac:dyDescent="0.25">
      <c r="A963" s="41"/>
      <c r="B963" s="41"/>
      <c r="F963" s="41"/>
      <c r="G963" s="41"/>
      <c r="H963" s="41"/>
      <c r="I963" s="41"/>
      <c r="J963" s="41"/>
      <c r="K963" s="41"/>
      <c r="L963" s="41"/>
      <c r="M963" s="41"/>
      <c r="N963" s="41"/>
      <c r="O963" s="41"/>
      <c r="P963" s="41"/>
      <c r="Q963" s="41"/>
      <c r="R963" s="41"/>
      <c r="S963" s="41"/>
    </row>
    <row r="964" spans="1:19" s="241" customFormat="1" x14ac:dyDescent="0.25">
      <c r="A964" s="41"/>
      <c r="B964" s="41"/>
      <c r="F964" s="41"/>
      <c r="G964" s="41"/>
      <c r="H964" s="41"/>
      <c r="I964" s="41"/>
      <c r="J964" s="41"/>
      <c r="K964" s="41"/>
      <c r="L964" s="41"/>
      <c r="M964" s="41"/>
      <c r="N964" s="41"/>
      <c r="O964" s="41"/>
      <c r="P964" s="41"/>
      <c r="Q964" s="41"/>
      <c r="R964" s="41"/>
      <c r="S964" s="41"/>
    </row>
    <row r="965" spans="1:19" s="241" customFormat="1" x14ac:dyDescent="0.25">
      <c r="A965" s="41"/>
      <c r="B965" s="41"/>
      <c r="F965" s="41"/>
      <c r="G965" s="41"/>
      <c r="H965" s="41"/>
      <c r="I965" s="41"/>
      <c r="J965" s="41"/>
      <c r="K965" s="41"/>
      <c r="L965" s="41"/>
      <c r="M965" s="41"/>
      <c r="N965" s="41"/>
      <c r="O965" s="41"/>
      <c r="P965" s="41"/>
      <c r="Q965" s="41"/>
      <c r="R965" s="41"/>
      <c r="S965" s="41"/>
    </row>
    <row r="966" spans="1:19" s="241" customFormat="1" x14ac:dyDescent="0.25">
      <c r="A966" s="41"/>
      <c r="B966" s="41"/>
      <c r="F966" s="41"/>
      <c r="G966" s="41"/>
      <c r="H966" s="41"/>
      <c r="I966" s="41"/>
      <c r="J966" s="41"/>
      <c r="K966" s="41"/>
      <c r="L966" s="41"/>
      <c r="M966" s="41"/>
      <c r="N966" s="41"/>
      <c r="O966" s="41"/>
      <c r="P966" s="41"/>
      <c r="Q966" s="41"/>
      <c r="R966" s="41"/>
      <c r="S966" s="41"/>
    </row>
    <row r="967" spans="1:19" s="241" customFormat="1" x14ac:dyDescent="0.25">
      <c r="A967" s="41"/>
      <c r="B967" s="41"/>
      <c r="F967" s="41"/>
      <c r="G967" s="41"/>
      <c r="H967" s="41"/>
      <c r="I967" s="41"/>
      <c r="J967" s="41"/>
      <c r="K967" s="41"/>
      <c r="L967" s="41"/>
      <c r="M967" s="41"/>
      <c r="N967" s="41"/>
      <c r="O967" s="41"/>
      <c r="P967" s="41"/>
      <c r="Q967" s="41"/>
      <c r="R967" s="41"/>
      <c r="S967" s="41"/>
    </row>
    <row r="968" spans="1:19" s="241" customFormat="1" x14ac:dyDescent="0.25">
      <c r="A968" s="41"/>
      <c r="B968" s="41"/>
      <c r="F968" s="41"/>
      <c r="G968" s="41"/>
      <c r="H968" s="41"/>
      <c r="I968" s="41"/>
      <c r="J968" s="41"/>
      <c r="K968" s="41"/>
      <c r="L968" s="41"/>
      <c r="M968" s="41"/>
      <c r="N968" s="41"/>
      <c r="O968" s="41"/>
      <c r="P968" s="41"/>
      <c r="Q968" s="41"/>
      <c r="R968" s="41"/>
      <c r="S968" s="41"/>
    </row>
    <row r="969" spans="1:19" s="241" customFormat="1" x14ac:dyDescent="0.25">
      <c r="A969" s="41"/>
      <c r="B969" s="41"/>
      <c r="F969" s="41"/>
      <c r="G969" s="41"/>
      <c r="H969" s="41"/>
      <c r="I969" s="41"/>
      <c r="J969" s="41"/>
      <c r="K969" s="41"/>
      <c r="L969" s="41"/>
      <c r="M969" s="41"/>
      <c r="N969" s="41"/>
      <c r="O969" s="41"/>
      <c r="P969" s="41"/>
      <c r="Q969" s="41"/>
      <c r="R969" s="41"/>
      <c r="S969" s="41"/>
    </row>
    <row r="970" spans="1:19" s="241" customFormat="1" x14ac:dyDescent="0.25">
      <c r="A970" s="41"/>
      <c r="B970" s="41"/>
      <c r="F970" s="41"/>
      <c r="G970" s="41"/>
      <c r="H970" s="41"/>
      <c r="I970" s="41"/>
      <c r="J970" s="41"/>
      <c r="K970" s="41"/>
      <c r="L970" s="41"/>
      <c r="M970" s="41"/>
      <c r="N970" s="41"/>
      <c r="O970" s="41"/>
      <c r="P970" s="41"/>
      <c r="Q970" s="41"/>
      <c r="R970" s="41"/>
      <c r="S970" s="41"/>
    </row>
    <row r="971" spans="1:19" s="241" customFormat="1" x14ac:dyDescent="0.25">
      <c r="A971" s="41"/>
      <c r="B971" s="41"/>
      <c r="F971" s="41"/>
      <c r="G971" s="41"/>
      <c r="H971" s="41"/>
      <c r="I971" s="41"/>
      <c r="J971" s="41"/>
      <c r="K971" s="41"/>
      <c r="L971" s="41"/>
      <c r="M971" s="41"/>
      <c r="N971" s="41"/>
      <c r="O971" s="41"/>
      <c r="P971" s="41"/>
      <c r="Q971" s="41"/>
      <c r="R971" s="41"/>
      <c r="S971" s="41"/>
    </row>
    <row r="972" spans="1:19" s="241" customFormat="1" x14ac:dyDescent="0.25">
      <c r="A972" s="41"/>
      <c r="B972" s="41"/>
      <c r="F972" s="41"/>
      <c r="G972" s="41"/>
      <c r="H972" s="41"/>
      <c r="I972" s="41"/>
      <c r="J972" s="41"/>
      <c r="K972" s="41"/>
      <c r="L972" s="41"/>
      <c r="M972" s="41"/>
      <c r="N972" s="41"/>
      <c r="O972" s="41"/>
      <c r="P972" s="41"/>
      <c r="Q972" s="41"/>
      <c r="R972" s="41"/>
      <c r="S972" s="41"/>
    </row>
    <row r="973" spans="1:19" s="241" customFormat="1" x14ac:dyDescent="0.25">
      <c r="A973" s="41"/>
      <c r="B973" s="41"/>
      <c r="F973" s="41"/>
      <c r="G973" s="41"/>
      <c r="H973" s="41"/>
      <c r="I973" s="41"/>
      <c r="J973" s="41"/>
      <c r="K973" s="41"/>
      <c r="L973" s="41"/>
      <c r="M973" s="41"/>
      <c r="N973" s="41"/>
      <c r="O973" s="41"/>
      <c r="P973" s="41"/>
      <c r="Q973" s="41"/>
      <c r="R973" s="41"/>
      <c r="S973" s="41"/>
    </row>
    <row r="974" spans="1:19" s="241" customFormat="1" x14ac:dyDescent="0.25">
      <c r="A974" s="41"/>
      <c r="B974" s="41"/>
      <c r="F974" s="41"/>
      <c r="G974" s="41"/>
      <c r="H974" s="41"/>
      <c r="I974" s="41"/>
      <c r="J974" s="41"/>
      <c r="K974" s="41"/>
      <c r="L974" s="41"/>
      <c r="M974" s="41"/>
      <c r="N974" s="41"/>
      <c r="O974" s="41"/>
      <c r="P974" s="41"/>
      <c r="Q974" s="41"/>
      <c r="R974" s="41"/>
      <c r="S974" s="41"/>
    </row>
    <row r="975" spans="1:19" s="241" customFormat="1" x14ac:dyDescent="0.25">
      <c r="A975" s="41"/>
      <c r="B975" s="41"/>
      <c r="F975" s="41"/>
      <c r="G975" s="41"/>
      <c r="H975" s="41"/>
      <c r="I975" s="41"/>
      <c r="J975" s="41"/>
      <c r="K975" s="41"/>
      <c r="L975" s="41"/>
      <c r="M975" s="41"/>
      <c r="N975" s="41"/>
      <c r="O975" s="41"/>
      <c r="P975" s="41"/>
      <c r="Q975" s="41"/>
      <c r="R975" s="41"/>
      <c r="S975" s="41"/>
    </row>
    <row r="976" spans="1:19" s="241" customFormat="1" x14ac:dyDescent="0.25">
      <c r="A976" s="41"/>
      <c r="B976" s="41"/>
      <c r="F976" s="41"/>
      <c r="G976" s="41"/>
      <c r="H976" s="41"/>
      <c r="I976" s="41"/>
      <c r="J976" s="41"/>
      <c r="K976" s="41"/>
      <c r="L976" s="41"/>
      <c r="M976" s="41"/>
      <c r="N976" s="41"/>
      <c r="O976" s="41"/>
      <c r="P976" s="41"/>
      <c r="Q976" s="41"/>
      <c r="R976" s="41"/>
      <c r="S976" s="41"/>
    </row>
    <row r="977" spans="1:19" s="241" customFormat="1" x14ac:dyDescent="0.25">
      <c r="A977" s="41"/>
      <c r="B977" s="41"/>
      <c r="F977" s="41"/>
      <c r="G977" s="41"/>
      <c r="H977" s="41"/>
      <c r="I977" s="41"/>
      <c r="J977" s="41"/>
      <c r="K977" s="41"/>
      <c r="L977" s="41"/>
      <c r="M977" s="41"/>
      <c r="N977" s="41"/>
      <c r="O977" s="41"/>
      <c r="P977" s="41"/>
      <c r="Q977" s="41"/>
      <c r="R977" s="41"/>
      <c r="S977" s="41"/>
    </row>
    <row r="978" spans="1:19" s="241" customFormat="1" x14ac:dyDescent="0.25">
      <c r="A978" s="41"/>
      <c r="B978" s="41"/>
      <c r="F978" s="41"/>
      <c r="G978" s="41"/>
      <c r="H978" s="41"/>
      <c r="I978" s="41"/>
      <c r="J978" s="41"/>
      <c r="K978" s="41"/>
      <c r="L978" s="41"/>
      <c r="M978" s="41"/>
      <c r="N978" s="41"/>
      <c r="O978" s="41"/>
      <c r="P978" s="41"/>
      <c r="Q978" s="41"/>
      <c r="R978" s="41"/>
      <c r="S978" s="41"/>
    </row>
    <row r="979" spans="1:19" s="241" customFormat="1" x14ac:dyDescent="0.25">
      <c r="A979" s="41"/>
      <c r="B979" s="41"/>
      <c r="F979" s="41"/>
      <c r="G979" s="41"/>
      <c r="H979" s="41"/>
      <c r="I979" s="41"/>
      <c r="J979" s="41"/>
      <c r="K979" s="41"/>
      <c r="L979" s="41"/>
      <c r="M979" s="41"/>
      <c r="N979" s="41"/>
      <c r="O979" s="41"/>
      <c r="P979" s="41"/>
      <c r="Q979" s="41"/>
      <c r="R979" s="41"/>
      <c r="S979" s="41"/>
    </row>
    <row r="980" spans="1:19" s="241" customFormat="1" x14ac:dyDescent="0.25">
      <c r="A980" s="41"/>
      <c r="B980" s="41"/>
      <c r="F980" s="41"/>
      <c r="G980" s="41"/>
      <c r="H980" s="41"/>
      <c r="I980" s="41"/>
      <c r="J980" s="41"/>
      <c r="K980" s="41"/>
      <c r="L980" s="41"/>
      <c r="M980" s="41"/>
      <c r="N980" s="41"/>
      <c r="O980" s="41"/>
      <c r="P980" s="41"/>
      <c r="Q980" s="41"/>
      <c r="R980" s="41"/>
      <c r="S980" s="41"/>
    </row>
    <row r="981" spans="1:19" s="241" customFormat="1" x14ac:dyDescent="0.25">
      <c r="A981" s="41"/>
      <c r="B981" s="41"/>
      <c r="F981" s="41"/>
      <c r="G981" s="41"/>
      <c r="H981" s="41"/>
      <c r="I981" s="41"/>
      <c r="J981" s="41"/>
      <c r="K981" s="41"/>
      <c r="L981" s="41"/>
      <c r="M981" s="41"/>
      <c r="N981" s="41"/>
      <c r="O981" s="41"/>
      <c r="P981" s="41"/>
      <c r="Q981" s="41"/>
      <c r="R981" s="41"/>
      <c r="S981" s="41"/>
    </row>
    <row r="982" spans="1:19" s="241" customFormat="1" x14ac:dyDescent="0.25">
      <c r="A982" s="41"/>
      <c r="B982" s="41"/>
      <c r="F982" s="41"/>
      <c r="G982" s="41"/>
      <c r="H982" s="41"/>
      <c r="I982" s="41"/>
      <c r="J982" s="41"/>
      <c r="K982" s="41"/>
      <c r="L982" s="41"/>
      <c r="M982" s="41"/>
      <c r="N982" s="41"/>
      <c r="O982" s="41"/>
      <c r="P982" s="41"/>
      <c r="Q982" s="41"/>
      <c r="R982" s="41"/>
      <c r="S982" s="41"/>
    </row>
    <row r="983" spans="1:19" s="241" customFormat="1" x14ac:dyDescent="0.25">
      <c r="A983" s="41"/>
      <c r="B983" s="41"/>
      <c r="F983" s="41"/>
      <c r="G983" s="41"/>
      <c r="H983" s="41"/>
      <c r="I983" s="41"/>
      <c r="J983" s="41"/>
      <c r="K983" s="41"/>
      <c r="L983" s="41"/>
      <c r="M983" s="41"/>
      <c r="N983" s="41"/>
      <c r="O983" s="41"/>
      <c r="P983" s="41"/>
      <c r="Q983" s="41"/>
      <c r="R983" s="41"/>
      <c r="S983" s="41"/>
    </row>
    <row r="984" spans="1:19" s="241" customFormat="1" x14ac:dyDescent="0.25">
      <c r="A984" s="41"/>
      <c r="B984" s="41"/>
      <c r="F984" s="41"/>
      <c r="G984" s="41"/>
      <c r="H984" s="41"/>
      <c r="I984" s="41"/>
      <c r="J984" s="41"/>
      <c r="K984" s="41"/>
      <c r="L984" s="41"/>
      <c r="M984" s="41"/>
      <c r="N984" s="41"/>
      <c r="O984" s="41"/>
      <c r="P984" s="41"/>
      <c r="Q984" s="41"/>
      <c r="R984" s="41"/>
      <c r="S984" s="41"/>
    </row>
    <row r="985" spans="1:19" s="241" customFormat="1" x14ac:dyDescent="0.25">
      <c r="A985" s="41"/>
      <c r="B985" s="41"/>
      <c r="F985" s="41"/>
      <c r="G985" s="41"/>
      <c r="H985" s="41"/>
      <c r="I985" s="41"/>
      <c r="J985" s="41"/>
      <c r="K985" s="41"/>
      <c r="L985" s="41"/>
      <c r="M985" s="41"/>
      <c r="N985" s="41"/>
      <c r="O985" s="41"/>
      <c r="P985" s="41"/>
      <c r="Q985" s="41"/>
      <c r="R985" s="41"/>
      <c r="S985" s="41"/>
    </row>
    <row r="986" spans="1:19" s="241" customFormat="1" x14ac:dyDescent="0.25">
      <c r="A986" s="41"/>
      <c r="B986" s="41"/>
      <c r="F986" s="41"/>
      <c r="G986" s="41"/>
      <c r="H986" s="41"/>
      <c r="I986" s="41"/>
      <c r="J986" s="41"/>
      <c r="K986" s="41"/>
      <c r="L986" s="41"/>
      <c r="M986" s="41"/>
      <c r="N986" s="41"/>
      <c r="O986" s="41"/>
      <c r="P986" s="41"/>
      <c r="Q986" s="41"/>
      <c r="R986" s="41"/>
      <c r="S986" s="41"/>
    </row>
    <row r="987" spans="1:19" s="241" customFormat="1" x14ac:dyDescent="0.25">
      <c r="A987" s="41"/>
      <c r="B987" s="41"/>
      <c r="F987" s="41"/>
      <c r="G987" s="41"/>
      <c r="H987" s="41"/>
      <c r="I987" s="41"/>
      <c r="J987" s="41"/>
      <c r="K987" s="41"/>
      <c r="L987" s="41"/>
      <c r="M987" s="41"/>
      <c r="N987" s="41"/>
      <c r="O987" s="41"/>
      <c r="P987" s="41"/>
      <c r="Q987" s="41"/>
      <c r="R987" s="41"/>
      <c r="S987" s="41"/>
    </row>
    <row r="988" spans="1:19" s="241" customFormat="1" x14ac:dyDescent="0.25">
      <c r="A988" s="41"/>
      <c r="B988" s="41"/>
      <c r="F988" s="41"/>
      <c r="G988" s="41"/>
      <c r="H988" s="41"/>
      <c r="I988" s="41"/>
      <c r="J988" s="41"/>
      <c r="K988" s="41"/>
      <c r="L988" s="41"/>
      <c r="M988" s="41"/>
      <c r="N988" s="41"/>
      <c r="O988" s="41"/>
      <c r="P988" s="41"/>
      <c r="Q988" s="41"/>
      <c r="R988" s="41"/>
      <c r="S988" s="41"/>
    </row>
    <row r="989" spans="1:19" s="241" customFormat="1" x14ac:dyDescent="0.25">
      <c r="A989" s="41"/>
      <c r="B989" s="41"/>
      <c r="F989" s="41"/>
      <c r="G989" s="41"/>
      <c r="H989" s="41"/>
      <c r="I989" s="41"/>
      <c r="J989" s="41"/>
      <c r="K989" s="41"/>
      <c r="L989" s="41"/>
      <c r="M989" s="41"/>
      <c r="N989" s="41"/>
      <c r="O989" s="41"/>
      <c r="P989" s="41"/>
      <c r="Q989" s="41"/>
      <c r="R989" s="41"/>
      <c r="S989" s="41"/>
    </row>
    <row r="990" spans="1:19" s="241" customFormat="1" x14ac:dyDescent="0.25">
      <c r="A990" s="41"/>
      <c r="B990" s="41"/>
      <c r="F990" s="41"/>
      <c r="G990" s="41"/>
      <c r="H990" s="41"/>
      <c r="I990" s="41"/>
      <c r="J990" s="41"/>
      <c r="K990" s="41"/>
      <c r="L990" s="41"/>
      <c r="M990" s="41"/>
      <c r="N990" s="41"/>
      <c r="O990" s="41"/>
      <c r="P990" s="41"/>
      <c r="Q990" s="41"/>
      <c r="R990" s="41"/>
      <c r="S990" s="41"/>
    </row>
    <row r="991" spans="1:19" s="241" customFormat="1" x14ac:dyDescent="0.25">
      <c r="A991" s="41"/>
      <c r="B991" s="41"/>
      <c r="F991" s="41"/>
      <c r="G991" s="41"/>
      <c r="H991" s="41"/>
      <c r="I991" s="41"/>
      <c r="J991" s="41"/>
      <c r="K991" s="41"/>
      <c r="L991" s="41"/>
      <c r="M991" s="41"/>
      <c r="N991" s="41"/>
      <c r="O991" s="41"/>
      <c r="P991" s="41"/>
      <c r="Q991" s="41"/>
      <c r="R991" s="41"/>
      <c r="S991" s="41"/>
    </row>
    <row r="992" spans="1:19" s="241" customFormat="1" x14ac:dyDescent="0.25">
      <c r="A992" s="41"/>
      <c r="B992" s="41"/>
      <c r="F992" s="41"/>
      <c r="G992" s="41"/>
      <c r="H992" s="41"/>
      <c r="I992" s="41"/>
      <c r="J992" s="41"/>
      <c r="K992" s="41"/>
      <c r="L992" s="41"/>
      <c r="M992" s="41"/>
      <c r="N992" s="41"/>
      <c r="O992" s="41"/>
      <c r="P992" s="41"/>
      <c r="Q992" s="41"/>
      <c r="R992" s="41"/>
      <c r="S992" s="41"/>
    </row>
    <row r="993" spans="1:19" s="241" customFormat="1" x14ac:dyDescent="0.25">
      <c r="A993" s="41"/>
      <c r="B993" s="41"/>
      <c r="F993" s="41"/>
      <c r="G993" s="41"/>
      <c r="H993" s="41"/>
      <c r="I993" s="41"/>
      <c r="J993" s="41"/>
      <c r="K993" s="41"/>
      <c r="L993" s="41"/>
      <c r="M993" s="41"/>
      <c r="N993" s="41"/>
      <c r="O993" s="41"/>
      <c r="P993" s="41"/>
      <c r="Q993" s="41"/>
      <c r="R993" s="41"/>
      <c r="S993" s="41"/>
    </row>
    <row r="994" spans="1:19" s="241" customFormat="1" x14ac:dyDescent="0.25">
      <c r="A994" s="41"/>
      <c r="B994" s="41"/>
      <c r="F994" s="41"/>
      <c r="G994" s="41"/>
      <c r="H994" s="41"/>
      <c r="I994" s="41"/>
      <c r="J994" s="41"/>
      <c r="K994" s="41"/>
      <c r="L994" s="41"/>
      <c r="M994" s="41"/>
      <c r="N994" s="41"/>
      <c r="O994" s="41"/>
      <c r="P994" s="41"/>
      <c r="Q994" s="41"/>
      <c r="R994" s="41"/>
      <c r="S994" s="41"/>
    </row>
    <row r="995" spans="1:19" s="241" customFormat="1" x14ac:dyDescent="0.25">
      <c r="A995" s="41"/>
      <c r="B995" s="41"/>
      <c r="F995" s="41"/>
      <c r="G995" s="41"/>
      <c r="H995" s="41"/>
      <c r="I995" s="41"/>
      <c r="J995" s="41"/>
      <c r="K995" s="41"/>
      <c r="L995" s="41"/>
      <c r="M995" s="41"/>
      <c r="N995" s="41"/>
      <c r="O995" s="41"/>
      <c r="P995" s="41"/>
      <c r="Q995" s="41"/>
      <c r="R995" s="41"/>
      <c r="S995" s="41"/>
    </row>
    <row r="996" spans="1:19" s="241" customFormat="1" x14ac:dyDescent="0.25">
      <c r="A996" s="41"/>
      <c r="B996" s="41"/>
      <c r="F996" s="41"/>
      <c r="G996" s="41"/>
      <c r="H996" s="41"/>
      <c r="I996" s="41"/>
      <c r="J996" s="41"/>
      <c r="K996" s="41"/>
      <c r="L996" s="41"/>
      <c r="M996" s="41"/>
      <c r="N996" s="41"/>
      <c r="O996" s="41"/>
      <c r="P996" s="41"/>
      <c r="Q996" s="41"/>
      <c r="R996" s="41"/>
      <c r="S996" s="41"/>
    </row>
    <row r="997" spans="1:19" s="241" customFormat="1" x14ac:dyDescent="0.25">
      <c r="A997" s="41"/>
      <c r="B997" s="41"/>
      <c r="F997" s="41"/>
      <c r="G997" s="41"/>
      <c r="H997" s="41"/>
      <c r="I997" s="41"/>
      <c r="J997" s="41"/>
      <c r="K997" s="41"/>
      <c r="L997" s="41"/>
      <c r="M997" s="41"/>
      <c r="N997" s="41"/>
      <c r="O997" s="41"/>
      <c r="P997" s="41"/>
      <c r="Q997" s="41"/>
      <c r="R997" s="41"/>
      <c r="S997" s="41"/>
    </row>
    <row r="998" spans="1:19" s="241" customFormat="1" x14ac:dyDescent="0.25">
      <c r="A998" s="41"/>
      <c r="B998" s="41"/>
      <c r="F998" s="41"/>
      <c r="G998" s="41"/>
      <c r="H998" s="41"/>
      <c r="I998" s="41"/>
      <c r="J998" s="41"/>
      <c r="K998" s="41"/>
      <c r="L998" s="41"/>
      <c r="M998" s="41"/>
      <c r="N998" s="41"/>
      <c r="O998" s="41"/>
      <c r="P998" s="41"/>
      <c r="Q998" s="41"/>
      <c r="R998" s="41"/>
      <c r="S998" s="41"/>
    </row>
    <row r="999" spans="1:19" s="241" customFormat="1" x14ac:dyDescent="0.25">
      <c r="A999" s="41"/>
      <c r="B999" s="41"/>
      <c r="F999" s="41"/>
      <c r="G999" s="41"/>
      <c r="H999" s="41"/>
      <c r="I999" s="41"/>
      <c r="J999" s="41"/>
      <c r="K999" s="41"/>
      <c r="L999" s="41"/>
      <c r="M999" s="41"/>
      <c r="N999" s="41"/>
      <c r="O999" s="41"/>
      <c r="P999" s="41"/>
      <c r="Q999" s="41"/>
      <c r="R999" s="41"/>
      <c r="S999" s="41"/>
    </row>
    <row r="1000" spans="1:19" s="241" customFormat="1" x14ac:dyDescent="0.25">
      <c r="A1000" s="41"/>
      <c r="B1000" s="41"/>
      <c r="F1000" s="41"/>
      <c r="G1000" s="41"/>
      <c r="H1000" s="41"/>
      <c r="I1000" s="41"/>
      <c r="J1000" s="41"/>
      <c r="K1000" s="41"/>
      <c r="L1000" s="41"/>
      <c r="M1000" s="41"/>
      <c r="N1000" s="41"/>
      <c r="O1000" s="41"/>
      <c r="P1000" s="41"/>
      <c r="Q1000" s="41"/>
      <c r="R1000" s="41"/>
      <c r="S1000" s="41"/>
    </row>
    <row r="1001" spans="1:19" s="241" customFormat="1" x14ac:dyDescent="0.25">
      <c r="A1001" s="41"/>
      <c r="B1001" s="41"/>
      <c r="F1001" s="41"/>
      <c r="G1001" s="41"/>
      <c r="H1001" s="41"/>
      <c r="I1001" s="41"/>
      <c r="J1001" s="41"/>
      <c r="K1001" s="41"/>
      <c r="L1001" s="41"/>
      <c r="M1001" s="41"/>
      <c r="N1001" s="41"/>
      <c r="O1001" s="41"/>
      <c r="P1001" s="41"/>
      <c r="Q1001" s="41"/>
      <c r="R1001" s="41"/>
      <c r="S1001" s="41"/>
    </row>
    <row r="1002" spans="1:19" s="241" customFormat="1" x14ac:dyDescent="0.25">
      <c r="A1002" s="41"/>
      <c r="B1002" s="41"/>
      <c r="F1002" s="41"/>
      <c r="G1002" s="41"/>
      <c r="H1002" s="41"/>
      <c r="I1002" s="41"/>
      <c r="J1002" s="41"/>
      <c r="K1002" s="41"/>
      <c r="L1002" s="41"/>
      <c r="M1002" s="41"/>
      <c r="N1002" s="41"/>
      <c r="O1002" s="41"/>
      <c r="P1002" s="41"/>
      <c r="Q1002" s="41"/>
      <c r="R1002" s="41"/>
      <c r="S1002" s="41"/>
    </row>
    <row r="1003" spans="1:19" s="241" customFormat="1" x14ac:dyDescent="0.25">
      <c r="A1003" s="41"/>
      <c r="B1003" s="41"/>
      <c r="F1003" s="41"/>
      <c r="G1003" s="41"/>
      <c r="H1003" s="41"/>
      <c r="I1003" s="41"/>
      <c r="J1003" s="41"/>
      <c r="K1003" s="41"/>
      <c r="L1003" s="41"/>
      <c r="M1003" s="41"/>
      <c r="N1003" s="41"/>
      <c r="O1003" s="41"/>
      <c r="P1003" s="41"/>
      <c r="Q1003" s="41"/>
      <c r="R1003" s="41"/>
      <c r="S1003" s="41"/>
    </row>
    <row r="1004" spans="1:19" s="241" customFormat="1" x14ac:dyDescent="0.25">
      <c r="A1004" s="41"/>
      <c r="B1004" s="41"/>
      <c r="F1004" s="41"/>
      <c r="G1004" s="41"/>
      <c r="H1004" s="41"/>
      <c r="I1004" s="41"/>
      <c r="J1004" s="41"/>
      <c r="K1004" s="41"/>
      <c r="L1004" s="41"/>
      <c r="M1004" s="41"/>
      <c r="N1004" s="41"/>
      <c r="O1004" s="41"/>
      <c r="P1004" s="41"/>
      <c r="Q1004" s="41"/>
      <c r="R1004" s="41"/>
      <c r="S1004" s="41"/>
    </row>
    <row r="1005" spans="1:19" s="241" customFormat="1" x14ac:dyDescent="0.25">
      <c r="A1005" s="41"/>
      <c r="B1005" s="41"/>
      <c r="F1005" s="41"/>
      <c r="G1005" s="41"/>
      <c r="H1005" s="41"/>
      <c r="I1005" s="41"/>
      <c r="J1005" s="41"/>
      <c r="K1005" s="41"/>
      <c r="L1005" s="41"/>
      <c r="M1005" s="41"/>
      <c r="N1005" s="41"/>
      <c r="O1005" s="41"/>
      <c r="P1005" s="41"/>
      <c r="Q1005" s="41"/>
      <c r="R1005" s="41"/>
      <c r="S1005" s="41"/>
    </row>
    <row r="1006" spans="1:19" s="241" customFormat="1" x14ac:dyDescent="0.25">
      <c r="A1006" s="41"/>
      <c r="B1006" s="41"/>
      <c r="F1006" s="41"/>
      <c r="G1006" s="41"/>
      <c r="H1006" s="41"/>
      <c r="I1006" s="41"/>
      <c r="J1006" s="41"/>
      <c r="K1006" s="41"/>
      <c r="L1006" s="41"/>
      <c r="M1006" s="41"/>
      <c r="N1006" s="41"/>
      <c r="O1006" s="41"/>
      <c r="P1006" s="41"/>
      <c r="Q1006" s="41"/>
      <c r="R1006" s="41"/>
      <c r="S1006" s="41"/>
    </row>
    <row r="1007" spans="1:19" s="241" customFormat="1" x14ac:dyDescent="0.25">
      <c r="A1007" s="41"/>
      <c r="B1007" s="41"/>
      <c r="F1007" s="41"/>
      <c r="G1007" s="41"/>
      <c r="H1007" s="41"/>
      <c r="I1007" s="41"/>
      <c r="J1007" s="41"/>
      <c r="K1007" s="41"/>
      <c r="L1007" s="41"/>
      <c r="M1007" s="41"/>
      <c r="N1007" s="41"/>
      <c r="O1007" s="41"/>
      <c r="P1007" s="41"/>
      <c r="Q1007" s="41"/>
      <c r="R1007" s="41"/>
      <c r="S1007" s="41"/>
    </row>
    <row r="1008" spans="1:19" s="241" customFormat="1" x14ac:dyDescent="0.25">
      <c r="A1008" s="41"/>
      <c r="B1008" s="41"/>
      <c r="F1008" s="41"/>
      <c r="G1008" s="41"/>
      <c r="H1008" s="41"/>
      <c r="I1008" s="41"/>
      <c r="J1008" s="41"/>
      <c r="K1008" s="41"/>
      <c r="L1008" s="41"/>
      <c r="M1008" s="41"/>
      <c r="N1008" s="41"/>
      <c r="O1008" s="41"/>
      <c r="P1008" s="41"/>
      <c r="Q1008" s="41"/>
      <c r="R1008" s="41"/>
      <c r="S1008" s="41"/>
    </row>
    <row r="1009" spans="1:19" s="241" customFormat="1" x14ac:dyDescent="0.25">
      <c r="A1009" s="41"/>
      <c r="B1009" s="41"/>
      <c r="F1009" s="41"/>
      <c r="G1009" s="41"/>
      <c r="H1009" s="41"/>
      <c r="I1009" s="41"/>
      <c r="J1009" s="41"/>
      <c r="K1009" s="41"/>
      <c r="L1009" s="41"/>
      <c r="M1009" s="41"/>
      <c r="N1009" s="41"/>
      <c r="O1009" s="41"/>
      <c r="P1009" s="41"/>
      <c r="Q1009" s="41"/>
      <c r="R1009" s="41"/>
      <c r="S1009" s="41"/>
    </row>
    <row r="1010" spans="1:19" s="241" customFormat="1" x14ac:dyDescent="0.25">
      <c r="A1010" s="41"/>
      <c r="B1010" s="41"/>
      <c r="F1010" s="41"/>
      <c r="G1010" s="41"/>
      <c r="H1010" s="41"/>
      <c r="I1010" s="41"/>
      <c r="J1010" s="41"/>
      <c r="K1010" s="41"/>
      <c r="L1010" s="41"/>
      <c r="M1010" s="41"/>
      <c r="N1010" s="41"/>
      <c r="O1010" s="41"/>
      <c r="P1010" s="41"/>
      <c r="Q1010" s="41"/>
      <c r="R1010" s="41"/>
      <c r="S1010" s="41"/>
    </row>
    <row r="1011" spans="1:19" s="241" customFormat="1" x14ac:dyDescent="0.25">
      <c r="A1011" s="41"/>
      <c r="B1011" s="41"/>
      <c r="F1011" s="41"/>
      <c r="G1011" s="41"/>
      <c r="H1011" s="41"/>
      <c r="I1011" s="41"/>
      <c r="J1011" s="41"/>
      <c r="K1011" s="41"/>
      <c r="L1011" s="41"/>
      <c r="M1011" s="41"/>
      <c r="N1011" s="41"/>
      <c r="O1011" s="41"/>
      <c r="P1011" s="41"/>
      <c r="Q1011" s="41"/>
      <c r="R1011" s="41"/>
      <c r="S1011" s="41"/>
    </row>
    <row r="1012" spans="1:19" s="241" customFormat="1" x14ac:dyDescent="0.25">
      <c r="A1012" s="41"/>
      <c r="B1012" s="41"/>
      <c r="F1012" s="41"/>
      <c r="G1012" s="41"/>
      <c r="H1012" s="41"/>
      <c r="I1012" s="41"/>
      <c r="J1012" s="41"/>
      <c r="K1012" s="41"/>
      <c r="L1012" s="41"/>
      <c r="M1012" s="41"/>
      <c r="N1012" s="41"/>
      <c r="O1012" s="41"/>
      <c r="P1012" s="41"/>
      <c r="Q1012" s="41"/>
      <c r="R1012" s="41"/>
      <c r="S1012" s="41"/>
    </row>
    <row r="1013" spans="1:19" s="241" customFormat="1" x14ac:dyDescent="0.25">
      <c r="A1013" s="41"/>
      <c r="B1013" s="41"/>
      <c r="F1013" s="41"/>
      <c r="G1013" s="41"/>
      <c r="H1013" s="41"/>
      <c r="I1013" s="41"/>
      <c r="J1013" s="41"/>
      <c r="K1013" s="41"/>
      <c r="L1013" s="41"/>
      <c r="M1013" s="41"/>
      <c r="N1013" s="41"/>
      <c r="O1013" s="41"/>
      <c r="P1013" s="41"/>
      <c r="Q1013" s="41"/>
      <c r="R1013" s="41"/>
      <c r="S1013" s="41"/>
    </row>
    <row r="1014" spans="1:19" s="241" customFormat="1" x14ac:dyDescent="0.25">
      <c r="A1014" s="41"/>
      <c r="B1014" s="41"/>
      <c r="F1014" s="41"/>
      <c r="G1014" s="41"/>
      <c r="H1014" s="41"/>
      <c r="I1014" s="41"/>
      <c r="J1014" s="41"/>
      <c r="K1014" s="41"/>
      <c r="L1014" s="41"/>
      <c r="M1014" s="41"/>
      <c r="N1014" s="41"/>
      <c r="O1014" s="41"/>
      <c r="P1014" s="41"/>
      <c r="Q1014" s="41"/>
      <c r="R1014" s="41"/>
      <c r="S1014" s="41"/>
    </row>
    <row r="1015" spans="1:19" s="241" customFormat="1" x14ac:dyDescent="0.25">
      <c r="A1015" s="41"/>
      <c r="B1015" s="41"/>
      <c r="F1015" s="41"/>
      <c r="G1015" s="41"/>
      <c r="H1015" s="41"/>
      <c r="I1015" s="41"/>
      <c r="J1015" s="41"/>
      <c r="K1015" s="41"/>
      <c r="L1015" s="41"/>
      <c r="M1015" s="41"/>
      <c r="N1015" s="41"/>
      <c r="O1015" s="41"/>
      <c r="P1015" s="41"/>
      <c r="Q1015" s="41"/>
      <c r="R1015" s="41"/>
      <c r="S1015" s="41"/>
    </row>
    <row r="1016" spans="1:19" s="241" customFormat="1" x14ac:dyDescent="0.25">
      <c r="A1016" s="41"/>
      <c r="B1016" s="41"/>
      <c r="F1016" s="41"/>
      <c r="G1016" s="41"/>
      <c r="H1016" s="41"/>
      <c r="I1016" s="41"/>
      <c r="J1016" s="41"/>
      <c r="K1016" s="41"/>
      <c r="L1016" s="41"/>
      <c r="M1016" s="41"/>
      <c r="N1016" s="41"/>
      <c r="O1016" s="41"/>
      <c r="P1016" s="41"/>
      <c r="Q1016" s="41"/>
      <c r="R1016" s="41"/>
      <c r="S1016" s="41"/>
    </row>
    <row r="1017" spans="1:19" s="241" customFormat="1" x14ac:dyDescent="0.25">
      <c r="A1017" s="41"/>
      <c r="B1017" s="41"/>
      <c r="F1017" s="41"/>
      <c r="G1017" s="41"/>
      <c r="H1017" s="41"/>
      <c r="I1017" s="41"/>
      <c r="J1017" s="41"/>
      <c r="K1017" s="41"/>
      <c r="L1017" s="41"/>
      <c r="M1017" s="41"/>
      <c r="N1017" s="41"/>
      <c r="O1017" s="41"/>
      <c r="P1017" s="41"/>
      <c r="Q1017" s="41"/>
      <c r="R1017" s="41"/>
      <c r="S1017" s="41"/>
    </row>
    <row r="1018" spans="1:19" s="241" customFormat="1" x14ac:dyDescent="0.25">
      <c r="A1018" s="41"/>
      <c r="B1018" s="41"/>
      <c r="F1018" s="41"/>
      <c r="G1018" s="41"/>
      <c r="H1018" s="41"/>
      <c r="I1018" s="41"/>
      <c r="J1018" s="41"/>
      <c r="K1018" s="41"/>
      <c r="L1018" s="41"/>
      <c r="M1018" s="41"/>
      <c r="N1018" s="41"/>
      <c r="O1018" s="41"/>
      <c r="P1018" s="41"/>
      <c r="Q1018" s="41"/>
      <c r="R1018" s="41"/>
      <c r="S1018" s="41"/>
    </row>
    <row r="1019" spans="1:19" s="241" customFormat="1" x14ac:dyDescent="0.25">
      <c r="A1019" s="41"/>
      <c r="B1019" s="41"/>
      <c r="F1019" s="41"/>
      <c r="G1019" s="41"/>
      <c r="H1019" s="41"/>
      <c r="I1019" s="41"/>
      <c r="J1019" s="41"/>
      <c r="K1019" s="41"/>
      <c r="L1019" s="41"/>
      <c r="M1019" s="41"/>
      <c r="N1019" s="41"/>
      <c r="O1019" s="41"/>
      <c r="P1019" s="41"/>
      <c r="Q1019" s="41"/>
      <c r="R1019" s="41"/>
      <c r="S1019" s="41"/>
    </row>
    <row r="1020" spans="1:19" s="241" customFormat="1" x14ac:dyDescent="0.25">
      <c r="A1020" s="41"/>
      <c r="B1020" s="41"/>
      <c r="F1020" s="41"/>
      <c r="G1020" s="41"/>
      <c r="H1020" s="41"/>
      <c r="I1020" s="41"/>
      <c r="J1020" s="41"/>
      <c r="K1020" s="41"/>
      <c r="L1020" s="41"/>
      <c r="M1020" s="41"/>
      <c r="N1020" s="41"/>
      <c r="O1020" s="41"/>
      <c r="P1020" s="41"/>
      <c r="Q1020" s="41"/>
      <c r="R1020" s="41"/>
      <c r="S1020" s="41"/>
    </row>
    <row r="1021" spans="1:19" s="241" customFormat="1" x14ac:dyDescent="0.25">
      <c r="A1021" s="41"/>
      <c r="B1021" s="41"/>
      <c r="F1021" s="41"/>
      <c r="G1021" s="41"/>
      <c r="H1021" s="41"/>
      <c r="I1021" s="41"/>
      <c r="J1021" s="41"/>
      <c r="K1021" s="41"/>
      <c r="L1021" s="41"/>
      <c r="M1021" s="41"/>
      <c r="N1021" s="41"/>
      <c r="O1021" s="41"/>
      <c r="P1021" s="41"/>
      <c r="Q1021" s="41"/>
      <c r="R1021" s="41"/>
      <c r="S1021" s="41"/>
    </row>
    <row r="1022" spans="1:19" s="241" customFormat="1" x14ac:dyDescent="0.25">
      <c r="A1022" s="41"/>
      <c r="B1022" s="41"/>
      <c r="F1022" s="41"/>
      <c r="G1022" s="41"/>
      <c r="H1022" s="41"/>
      <c r="I1022" s="41"/>
      <c r="J1022" s="41"/>
      <c r="K1022" s="41"/>
      <c r="L1022" s="41"/>
      <c r="M1022" s="41"/>
      <c r="N1022" s="41"/>
      <c r="O1022" s="41"/>
      <c r="P1022" s="41"/>
      <c r="Q1022" s="41"/>
      <c r="R1022" s="41"/>
      <c r="S1022" s="41"/>
    </row>
    <row r="1023" spans="1:19" s="241" customFormat="1" x14ac:dyDescent="0.25">
      <c r="A1023" s="41"/>
      <c r="B1023" s="41"/>
      <c r="F1023" s="41"/>
      <c r="G1023" s="41"/>
      <c r="H1023" s="41"/>
      <c r="I1023" s="41"/>
      <c r="J1023" s="41"/>
      <c r="K1023" s="41"/>
      <c r="L1023" s="41"/>
      <c r="M1023" s="41"/>
      <c r="N1023" s="41"/>
      <c r="O1023" s="41"/>
      <c r="P1023" s="41"/>
      <c r="Q1023" s="41"/>
      <c r="R1023" s="41"/>
      <c r="S1023" s="41"/>
    </row>
    <row r="1024" spans="1:19" s="241" customFormat="1" x14ac:dyDescent="0.25">
      <c r="A1024" s="41"/>
      <c r="B1024" s="41"/>
      <c r="F1024" s="41"/>
      <c r="G1024" s="41"/>
      <c r="H1024" s="41"/>
      <c r="I1024" s="41"/>
      <c r="J1024" s="41"/>
      <c r="K1024" s="41"/>
      <c r="L1024" s="41"/>
      <c r="M1024" s="41"/>
      <c r="N1024" s="41"/>
      <c r="O1024" s="41"/>
      <c r="P1024" s="41"/>
      <c r="Q1024" s="41"/>
      <c r="R1024" s="41"/>
      <c r="S1024" s="41"/>
    </row>
    <row r="1025" spans="1:19" s="241" customFormat="1" x14ac:dyDescent="0.25">
      <c r="A1025" s="41"/>
      <c r="B1025" s="41"/>
      <c r="F1025" s="41"/>
      <c r="G1025" s="41"/>
      <c r="H1025" s="41"/>
      <c r="I1025" s="41"/>
      <c r="J1025" s="41"/>
      <c r="K1025" s="41"/>
      <c r="L1025" s="41"/>
      <c r="M1025" s="41"/>
      <c r="N1025" s="41"/>
      <c r="O1025" s="41"/>
      <c r="P1025" s="41"/>
      <c r="Q1025" s="41"/>
      <c r="R1025" s="41"/>
      <c r="S1025" s="41"/>
    </row>
    <row r="1026" spans="1:19" s="241" customFormat="1" x14ac:dyDescent="0.25">
      <c r="A1026" s="41"/>
      <c r="B1026" s="41"/>
      <c r="F1026" s="41"/>
      <c r="G1026" s="41"/>
      <c r="H1026" s="41"/>
      <c r="I1026" s="41"/>
      <c r="J1026" s="41"/>
      <c r="K1026" s="41"/>
      <c r="L1026" s="41"/>
      <c r="M1026" s="41"/>
      <c r="N1026" s="41"/>
      <c r="O1026" s="41"/>
      <c r="P1026" s="41"/>
      <c r="Q1026" s="41"/>
      <c r="R1026" s="41"/>
      <c r="S1026" s="41"/>
    </row>
    <row r="1027" spans="1:19" s="241" customFormat="1" x14ac:dyDescent="0.25">
      <c r="A1027" s="41"/>
      <c r="B1027" s="41"/>
      <c r="F1027" s="41"/>
      <c r="G1027" s="41"/>
      <c r="H1027" s="41"/>
      <c r="I1027" s="41"/>
      <c r="J1027" s="41"/>
      <c r="K1027" s="41"/>
      <c r="L1027" s="41"/>
      <c r="M1027" s="41"/>
      <c r="N1027" s="41"/>
      <c r="O1027" s="41"/>
      <c r="P1027" s="41"/>
      <c r="Q1027" s="41"/>
      <c r="R1027" s="41"/>
      <c r="S1027" s="41"/>
    </row>
    <row r="1028" spans="1:19" s="241" customFormat="1" x14ac:dyDescent="0.25">
      <c r="A1028" s="41"/>
      <c r="B1028" s="41"/>
      <c r="F1028" s="41"/>
      <c r="G1028" s="41"/>
      <c r="H1028" s="41"/>
      <c r="I1028" s="41"/>
      <c r="J1028" s="41"/>
      <c r="K1028" s="41"/>
      <c r="L1028" s="41"/>
      <c r="M1028" s="41"/>
      <c r="N1028" s="41"/>
      <c r="O1028" s="41"/>
      <c r="P1028" s="41"/>
      <c r="Q1028" s="41"/>
      <c r="R1028" s="41"/>
      <c r="S1028" s="41"/>
    </row>
    <row r="1029" spans="1:19" s="241" customFormat="1" x14ac:dyDescent="0.25">
      <c r="A1029" s="41"/>
      <c r="B1029" s="41"/>
      <c r="F1029" s="41"/>
      <c r="G1029" s="41"/>
      <c r="H1029" s="41"/>
      <c r="I1029" s="41"/>
      <c r="J1029" s="41"/>
      <c r="K1029" s="41"/>
      <c r="L1029" s="41"/>
      <c r="M1029" s="41"/>
      <c r="N1029" s="41"/>
      <c r="O1029" s="41"/>
      <c r="P1029" s="41"/>
      <c r="Q1029" s="41"/>
      <c r="R1029" s="41"/>
      <c r="S1029" s="41"/>
    </row>
    <row r="1030" spans="1:19" s="241" customFormat="1" x14ac:dyDescent="0.25">
      <c r="A1030" s="41"/>
      <c r="B1030" s="41"/>
      <c r="F1030" s="41"/>
      <c r="G1030" s="41"/>
      <c r="H1030" s="41"/>
      <c r="I1030" s="41"/>
      <c r="J1030" s="41"/>
      <c r="K1030" s="41"/>
      <c r="L1030" s="41"/>
      <c r="M1030" s="41"/>
      <c r="N1030" s="41"/>
      <c r="O1030" s="41"/>
      <c r="P1030" s="41"/>
      <c r="Q1030" s="41"/>
      <c r="R1030" s="41"/>
      <c r="S1030" s="41"/>
    </row>
    <row r="1031" spans="1:19" s="241" customFormat="1" x14ac:dyDescent="0.25">
      <c r="A1031" s="41"/>
      <c r="B1031" s="41"/>
      <c r="F1031" s="41"/>
      <c r="G1031" s="41"/>
      <c r="H1031" s="41"/>
      <c r="I1031" s="41"/>
      <c r="J1031" s="41"/>
      <c r="K1031" s="41"/>
      <c r="L1031" s="41"/>
      <c r="M1031" s="41"/>
      <c r="N1031" s="41"/>
      <c r="O1031" s="41"/>
      <c r="P1031" s="41"/>
      <c r="Q1031" s="41"/>
      <c r="R1031" s="41"/>
      <c r="S1031" s="41"/>
    </row>
    <row r="1032" spans="1:19" s="241" customFormat="1" x14ac:dyDescent="0.25">
      <c r="A1032" s="41"/>
      <c r="B1032" s="41"/>
      <c r="F1032" s="41"/>
      <c r="G1032" s="41"/>
      <c r="H1032" s="41"/>
      <c r="I1032" s="41"/>
      <c r="J1032" s="41"/>
      <c r="K1032" s="41"/>
      <c r="L1032" s="41"/>
      <c r="M1032" s="41"/>
      <c r="N1032" s="41"/>
      <c r="O1032" s="41"/>
      <c r="P1032" s="41"/>
      <c r="Q1032" s="41"/>
      <c r="R1032" s="41"/>
      <c r="S1032" s="41"/>
    </row>
    <row r="1033" spans="1:19" s="241" customFormat="1" x14ac:dyDescent="0.25">
      <c r="A1033" s="41"/>
      <c r="B1033" s="41"/>
      <c r="F1033" s="41"/>
      <c r="G1033" s="41"/>
      <c r="H1033" s="41"/>
      <c r="I1033" s="41"/>
      <c r="J1033" s="41"/>
      <c r="K1033" s="41"/>
      <c r="L1033" s="41"/>
      <c r="M1033" s="41"/>
      <c r="N1033" s="41"/>
      <c r="O1033" s="41"/>
      <c r="P1033" s="41"/>
      <c r="Q1033" s="41"/>
      <c r="R1033" s="41"/>
      <c r="S1033" s="41"/>
    </row>
    <row r="1034" spans="1:19" s="241" customFormat="1" x14ac:dyDescent="0.25">
      <c r="A1034" s="41"/>
      <c r="B1034" s="41"/>
      <c r="F1034" s="41"/>
      <c r="G1034" s="41"/>
      <c r="H1034" s="41"/>
      <c r="I1034" s="41"/>
      <c r="J1034" s="41"/>
      <c r="K1034" s="41"/>
      <c r="L1034" s="41"/>
      <c r="M1034" s="41"/>
      <c r="N1034" s="41"/>
      <c r="O1034" s="41"/>
      <c r="P1034" s="41"/>
      <c r="Q1034" s="41"/>
      <c r="R1034" s="41"/>
      <c r="S1034" s="41"/>
    </row>
    <row r="1035" spans="1:19" s="241" customFormat="1" x14ac:dyDescent="0.25">
      <c r="A1035" s="41"/>
      <c r="B1035" s="41"/>
      <c r="F1035" s="41"/>
      <c r="G1035" s="41"/>
      <c r="H1035" s="41"/>
      <c r="I1035" s="41"/>
      <c r="J1035" s="41"/>
      <c r="K1035" s="41"/>
      <c r="L1035" s="41"/>
      <c r="M1035" s="41"/>
      <c r="N1035" s="41"/>
      <c r="O1035" s="41"/>
      <c r="P1035" s="41"/>
      <c r="Q1035" s="41"/>
      <c r="R1035" s="41"/>
      <c r="S1035" s="41"/>
    </row>
    <row r="1036" spans="1:19" s="241" customFormat="1" x14ac:dyDescent="0.25">
      <c r="A1036" s="41"/>
      <c r="B1036" s="41"/>
      <c r="F1036" s="41"/>
      <c r="G1036" s="41"/>
      <c r="H1036" s="41"/>
      <c r="I1036" s="41"/>
      <c r="J1036" s="41"/>
      <c r="K1036" s="41"/>
      <c r="L1036" s="41"/>
      <c r="M1036" s="41"/>
      <c r="N1036" s="41"/>
      <c r="O1036" s="41"/>
      <c r="P1036" s="41"/>
      <c r="Q1036" s="41"/>
      <c r="R1036" s="41"/>
      <c r="S1036" s="41"/>
    </row>
    <row r="1037" spans="1:19" s="241" customFormat="1" x14ac:dyDescent="0.25">
      <c r="A1037" s="41"/>
      <c r="B1037" s="41"/>
      <c r="F1037" s="41"/>
      <c r="G1037" s="41"/>
      <c r="H1037" s="41"/>
      <c r="I1037" s="41"/>
      <c r="J1037" s="41"/>
      <c r="K1037" s="41"/>
      <c r="L1037" s="41"/>
      <c r="M1037" s="41"/>
      <c r="N1037" s="41"/>
      <c r="O1037" s="41"/>
      <c r="P1037" s="41"/>
      <c r="Q1037" s="41"/>
      <c r="R1037" s="41"/>
      <c r="S1037" s="41"/>
    </row>
    <row r="1038" spans="1:19" s="241" customFormat="1" x14ac:dyDescent="0.25">
      <c r="A1038" s="41"/>
      <c r="B1038" s="41"/>
      <c r="F1038" s="41"/>
      <c r="G1038" s="41"/>
      <c r="H1038" s="41"/>
      <c r="I1038" s="41"/>
      <c r="J1038" s="41"/>
      <c r="K1038" s="41"/>
      <c r="L1038" s="41"/>
      <c r="M1038" s="41"/>
      <c r="N1038" s="41"/>
      <c r="O1038" s="41"/>
      <c r="P1038" s="41"/>
      <c r="Q1038" s="41"/>
      <c r="R1038" s="41"/>
      <c r="S1038" s="41"/>
    </row>
    <row r="1039" spans="1:19" s="241" customFormat="1" x14ac:dyDescent="0.25">
      <c r="A1039" s="41"/>
      <c r="B1039" s="41"/>
      <c r="F1039" s="41"/>
      <c r="G1039" s="41"/>
      <c r="H1039" s="41"/>
      <c r="I1039" s="41"/>
      <c r="J1039" s="41"/>
      <c r="K1039" s="41"/>
      <c r="L1039" s="41"/>
      <c r="M1039" s="41"/>
      <c r="N1039" s="41"/>
      <c r="O1039" s="41"/>
      <c r="P1039" s="41"/>
      <c r="Q1039" s="41"/>
      <c r="R1039" s="41"/>
      <c r="S1039" s="41"/>
    </row>
    <row r="1040" spans="1:19" s="241" customFormat="1" x14ac:dyDescent="0.25">
      <c r="A1040" s="41"/>
      <c r="B1040" s="41"/>
      <c r="F1040" s="41"/>
      <c r="G1040" s="41"/>
      <c r="H1040" s="41"/>
      <c r="I1040" s="41"/>
      <c r="J1040" s="41"/>
      <c r="K1040" s="41"/>
      <c r="L1040" s="41"/>
      <c r="M1040" s="41"/>
      <c r="N1040" s="41"/>
      <c r="O1040" s="41"/>
      <c r="P1040" s="41"/>
      <c r="Q1040" s="41"/>
      <c r="R1040" s="41"/>
      <c r="S1040" s="41"/>
    </row>
    <row r="1041" spans="1:19" s="241" customFormat="1" x14ac:dyDescent="0.25">
      <c r="A1041" s="41"/>
      <c r="B1041" s="41"/>
      <c r="F1041" s="41"/>
      <c r="G1041" s="41"/>
      <c r="H1041" s="41"/>
      <c r="I1041" s="41"/>
      <c r="J1041" s="41"/>
      <c r="K1041" s="41"/>
      <c r="L1041" s="41"/>
      <c r="M1041" s="41"/>
      <c r="N1041" s="41"/>
      <c r="O1041" s="41"/>
      <c r="P1041" s="41"/>
      <c r="Q1041" s="41"/>
      <c r="R1041" s="41"/>
      <c r="S1041" s="41"/>
    </row>
    <row r="1042" spans="1:19" s="241" customFormat="1" x14ac:dyDescent="0.25">
      <c r="A1042" s="41"/>
      <c r="B1042" s="41"/>
      <c r="F1042" s="41"/>
      <c r="G1042" s="41"/>
      <c r="H1042" s="41"/>
      <c r="I1042" s="41"/>
      <c r="J1042" s="41"/>
      <c r="K1042" s="41"/>
      <c r="L1042" s="41"/>
      <c r="M1042" s="41"/>
      <c r="N1042" s="41"/>
      <c r="O1042" s="41"/>
      <c r="P1042" s="41"/>
      <c r="Q1042" s="41"/>
      <c r="R1042" s="41"/>
      <c r="S1042" s="41"/>
    </row>
    <row r="1043" spans="1:19" s="241" customFormat="1" x14ac:dyDescent="0.25">
      <c r="A1043" s="41"/>
      <c r="B1043" s="41"/>
      <c r="F1043" s="41"/>
      <c r="G1043" s="41"/>
      <c r="H1043" s="41"/>
      <c r="I1043" s="41"/>
      <c r="J1043" s="41"/>
      <c r="K1043" s="41"/>
      <c r="L1043" s="41"/>
      <c r="M1043" s="41"/>
      <c r="N1043" s="41"/>
      <c r="O1043" s="41"/>
      <c r="P1043" s="41"/>
      <c r="Q1043" s="41"/>
      <c r="R1043" s="41"/>
      <c r="S1043" s="41"/>
    </row>
    <row r="1044" spans="1:19" s="241" customFormat="1" x14ac:dyDescent="0.25">
      <c r="A1044" s="41"/>
      <c r="B1044" s="41"/>
      <c r="F1044" s="41"/>
      <c r="G1044" s="41"/>
      <c r="H1044" s="41"/>
      <c r="I1044" s="41"/>
      <c r="J1044" s="41"/>
      <c r="K1044" s="41"/>
      <c r="L1044" s="41"/>
      <c r="M1044" s="41"/>
      <c r="N1044" s="41"/>
      <c r="O1044" s="41"/>
      <c r="P1044" s="41"/>
      <c r="Q1044" s="41"/>
      <c r="R1044" s="41"/>
      <c r="S1044" s="41"/>
    </row>
    <row r="1045" spans="1:19" s="241" customFormat="1" x14ac:dyDescent="0.25">
      <c r="A1045" s="41"/>
      <c r="B1045" s="41"/>
      <c r="F1045" s="41"/>
      <c r="G1045" s="41"/>
      <c r="H1045" s="41"/>
      <c r="I1045" s="41"/>
      <c r="J1045" s="41"/>
      <c r="K1045" s="41"/>
      <c r="L1045" s="41"/>
      <c r="M1045" s="41"/>
      <c r="N1045" s="41"/>
      <c r="O1045" s="41"/>
      <c r="P1045" s="41"/>
      <c r="Q1045" s="41"/>
      <c r="R1045" s="41"/>
      <c r="S1045" s="41"/>
    </row>
    <row r="1046" spans="1:19" s="241" customFormat="1" x14ac:dyDescent="0.25">
      <c r="A1046" s="41"/>
      <c r="B1046" s="41"/>
      <c r="F1046" s="41"/>
      <c r="G1046" s="41"/>
      <c r="H1046" s="41"/>
      <c r="I1046" s="41"/>
      <c r="J1046" s="41"/>
      <c r="K1046" s="41"/>
      <c r="L1046" s="41"/>
      <c r="M1046" s="41"/>
      <c r="N1046" s="41"/>
      <c r="O1046" s="41"/>
      <c r="P1046" s="41"/>
      <c r="Q1046" s="41"/>
      <c r="R1046" s="41"/>
      <c r="S1046" s="41"/>
    </row>
    <row r="1047" spans="1:19" s="241" customFormat="1" x14ac:dyDescent="0.25">
      <c r="A1047" s="41"/>
      <c r="B1047" s="41"/>
      <c r="F1047" s="41"/>
      <c r="G1047" s="41"/>
      <c r="H1047" s="41"/>
      <c r="I1047" s="41"/>
      <c r="J1047" s="41"/>
      <c r="K1047" s="41"/>
      <c r="L1047" s="41"/>
      <c r="M1047" s="41"/>
      <c r="N1047" s="41"/>
      <c r="O1047" s="41"/>
      <c r="P1047" s="41"/>
      <c r="Q1047" s="41"/>
      <c r="R1047" s="41"/>
      <c r="S1047" s="41"/>
    </row>
    <row r="1048" spans="1:19" s="241" customFormat="1" x14ac:dyDescent="0.25">
      <c r="A1048" s="41"/>
      <c r="B1048" s="41"/>
      <c r="F1048" s="41"/>
      <c r="G1048" s="41"/>
      <c r="H1048" s="41"/>
      <c r="I1048" s="41"/>
      <c r="J1048" s="41"/>
      <c r="K1048" s="41"/>
      <c r="L1048" s="41"/>
      <c r="M1048" s="41"/>
      <c r="N1048" s="41"/>
      <c r="O1048" s="41"/>
      <c r="P1048" s="41"/>
      <c r="Q1048" s="41"/>
      <c r="R1048" s="41"/>
      <c r="S1048" s="41"/>
    </row>
    <row r="1049" spans="1:19" s="241" customFormat="1" x14ac:dyDescent="0.25">
      <c r="A1049" s="41"/>
      <c r="B1049" s="41"/>
      <c r="F1049" s="41"/>
      <c r="G1049" s="41"/>
      <c r="H1049" s="41"/>
      <c r="I1049" s="41"/>
      <c r="J1049" s="41"/>
      <c r="K1049" s="41"/>
      <c r="L1049" s="41"/>
      <c r="M1049" s="41"/>
      <c r="N1049" s="41"/>
      <c r="O1049" s="41"/>
      <c r="P1049" s="41"/>
      <c r="Q1049" s="41"/>
      <c r="R1049" s="41"/>
      <c r="S1049" s="41"/>
    </row>
    <row r="1050" spans="1:19" s="241" customFormat="1" x14ac:dyDescent="0.25">
      <c r="A1050" s="41"/>
      <c r="B1050" s="41"/>
      <c r="F1050" s="41"/>
      <c r="G1050" s="41"/>
      <c r="H1050" s="41"/>
      <c r="I1050" s="41"/>
      <c r="J1050" s="41"/>
      <c r="K1050" s="41"/>
      <c r="L1050" s="41"/>
      <c r="M1050" s="41"/>
      <c r="N1050" s="41"/>
      <c r="O1050" s="41"/>
      <c r="P1050" s="41"/>
      <c r="Q1050" s="41"/>
      <c r="R1050" s="41"/>
      <c r="S1050" s="41"/>
    </row>
    <row r="1051" spans="1:19" s="241" customFormat="1" x14ac:dyDescent="0.25">
      <c r="A1051" s="41"/>
      <c r="B1051" s="41"/>
      <c r="F1051" s="41"/>
      <c r="G1051" s="41"/>
      <c r="H1051" s="41"/>
      <c r="I1051" s="41"/>
      <c r="J1051" s="41"/>
      <c r="K1051" s="41"/>
      <c r="L1051" s="41"/>
      <c r="M1051" s="41"/>
      <c r="N1051" s="41"/>
      <c r="O1051" s="41"/>
      <c r="P1051" s="41"/>
      <c r="Q1051" s="41"/>
      <c r="R1051" s="41"/>
      <c r="S1051" s="41"/>
    </row>
    <row r="1052" spans="1:19" s="241" customFormat="1" x14ac:dyDescent="0.25">
      <c r="A1052" s="41"/>
      <c r="B1052" s="41"/>
      <c r="F1052" s="41"/>
      <c r="G1052" s="41"/>
      <c r="H1052" s="41"/>
      <c r="I1052" s="41"/>
      <c r="J1052" s="41"/>
      <c r="K1052" s="41"/>
      <c r="L1052" s="41"/>
      <c r="M1052" s="41"/>
      <c r="N1052" s="41"/>
      <c r="O1052" s="41"/>
      <c r="P1052" s="41"/>
      <c r="Q1052" s="41"/>
      <c r="R1052" s="41"/>
      <c r="S1052" s="41"/>
    </row>
    <row r="1053" spans="1:19" s="241" customFormat="1" x14ac:dyDescent="0.25">
      <c r="A1053" s="41"/>
      <c r="B1053" s="41"/>
      <c r="F1053" s="41"/>
      <c r="G1053" s="41"/>
      <c r="H1053" s="41"/>
      <c r="I1053" s="41"/>
      <c r="J1053" s="41"/>
      <c r="K1053" s="41"/>
      <c r="L1053" s="41"/>
      <c r="M1053" s="41"/>
      <c r="N1053" s="41"/>
      <c r="O1053" s="41"/>
      <c r="P1053" s="41"/>
      <c r="Q1053" s="41"/>
      <c r="R1053" s="41"/>
      <c r="S1053" s="41"/>
    </row>
    <row r="1054" spans="1:19" s="241" customFormat="1" x14ac:dyDescent="0.25">
      <c r="A1054" s="41"/>
      <c r="B1054" s="41"/>
      <c r="F1054" s="41"/>
      <c r="G1054" s="41"/>
      <c r="H1054" s="41"/>
      <c r="I1054" s="41"/>
      <c r="J1054" s="41"/>
      <c r="K1054" s="41"/>
      <c r="L1054" s="41"/>
      <c r="M1054" s="41"/>
      <c r="N1054" s="41"/>
      <c r="O1054" s="41"/>
      <c r="P1054" s="41"/>
      <c r="Q1054" s="41"/>
      <c r="R1054" s="41"/>
      <c r="S1054" s="41"/>
    </row>
    <row r="1055" spans="1:19" s="241" customFormat="1" x14ac:dyDescent="0.25">
      <c r="A1055" s="41"/>
      <c r="B1055" s="41"/>
      <c r="F1055" s="41"/>
      <c r="G1055" s="41"/>
      <c r="H1055" s="41"/>
      <c r="I1055" s="41"/>
      <c r="J1055" s="41"/>
      <c r="K1055" s="41"/>
      <c r="L1055" s="41"/>
      <c r="M1055" s="41"/>
      <c r="N1055" s="41"/>
      <c r="O1055" s="41"/>
      <c r="P1055" s="41"/>
      <c r="Q1055" s="41"/>
      <c r="R1055" s="41"/>
      <c r="S1055" s="41"/>
    </row>
    <row r="1056" spans="1:19" s="241" customFormat="1" x14ac:dyDescent="0.25">
      <c r="A1056" s="41"/>
      <c r="B1056" s="41"/>
      <c r="F1056" s="41"/>
      <c r="G1056" s="41"/>
      <c r="H1056" s="41"/>
      <c r="I1056" s="41"/>
      <c r="J1056" s="41"/>
      <c r="K1056" s="41"/>
      <c r="L1056" s="41"/>
      <c r="M1056" s="41"/>
      <c r="N1056" s="41"/>
      <c r="O1056" s="41"/>
      <c r="P1056" s="41"/>
      <c r="Q1056" s="41"/>
      <c r="R1056" s="41"/>
      <c r="S1056" s="41"/>
    </row>
    <row r="1057" spans="1:19" s="241" customFormat="1" x14ac:dyDescent="0.25">
      <c r="A1057" s="41"/>
      <c r="B1057" s="41"/>
      <c r="F1057" s="41"/>
      <c r="G1057" s="41"/>
      <c r="H1057" s="41"/>
      <c r="I1057" s="41"/>
      <c r="J1057" s="41"/>
      <c r="K1057" s="41"/>
      <c r="L1057" s="41"/>
      <c r="M1057" s="41"/>
      <c r="N1057" s="41"/>
      <c r="O1057" s="41"/>
      <c r="P1057" s="41"/>
      <c r="Q1057" s="41"/>
      <c r="R1057" s="41"/>
      <c r="S1057" s="41"/>
    </row>
    <row r="1058" spans="1:19" s="241" customFormat="1" x14ac:dyDescent="0.25">
      <c r="A1058" s="41"/>
      <c r="B1058" s="41"/>
      <c r="F1058" s="41"/>
      <c r="G1058" s="41"/>
      <c r="H1058" s="41"/>
      <c r="I1058" s="41"/>
      <c r="J1058" s="41"/>
      <c r="K1058" s="41"/>
      <c r="L1058" s="41"/>
      <c r="M1058" s="41"/>
      <c r="N1058" s="41"/>
      <c r="O1058" s="41"/>
      <c r="P1058" s="41"/>
      <c r="Q1058" s="41"/>
      <c r="R1058" s="41"/>
      <c r="S1058" s="41"/>
    </row>
    <row r="1059" spans="1:19" s="241" customFormat="1" x14ac:dyDescent="0.25">
      <c r="A1059" s="41"/>
      <c r="B1059" s="41"/>
      <c r="F1059" s="41"/>
      <c r="G1059" s="41"/>
      <c r="H1059" s="41"/>
      <c r="I1059" s="41"/>
      <c r="J1059" s="41"/>
      <c r="K1059" s="41"/>
      <c r="L1059" s="41"/>
      <c r="M1059" s="41"/>
      <c r="N1059" s="41"/>
      <c r="O1059" s="41"/>
      <c r="P1059" s="41"/>
      <c r="Q1059" s="41"/>
      <c r="R1059" s="41"/>
      <c r="S1059" s="41"/>
    </row>
    <row r="1060" spans="1:19" s="241" customFormat="1" x14ac:dyDescent="0.25">
      <c r="A1060" s="41"/>
      <c r="B1060" s="41"/>
      <c r="F1060" s="41"/>
      <c r="G1060" s="41"/>
      <c r="H1060" s="41"/>
      <c r="I1060" s="41"/>
      <c r="J1060" s="41"/>
      <c r="K1060" s="41"/>
      <c r="L1060" s="41"/>
      <c r="M1060" s="41"/>
      <c r="N1060" s="41"/>
      <c r="O1060" s="41"/>
      <c r="P1060" s="41"/>
      <c r="Q1060" s="41"/>
      <c r="R1060" s="41"/>
      <c r="S1060" s="41"/>
    </row>
    <row r="1061" spans="1:19" s="241" customFormat="1" x14ac:dyDescent="0.25">
      <c r="A1061" s="41"/>
      <c r="B1061" s="41"/>
      <c r="F1061" s="41"/>
      <c r="G1061" s="41"/>
      <c r="H1061" s="41"/>
      <c r="I1061" s="41"/>
      <c r="J1061" s="41"/>
      <c r="K1061" s="41"/>
      <c r="L1061" s="41"/>
      <c r="M1061" s="41"/>
      <c r="N1061" s="41"/>
      <c r="O1061" s="41"/>
      <c r="P1061" s="41"/>
      <c r="Q1061" s="41"/>
      <c r="R1061" s="41"/>
      <c r="S1061" s="41"/>
    </row>
    <row r="1062" spans="1:19" s="241" customFormat="1" x14ac:dyDescent="0.25">
      <c r="A1062" s="41"/>
      <c r="B1062" s="41"/>
      <c r="F1062" s="41"/>
      <c r="G1062" s="41"/>
      <c r="H1062" s="41"/>
      <c r="I1062" s="41"/>
      <c r="J1062" s="41"/>
      <c r="K1062" s="41"/>
      <c r="L1062" s="41"/>
      <c r="M1062" s="41"/>
      <c r="N1062" s="41"/>
      <c r="O1062" s="41"/>
      <c r="P1062" s="41"/>
      <c r="Q1062" s="41"/>
      <c r="R1062" s="41"/>
      <c r="S1062" s="41"/>
    </row>
    <row r="1063" spans="1:19" s="241" customFormat="1" x14ac:dyDescent="0.25">
      <c r="A1063" s="41"/>
      <c r="B1063" s="41"/>
      <c r="F1063" s="41"/>
      <c r="G1063" s="41"/>
      <c r="H1063" s="41"/>
      <c r="I1063" s="41"/>
      <c r="J1063" s="41"/>
      <c r="K1063" s="41"/>
      <c r="L1063" s="41"/>
      <c r="M1063" s="41"/>
      <c r="N1063" s="41"/>
      <c r="O1063" s="41"/>
      <c r="P1063" s="41"/>
      <c r="Q1063" s="41"/>
      <c r="R1063" s="41"/>
      <c r="S1063" s="41"/>
    </row>
    <row r="1064" spans="1:19" s="241" customFormat="1" x14ac:dyDescent="0.25">
      <c r="A1064" s="41"/>
      <c r="B1064" s="41"/>
      <c r="F1064" s="41"/>
      <c r="G1064" s="41"/>
      <c r="H1064" s="41"/>
      <c r="I1064" s="41"/>
      <c r="J1064" s="41"/>
      <c r="K1064" s="41"/>
      <c r="L1064" s="41"/>
      <c r="M1064" s="41"/>
      <c r="N1064" s="41"/>
      <c r="O1064" s="41"/>
      <c r="P1064" s="41"/>
      <c r="Q1064" s="41"/>
      <c r="R1064" s="41"/>
      <c r="S1064" s="41"/>
    </row>
    <row r="1065" spans="1:19" s="241" customFormat="1" x14ac:dyDescent="0.25">
      <c r="A1065" s="41"/>
      <c r="B1065" s="41"/>
      <c r="F1065" s="41"/>
      <c r="G1065" s="41"/>
      <c r="H1065" s="41"/>
      <c r="I1065" s="41"/>
      <c r="J1065" s="41"/>
      <c r="K1065" s="41"/>
      <c r="L1065" s="41"/>
      <c r="M1065" s="41"/>
      <c r="N1065" s="41"/>
      <c r="O1065" s="41"/>
      <c r="P1065" s="41"/>
      <c r="Q1065" s="41"/>
      <c r="R1065" s="41"/>
      <c r="S1065" s="41"/>
    </row>
    <row r="1066" spans="1:19" s="241" customFormat="1" x14ac:dyDescent="0.25">
      <c r="A1066" s="41"/>
      <c r="B1066" s="41"/>
      <c r="F1066" s="41"/>
      <c r="G1066" s="41"/>
      <c r="H1066" s="41"/>
      <c r="I1066" s="41"/>
      <c r="J1066" s="41"/>
      <c r="K1066" s="41"/>
      <c r="L1066" s="41"/>
      <c r="M1066" s="41"/>
      <c r="N1066" s="41"/>
      <c r="O1066" s="41"/>
      <c r="P1066" s="41"/>
      <c r="Q1066" s="41"/>
      <c r="R1066" s="41"/>
      <c r="S1066" s="41"/>
    </row>
    <row r="1067" spans="1:19" s="241" customFormat="1" x14ac:dyDescent="0.25">
      <c r="A1067" s="41"/>
      <c r="B1067" s="41"/>
      <c r="F1067" s="41"/>
      <c r="G1067" s="41"/>
      <c r="H1067" s="41"/>
      <c r="I1067" s="41"/>
      <c r="J1067" s="41"/>
      <c r="K1067" s="41"/>
      <c r="L1067" s="41"/>
      <c r="M1067" s="41"/>
      <c r="N1067" s="41"/>
      <c r="O1067" s="41"/>
      <c r="P1067" s="41"/>
      <c r="Q1067" s="41"/>
      <c r="R1067" s="41"/>
      <c r="S1067" s="41"/>
    </row>
    <row r="1068" spans="1:19" s="241" customFormat="1" x14ac:dyDescent="0.25">
      <c r="A1068" s="41"/>
      <c r="B1068" s="41"/>
      <c r="F1068" s="41"/>
      <c r="G1068" s="41"/>
      <c r="H1068" s="41"/>
      <c r="I1068" s="41"/>
      <c r="J1068" s="41"/>
      <c r="K1068" s="41"/>
      <c r="L1068" s="41"/>
      <c r="M1068" s="41"/>
      <c r="N1068" s="41"/>
      <c r="O1068" s="41"/>
      <c r="P1068" s="41"/>
      <c r="Q1068" s="41"/>
      <c r="R1068" s="41"/>
      <c r="S1068" s="41"/>
    </row>
    <row r="1069" spans="1:19" s="241" customFormat="1" x14ac:dyDescent="0.25">
      <c r="A1069" s="41"/>
      <c r="B1069" s="41"/>
      <c r="F1069" s="41"/>
      <c r="G1069" s="41"/>
      <c r="H1069" s="41"/>
      <c r="I1069" s="41"/>
      <c r="J1069" s="41"/>
      <c r="K1069" s="41"/>
      <c r="L1069" s="41"/>
      <c r="M1069" s="41"/>
      <c r="N1069" s="41"/>
      <c r="O1069" s="41"/>
      <c r="P1069" s="41"/>
      <c r="Q1069" s="41"/>
      <c r="R1069" s="41"/>
      <c r="S1069" s="41"/>
    </row>
    <row r="1070" spans="1:19" s="241" customFormat="1" x14ac:dyDescent="0.25">
      <c r="A1070" s="41"/>
      <c r="B1070" s="41"/>
      <c r="F1070" s="41"/>
      <c r="G1070" s="41"/>
      <c r="H1070" s="41"/>
      <c r="I1070" s="41"/>
      <c r="J1070" s="41"/>
      <c r="K1070" s="41"/>
      <c r="L1070" s="41"/>
      <c r="M1070" s="41"/>
      <c r="N1070" s="41"/>
      <c r="O1070" s="41"/>
      <c r="P1070" s="41"/>
      <c r="Q1070" s="41"/>
      <c r="R1070" s="41"/>
      <c r="S1070" s="41"/>
    </row>
    <row r="1071" spans="1:19" s="241" customFormat="1" x14ac:dyDescent="0.25">
      <c r="A1071" s="41"/>
      <c r="B1071" s="41"/>
      <c r="F1071" s="41"/>
      <c r="G1071" s="41"/>
      <c r="H1071" s="41"/>
      <c r="I1071" s="41"/>
      <c r="J1071" s="41"/>
      <c r="K1071" s="41"/>
      <c r="L1071" s="41"/>
      <c r="M1071" s="41"/>
      <c r="N1071" s="41"/>
      <c r="O1071" s="41"/>
      <c r="P1071" s="41"/>
      <c r="Q1071" s="41"/>
      <c r="R1071" s="41"/>
      <c r="S1071" s="41"/>
    </row>
    <row r="1072" spans="1:19" s="241" customFormat="1" x14ac:dyDescent="0.25">
      <c r="A1072" s="41"/>
      <c r="B1072" s="41"/>
      <c r="F1072" s="41"/>
      <c r="G1072" s="41"/>
      <c r="H1072" s="41"/>
      <c r="I1072" s="41"/>
      <c r="J1072" s="41"/>
      <c r="K1072" s="41"/>
      <c r="L1072" s="41"/>
      <c r="M1072" s="41"/>
      <c r="N1072" s="41"/>
      <c r="O1072" s="41"/>
      <c r="P1072" s="41"/>
      <c r="Q1072" s="41"/>
      <c r="R1072" s="41"/>
      <c r="S1072" s="41"/>
    </row>
    <row r="1073" spans="1:19" s="241" customFormat="1" x14ac:dyDescent="0.25">
      <c r="A1073" s="41"/>
      <c r="B1073" s="41"/>
      <c r="F1073" s="41"/>
      <c r="G1073" s="41"/>
      <c r="H1073" s="41"/>
      <c r="I1073" s="41"/>
      <c r="J1073" s="41"/>
      <c r="K1073" s="41"/>
      <c r="L1073" s="41"/>
      <c r="M1073" s="41"/>
      <c r="N1073" s="41"/>
      <c r="O1073" s="41"/>
      <c r="P1073" s="41"/>
      <c r="Q1073" s="41"/>
      <c r="R1073" s="41"/>
      <c r="S1073" s="41"/>
    </row>
    <row r="1074" spans="1:19" s="241" customFormat="1" x14ac:dyDescent="0.25">
      <c r="A1074" s="41"/>
      <c r="B1074" s="41"/>
      <c r="F1074" s="41"/>
      <c r="G1074" s="41"/>
      <c r="H1074" s="41"/>
      <c r="I1074" s="41"/>
      <c r="J1074" s="41"/>
      <c r="K1074" s="41"/>
      <c r="L1074" s="41"/>
      <c r="M1074" s="41"/>
      <c r="N1074" s="41"/>
      <c r="O1074" s="41"/>
      <c r="P1074" s="41"/>
      <c r="Q1074" s="41"/>
      <c r="R1074" s="41"/>
      <c r="S1074" s="41"/>
    </row>
    <row r="1075" spans="1:19" s="241" customFormat="1" x14ac:dyDescent="0.25">
      <c r="A1075" s="41"/>
      <c r="B1075" s="41"/>
      <c r="F1075" s="41"/>
      <c r="G1075" s="41"/>
      <c r="H1075" s="41"/>
      <c r="I1075" s="41"/>
      <c r="J1075" s="41"/>
      <c r="K1075" s="41"/>
      <c r="L1075" s="41"/>
      <c r="M1075" s="41"/>
      <c r="N1075" s="41"/>
      <c r="O1075" s="41"/>
      <c r="P1075" s="41"/>
      <c r="Q1075" s="41"/>
      <c r="R1075" s="41"/>
      <c r="S1075" s="41"/>
    </row>
    <row r="1076" spans="1:19" s="241" customFormat="1" x14ac:dyDescent="0.25">
      <c r="A1076" s="41"/>
      <c r="B1076" s="41"/>
      <c r="F1076" s="41"/>
      <c r="G1076" s="41"/>
      <c r="H1076" s="41"/>
      <c r="I1076" s="41"/>
      <c r="J1076" s="41"/>
      <c r="K1076" s="41"/>
      <c r="L1076" s="41"/>
      <c r="M1076" s="41"/>
      <c r="N1076" s="41"/>
      <c r="O1076" s="41"/>
      <c r="P1076" s="41"/>
      <c r="Q1076" s="41"/>
      <c r="R1076" s="41"/>
      <c r="S1076" s="41"/>
    </row>
    <row r="1077" spans="1:19" s="241" customFormat="1" x14ac:dyDescent="0.25">
      <c r="A1077" s="41"/>
      <c r="B1077" s="41"/>
      <c r="F1077" s="41"/>
      <c r="G1077" s="41"/>
      <c r="H1077" s="41"/>
      <c r="I1077" s="41"/>
      <c r="J1077" s="41"/>
      <c r="K1077" s="41"/>
      <c r="L1077" s="41"/>
      <c r="M1077" s="41"/>
      <c r="N1077" s="41"/>
      <c r="O1077" s="41"/>
      <c r="P1077" s="41"/>
      <c r="Q1077" s="41"/>
      <c r="R1077" s="41"/>
      <c r="S1077" s="41"/>
    </row>
    <row r="1078" spans="1:19" s="241" customFormat="1" x14ac:dyDescent="0.25">
      <c r="A1078" s="41"/>
      <c r="B1078" s="41"/>
      <c r="F1078" s="41"/>
      <c r="G1078" s="41"/>
      <c r="H1078" s="41"/>
      <c r="I1078" s="41"/>
      <c r="J1078" s="41"/>
      <c r="K1078" s="41"/>
      <c r="L1078" s="41"/>
      <c r="M1078" s="41"/>
      <c r="N1078" s="41"/>
      <c r="O1078" s="41"/>
      <c r="P1078" s="41"/>
      <c r="Q1078" s="41"/>
      <c r="R1078" s="41"/>
      <c r="S1078" s="41"/>
    </row>
    <row r="1079" spans="1:19" s="241" customFormat="1" x14ac:dyDescent="0.25">
      <c r="A1079" s="41"/>
      <c r="B1079" s="41"/>
      <c r="F1079" s="41"/>
      <c r="G1079" s="41"/>
      <c r="H1079" s="41"/>
      <c r="I1079" s="41"/>
      <c r="J1079" s="41"/>
      <c r="K1079" s="41"/>
      <c r="L1079" s="41"/>
      <c r="M1079" s="41"/>
      <c r="N1079" s="41"/>
      <c r="O1079" s="41"/>
      <c r="P1079" s="41"/>
      <c r="Q1079" s="41"/>
      <c r="R1079" s="41"/>
      <c r="S1079" s="41"/>
    </row>
    <row r="1080" spans="1:19" s="241" customFormat="1" x14ac:dyDescent="0.25">
      <c r="A1080" s="41"/>
      <c r="B1080" s="41"/>
      <c r="F1080" s="41"/>
      <c r="G1080" s="41"/>
      <c r="H1080" s="41"/>
      <c r="I1080" s="41"/>
      <c r="J1080" s="41"/>
      <c r="K1080" s="41"/>
      <c r="L1080" s="41"/>
      <c r="M1080" s="41"/>
      <c r="N1080" s="41"/>
      <c r="O1080" s="41"/>
      <c r="P1080" s="41"/>
      <c r="Q1080" s="41"/>
      <c r="R1080" s="41"/>
      <c r="S1080" s="41"/>
    </row>
    <row r="1081" spans="1:19" s="241" customFormat="1" x14ac:dyDescent="0.25">
      <c r="A1081" s="41"/>
      <c r="B1081" s="41"/>
      <c r="F1081" s="41"/>
      <c r="G1081" s="41"/>
      <c r="H1081" s="41"/>
      <c r="I1081" s="41"/>
      <c r="J1081" s="41"/>
      <c r="K1081" s="41"/>
      <c r="L1081" s="41"/>
      <c r="M1081" s="41"/>
      <c r="N1081" s="41"/>
      <c r="O1081" s="41"/>
      <c r="P1081" s="41"/>
      <c r="Q1081" s="41"/>
      <c r="R1081" s="41"/>
      <c r="S1081" s="41"/>
    </row>
    <row r="1082" spans="1:19" s="241" customFormat="1" x14ac:dyDescent="0.25">
      <c r="A1082" s="41"/>
      <c r="B1082" s="41"/>
      <c r="F1082" s="41"/>
      <c r="G1082" s="41"/>
      <c r="H1082" s="41"/>
      <c r="I1082" s="41"/>
      <c r="J1082" s="41"/>
      <c r="K1082" s="41"/>
      <c r="L1082" s="41"/>
      <c r="M1082" s="41"/>
      <c r="N1082" s="41"/>
      <c r="O1082" s="41"/>
      <c r="P1082" s="41"/>
      <c r="Q1082" s="41"/>
      <c r="R1082" s="41"/>
      <c r="S1082" s="41"/>
    </row>
    <row r="1083" spans="1:19" s="241" customFormat="1" x14ac:dyDescent="0.25">
      <c r="A1083" s="41"/>
      <c r="B1083" s="41"/>
      <c r="F1083" s="41"/>
      <c r="G1083" s="41"/>
      <c r="H1083" s="41"/>
      <c r="I1083" s="41"/>
      <c r="J1083" s="41"/>
      <c r="K1083" s="41"/>
      <c r="L1083" s="41"/>
      <c r="M1083" s="41"/>
      <c r="N1083" s="41"/>
      <c r="O1083" s="41"/>
      <c r="P1083" s="41"/>
      <c r="Q1083" s="41"/>
      <c r="R1083" s="41"/>
      <c r="S1083" s="41"/>
    </row>
    <row r="1084" spans="1:19" s="241" customFormat="1" x14ac:dyDescent="0.25">
      <c r="A1084" s="41"/>
      <c r="B1084" s="41"/>
      <c r="F1084" s="41"/>
      <c r="G1084" s="41"/>
      <c r="H1084" s="41"/>
      <c r="I1084" s="41"/>
      <c r="J1084" s="41"/>
      <c r="K1084" s="41"/>
      <c r="L1084" s="41"/>
      <c r="M1084" s="41"/>
      <c r="N1084" s="41"/>
      <c r="O1084" s="41"/>
      <c r="P1084" s="41"/>
      <c r="Q1084" s="41"/>
      <c r="R1084" s="41"/>
      <c r="S1084" s="41"/>
    </row>
    <row r="1085" spans="1:19" s="241" customFormat="1" x14ac:dyDescent="0.25">
      <c r="A1085" s="41"/>
      <c r="B1085" s="41"/>
      <c r="F1085" s="41"/>
      <c r="G1085" s="41"/>
      <c r="H1085" s="41"/>
      <c r="I1085" s="41"/>
      <c r="J1085" s="41"/>
      <c r="K1085" s="41"/>
      <c r="L1085" s="41"/>
      <c r="M1085" s="41"/>
      <c r="N1085" s="41"/>
      <c r="O1085" s="41"/>
      <c r="P1085" s="41"/>
      <c r="Q1085" s="41"/>
      <c r="R1085" s="41"/>
      <c r="S1085" s="41"/>
    </row>
    <row r="1086" spans="1:19" s="241" customFormat="1" x14ac:dyDescent="0.25">
      <c r="A1086" s="41"/>
      <c r="B1086" s="41"/>
      <c r="F1086" s="41"/>
      <c r="G1086" s="41"/>
      <c r="H1086" s="41"/>
      <c r="I1086" s="41"/>
      <c r="J1086" s="41"/>
      <c r="K1086" s="41"/>
      <c r="L1086" s="41"/>
      <c r="M1086" s="41"/>
      <c r="N1086" s="41"/>
      <c r="O1086" s="41"/>
      <c r="P1086" s="41"/>
      <c r="Q1086" s="41"/>
      <c r="R1086" s="41"/>
      <c r="S1086" s="41"/>
    </row>
    <row r="1087" spans="1:19" s="241" customFormat="1" x14ac:dyDescent="0.25">
      <c r="A1087" s="41"/>
      <c r="B1087" s="41"/>
      <c r="F1087" s="41"/>
      <c r="G1087" s="41"/>
      <c r="H1087" s="41"/>
      <c r="I1087" s="41"/>
      <c r="J1087" s="41"/>
      <c r="K1087" s="41"/>
      <c r="L1087" s="41"/>
      <c r="M1087" s="41"/>
      <c r="N1087" s="41"/>
      <c r="O1087" s="41"/>
      <c r="P1087" s="41"/>
      <c r="Q1087" s="41"/>
      <c r="R1087" s="41"/>
      <c r="S1087" s="41"/>
    </row>
    <row r="1088" spans="1:19" s="241" customFormat="1" x14ac:dyDescent="0.25">
      <c r="A1088" s="41"/>
      <c r="B1088" s="41"/>
      <c r="F1088" s="41"/>
      <c r="G1088" s="41"/>
      <c r="H1088" s="41"/>
      <c r="I1088" s="41"/>
      <c r="J1088" s="41"/>
      <c r="K1088" s="41"/>
      <c r="L1088" s="41"/>
      <c r="M1088" s="41"/>
      <c r="N1088" s="41"/>
      <c r="O1088" s="41"/>
      <c r="P1088" s="41"/>
      <c r="Q1088" s="41"/>
      <c r="R1088" s="41"/>
      <c r="S1088" s="41"/>
    </row>
    <row r="1089" spans="1:19" s="241" customFormat="1" x14ac:dyDescent="0.25">
      <c r="A1089" s="41"/>
      <c r="B1089" s="41"/>
      <c r="F1089" s="41"/>
      <c r="G1089" s="41"/>
      <c r="H1089" s="41"/>
      <c r="I1089" s="41"/>
      <c r="J1089" s="41"/>
      <c r="K1089" s="41"/>
      <c r="L1089" s="41"/>
      <c r="M1089" s="41"/>
      <c r="N1089" s="41"/>
      <c r="O1089" s="41"/>
      <c r="P1089" s="41"/>
      <c r="Q1089" s="41"/>
      <c r="R1089" s="41"/>
      <c r="S1089" s="41"/>
    </row>
    <row r="1090" spans="1:19" s="241" customFormat="1" x14ac:dyDescent="0.25">
      <c r="A1090" s="41"/>
      <c r="B1090" s="41"/>
      <c r="F1090" s="41"/>
      <c r="G1090" s="41"/>
      <c r="H1090" s="41"/>
      <c r="I1090" s="41"/>
      <c r="J1090" s="41"/>
      <c r="K1090" s="41"/>
      <c r="L1090" s="41"/>
      <c r="M1090" s="41"/>
      <c r="N1090" s="41"/>
      <c r="O1090" s="41"/>
      <c r="P1090" s="41"/>
      <c r="Q1090" s="41"/>
      <c r="R1090" s="41"/>
      <c r="S1090" s="41"/>
    </row>
    <row r="1091" spans="1:19" s="241" customFormat="1" x14ac:dyDescent="0.25">
      <c r="A1091" s="41"/>
      <c r="B1091" s="41"/>
      <c r="F1091" s="41"/>
      <c r="G1091" s="41"/>
      <c r="H1091" s="41"/>
      <c r="I1091" s="41"/>
      <c r="J1091" s="41"/>
      <c r="K1091" s="41"/>
      <c r="L1091" s="41"/>
      <c r="M1091" s="41"/>
      <c r="N1091" s="41"/>
      <c r="O1091" s="41"/>
      <c r="P1091" s="41"/>
      <c r="Q1091" s="41"/>
      <c r="R1091" s="41"/>
      <c r="S1091" s="41"/>
    </row>
    <row r="1092" spans="1:19" s="241" customFormat="1" x14ac:dyDescent="0.25">
      <c r="A1092" s="41"/>
      <c r="B1092" s="41"/>
      <c r="F1092" s="41"/>
      <c r="G1092" s="41"/>
      <c r="H1092" s="41"/>
      <c r="I1092" s="41"/>
      <c r="J1092" s="41"/>
      <c r="K1092" s="41"/>
      <c r="L1092" s="41"/>
      <c r="M1092" s="41"/>
      <c r="N1092" s="41"/>
      <c r="O1092" s="41"/>
      <c r="P1092" s="41"/>
      <c r="Q1092" s="41"/>
      <c r="R1092" s="41"/>
      <c r="S1092" s="41"/>
    </row>
    <row r="1093" spans="1:19" s="241" customFormat="1" x14ac:dyDescent="0.25">
      <c r="A1093" s="41"/>
      <c r="B1093" s="41"/>
      <c r="F1093" s="41"/>
      <c r="G1093" s="41"/>
      <c r="H1093" s="41"/>
      <c r="I1093" s="41"/>
      <c r="J1093" s="41"/>
      <c r="K1093" s="41"/>
      <c r="L1093" s="41"/>
      <c r="M1093" s="41"/>
      <c r="N1093" s="41"/>
      <c r="O1093" s="41"/>
      <c r="P1093" s="41"/>
      <c r="Q1093" s="41"/>
      <c r="R1093" s="41"/>
      <c r="S1093" s="41"/>
    </row>
    <row r="1094" spans="1:19" s="241" customFormat="1" x14ac:dyDescent="0.25">
      <c r="A1094" s="41"/>
      <c r="B1094" s="41"/>
      <c r="F1094" s="41"/>
      <c r="G1094" s="41"/>
      <c r="H1094" s="41"/>
      <c r="I1094" s="41"/>
      <c r="J1094" s="41"/>
      <c r="K1094" s="41"/>
      <c r="L1094" s="41"/>
      <c r="M1094" s="41"/>
      <c r="N1094" s="41"/>
      <c r="O1094" s="41"/>
      <c r="P1094" s="41"/>
      <c r="Q1094" s="41"/>
      <c r="R1094" s="41"/>
      <c r="S1094" s="41"/>
    </row>
    <row r="1095" spans="1:19" s="241" customFormat="1" x14ac:dyDescent="0.25">
      <c r="A1095" s="41"/>
      <c r="B1095" s="41"/>
      <c r="F1095" s="41"/>
      <c r="G1095" s="41"/>
      <c r="H1095" s="41"/>
      <c r="I1095" s="41"/>
      <c r="J1095" s="41"/>
      <c r="K1095" s="41"/>
      <c r="L1095" s="41"/>
      <c r="M1095" s="41"/>
      <c r="N1095" s="41"/>
      <c r="O1095" s="41"/>
      <c r="P1095" s="41"/>
      <c r="Q1095" s="41"/>
      <c r="R1095" s="41"/>
      <c r="S1095" s="41"/>
    </row>
    <row r="1096" spans="1:19" s="241" customFormat="1" x14ac:dyDescent="0.25">
      <c r="A1096" s="41"/>
      <c r="B1096" s="41"/>
      <c r="F1096" s="41"/>
      <c r="G1096" s="41"/>
      <c r="H1096" s="41"/>
      <c r="I1096" s="41"/>
      <c r="J1096" s="41"/>
      <c r="K1096" s="41"/>
      <c r="L1096" s="41"/>
      <c r="M1096" s="41"/>
      <c r="N1096" s="41"/>
      <c r="O1096" s="41"/>
      <c r="P1096" s="41"/>
      <c r="Q1096" s="41"/>
      <c r="R1096" s="41"/>
      <c r="S1096" s="41"/>
    </row>
    <row r="1097" spans="1:19" s="241" customFormat="1" x14ac:dyDescent="0.25">
      <c r="A1097" s="41"/>
      <c r="B1097" s="41"/>
      <c r="F1097" s="41"/>
      <c r="G1097" s="41"/>
      <c r="H1097" s="41"/>
      <c r="I1097" s="41"/>
      <c r="J1097" s="41"/>
      <c r="K1097" s="41"/>
      <c r="L1097" s="41"/>
      <c r="M1097" s="41"/>
      <c r="N1097" s="41"/>
      <c r="O1097" s="41"/>
      <c r="P1097" s="41"/>
      <c r="Q1097" s="41"/>
      <c r="R1097" s="41"/>
      <c r="S1097" s="41"/>
    </row>
    <row r="1098" spans="1:19" s="241" customFormat="1" x14ac:dyDescent="0.25">
      <c r="A1098" s="41"/>
      <c r="B1098" s="41"/>
      <c r="F1098" s="41"/>
      <c r="G1098" s="41"/>
      <c r="H1098" s="41"/>
      <c r="I1098" s="41"/>
      <c r="J1098" s="41"/>
      <c r="K1098" s="41"/>
      <c r="L1098" s="41"/>
      <c r="M1098" s="41"/>
      <c r="N1098" s="41"/>
      <c r="O1098" s="41"/>
      <c r="P1098" s="41"/>
      <c r="Q1098" s="41"/>
      <c r="R1098" s="41"/>
      <c r="S1098" s="41"/>
    </row>
    <row r="1099" spans="1:19" s="241" customFormat="1" x14ac:dyDescent="0.25">
      <c r="A1099" s="41"/>
      <c r="B1099" s="41"/>
      <c r="F1099" s="41"/>
      <c r="G1099" s="41"/>
      <c r="H1099" s="41"/>
      <c r="I1099" s="41"/>
      <c r="J1099" s="41"/>
      <c r="K1099" s="41"/>
      <c r="L1099" s="41"/>
      <c r="M1099" s="41"/>
      <c r="N1099" s="41"/>
      <c r="O1099" s="41"/>
      <c r="P1099" s="41"/>
      <c r="Q1099" s="41"/>
      <c r="R1099" s="41"/>
      <c r="S1099" s="41"/>
    </row>
    <row r="1100" spans="1:19" s="241" customFormat="1" x14ac:dyDescent="0.25">
      <c r="A1100" s="41"/>
      <c r="B1100" s="41"/>
      <c r="F1100" s="41"/>
      <c r="G1100" s="41"/>
      <c r="H1100" s="41"/>
      <c r="I1100" s="41"/>
      <c r="J1100" s="41"/>
      <c r="K1100" s="41"/>
      <c r="L1100" s="41"/>
      <c r="M1100" s="41"/>
      <c r="N1100" s="41"/>
      <c r="O1100" s="41"/>
      <c r="P1100" s="41"/>
      <c r="Q1100" s="41"/>
      <c r="R1100" s="41"/>
      <c r="S1100" s="41"/>
    </row>
    <row r="1101" spans="1:19" s="241" customFormat="1" x14ac:dyDescent="0.25">
      <c r="A1101" s="41"/>
      <c r="B1101" s="41"/>
      <c r="F1101" s="41"/>
      <c r="G1101" s="41"/>
      <c r="H1101" s="41"/>
      <c r="I1101" s="41"/>
      <c r="J1101" s="41"/>
      <c r="K1101" s="41"/>
      <c r="L1101" s="41"/>
      <c r="M1101" s="41"/>
      <c r="N1101" s="41"/>
      <c r="O1101" s="41"/>
      <c r="P1101" s="41"/>
      <c r="Q1101" s="41"/>
      <c r="R1101" s="41"/>
      <c r="S1101" s="41"/>
    </row>
    <row r="1102" spans="1:19" s="241" customFormat="1" x14ac:dyDescent="0.25">
      <c r="A1102" s="41"/>
      <c r="B1102" s="41"/>
      <c r="F1102" s="41"/>
      <c r="G1102" s="41"/>
      <c r="H1102" s="41"/>
      <c r="I1102" s="41"/>
      <c r="J1102" s="41"/>
      <c r="K1102" s="41"/>
      <c r="L1102" s="41"/>
      <c r="M1102" s="41"/>
      <c r="N1102" s="41"/>
      <c r="O1102" s="41"/>
      <c r="P1102" s="41"/>
      <c r="Q1102" s="41"/>
      <c r="R1102" s="41"/>
      <c r="S1102" s="41"/>
    </row>
    <row r="1103" spans="1:19" s="241" customFormat="1" x14ac:dyDescent="0.25">
      <c r="A1103" s="41"/>
      <c r="B1103" s="41"/>
      <c r="F1103" s="41"/>
      <c r="G1103" s="41"/>
      <c r="H1103" s="41"/>
      <c r="I1103" s="41"/>
      <c r="J1103" s="41"/>
      <c r="K1103" s="41"/>
      <c r="L1103" s="41"/>
      <c r="M1103" s="41"/>
      <c r="N1103" s="41"/>
      <c r="O1103" s="41"/>
      <c r="P1103" s="41"/>
      <c r="Q1103" s="41"/>
      <c r="R1103" s="41"/>
      <c r="S1103" s="41"/>
    </row>
    <row r="1104" spans="1:19" s="241" customFormat="1" x14ac:dyDescent="0.25">
      <c r="A1104" s="41"/>
      <c r="B1104" s="41"/>
      <c r="F1104" s="41"/>
      <c r="G1104" s="41"/>
      <c r="H1104" s="41"/>
      <c r="I1104" s="41"/>
      <c r="J1104" s="41"/>
      <c r="K1104" s="41"/>
      <c r="L1104" s="41"/>
      <c r="M1104" s="41"/>
      <c r="N1104" s="41"/>
      <c r="O1104" s="41"/>
      <c r="P1104" s="41"/>
      <c r="Q1104" s="41"/>
      <c r="R1104" s="41"/>
      <c r="S1104" s="41"/>
    </row>
    <row r="1105" spans="1:19" s="241" customFormat="1" x14ac:dyDescent="0.25">
      <c r="A1105" s="41"/>
      <c r="B1105" s="41"/>
      <c r="F1105" s="41"/>
      <c r="G1105" s="41"/>
      <c r="H1105" s="41"/>
      <c r="I1105" s="41"/>
      <c r="J1105" s="41"/>
      <c r="K1105" s="41"/>
      <c r="L1105" s="41"/>
      <c r="M1105" s="41"/>
      <c r="N1105" s="41"/>
      <c r="O1105" s="41"/>
      <c r="P1105" s="41"/>
      <c r="Q1105" s="41"/>
      <c r="R1105" s="41"/>
      <c r="S1105" s="41"/>
    </row>
    <row r="1106" spans="1:19" s="241" customFormat="1" x14ac:dyDescent="0.25">
      <c r="A1106" s="41"/>
      <c r="B1106" s="41"/>
      <c r="F1106" s="41"/>
      <c r="G1106" s="41"/>
      <c r="H1106" s="41"/>
      <c r="I1106" s="41"/>
      <c r="J1106" s="41"/>
      <c r="K1106" s="41"/>
      <c r="L1106" s="41"/>
      <c r="M1106" s="41"/>
      <c r="N1106" s="41"/>
      <c r="O1106" s="41"/>
      <c r="P1106" s="41"/>
      <c r="Q1106" s="41"/>
      <c r="R1106" s="41"/>
      <c r="S1106" s="41"/>
    </row>
    <row r="1107" spans="1:19" s="241" customFormat="1" x14ac:dyDescent="0.25">
      <c r="A1107" s="41"/>
      <c r="B1107" s="41"/>
      <c r="F1107" s="41"/>
      <c r="G1107" s="41"/>
      <c r="H1107" s="41"/>
      <c r="I1107" s="41"/>
      <c r="J1107" s="41"/>
      <c r="K1107" s="41"/>
      <c r="L1107" s="41"/>
      <c r="M1107" s="41"/>
      <c r="N1107" s="41"/>
      <c r="O1107" s="41"/>
      <c r="P1107" s="41"/>
      <c r="Q1107" s="41"/>
      <c r="R1107" s="41"/>
      <c r="S1107" s="41"/>
    </row>
    <row r="1108" spans="1:19" s="241" customFormat="1" x14ac:dyDescent="0.25">
      <c r="A1108" s="41"/>
      <c r="B1108" s="41"/>
      <c r="F1108" s="41"/>
      <c r="G1108" s="41"/>
      <c r="H1108" s="41"/>
      <c r="I1108" s="41"/>
      <c r="J1108" s="41"/>
      <c r="K1108" s="41"/>
      <c r="L1108" s="41"/>
      <c r="M1108" s="41"/>
      <c r="N1108" s="41"/>
      <c r="O1108" s="41"/>
      <c r="P1108" s="41"/>
      <c r="Q1108" s="41"/>
      <c r="R1108" s="41"/>
      <c r="S1108" s="41"/>
    </row>
    <row r="1109" spans="1:19" s="241" customFormat="1" x14ac:dyDescent="0.25">
      <c r="A1109" s="41"/>
      <c r="B1109" s="41"/>
      <c r="F1109" s="41"/>
      <c r="G1109" s="41"/>
      <c r="H1109" s="41"/>
      <c r="I1109" s="41"/>
      <c r="J1109" s="41"/>
      <c r="K1109" s="41"/>
      <c r="L1109" s="41"/>
      <c r="M1109" s="41"/>
      <c r="N1109" s="41"/>
      <c r="O1109" s="41"/>
      <c r="P1109" s="41"/>
      <c r="Q1109" s="41"/>
      <c r="R1109" s="41"/>
      <c r="S1109" s="41"/>
    </row>
    <row r="1110" spans="1:19" s="241" customFormat="1" x14ac:dyDescent="0.25">
      <c r="A1110" s="41"/>
      <c r="B1110" s="41"/>
      <c r="F1110" s="41"/>
      <c r="G1110" s="41"/>
      <c r="H1110" s="41"/>
      <c r="I1110" s="41"/>
      <c r="J1110" s="41"/>
      <c r="K1110" s="41"/>
      <c r="L1110" s="41"/>
      <c r="M1110" s="41"/>
      <c r="N1110" s="41"/>
      <c r="O1110" s="41"/>
      <c r="P1110" s="41"/>
      <c r="Q1110" s="41"/>
      <c r="R1110" s="41"/>
      <c r="S1110" s="41"/>
    </row>
    <row r="1111" spans="1:19" s="241" customFormat="1" x14ac:dyDescent="0.25">
      <c r="A1111" s="41"/>
      <c r="B1111" s="41"/>
      <c r="F1111" s="41"/>
      <c r="G1111" s="41"/>
      <c r="H1111" s="41"/>
      <c r="I1111" s="41"/>
      <c r="J1111" s="41"/>
      <c r="K1111" s="41"/>
      <c r="L1111" s="41"/>
      <c r="M1111" s="41"/>
      <c r="N1111" s="41"/>
      <c r="O1111" s="41"/>
      <c r="P1111" s="41"/>
      <c r="Q1111" s="41"/>
      <c r="R1111" s="41"/>
      <c r="S1111" s="41"/>
    </row>
    <row r="1112" spans="1:19" s="241" customFormat="1" x14ac:dyDescent="0.25">
      <c r="A1112" s="41"/>
      <c r="B1112" s="41"/>
      <c r="F1112" s="41"/>
      <c r="G1112" s="41"/>
      <c r="H1112" s="41"/>
      <c r="I1112" s="41"/>
      <c r="J1112" s="41"/>
      <c r="K1112" s="41"/>
      <c r="L1112" s="41"/>
      <c r="M1112" s="41"/>
      <c r="N1112" s="41"/>
      <c r="O1112" s="41"/>
      <c r="P1112" s="41"/>
      <c r="Q1112" s="41"/>
      <c r="R1112" s="41"/>
      <c r="S1112" s="41"/>
    </row>
    <row r="1113" spans="1:19" s="241" customFormat="1" x14ac:dyDescent="0.25">
      <c r="A1113" s="41"/>
      <c r="B1113" s="41"/>
      <c r="F1113" s="41"/>
      <c r="G1113" s="41"/>
      <c r="H1113" s="41"/>
      <c r="I1113" s="41"/>
      <c r="J1113" s="41"/>
      <c r="K1113" s="41"/>
      <c r="L1113" s="41"/>
      <c r="M1113" s="41"/>
      <c r="N1113" s="41"/>
      <c r="O1113" s="41"/>
      <c r="P1113" s="41"/>
      <c r="Q1113" s="41"/>
      <c r="R1113" s="41"/>
      <c r="S1113" s="41"/>
    </row>
  </sheetData>
  <printOptions gridLinesSet="0"/>
  <pageMargins left="0.22" right="0.17" top="0.3" bottom="1" header="0.17" footer="0.5"/>
  <pageSetup scale="39" orientation="portrait" r:id="rId1"/>
  <headerFooter alignWithMargins="0">
    <oddFooter>&amp;L&amp;Z&amp;F&amp;A</oddFooter>
  </headerFooter>
  <rowBreaks count="1" manualBreakCount="1">
    <brk id="77"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8E32-9330-481D-8FFE-F3AF7856A3CC}">
  <sheetPr syncVertical="1" syncRef="C129" transitionEvaluation="1">
    <pageSetUpPr fitToPage="1"/>
  </sheetPr>
  <dimension ref="A1:S1117"/>
  <sheetViews>
    <sheetView showGridLines="0" zoomScale="110" zoomScaleNormal="110" zoomScaleSheetLayoutView="75" workbookViewId="0">
      <pane xSplit="2" ySplit="11" topLeftCell="C129" activePane="bottomRight" state="frozen"/>
      <selection pane="topRight" activeCell="A7" sqref="A7"/>
      <selection pane="bottomLeft" activeCell="A7" sqref="A7"/>
      <selection pane="bottomRight" activeCell="B24" sqref="B24"/>
    </sheetView>
  </sheetViews>
  <sheetFormatPr defaultColWidth="12.54296875" defaultRowHeight="12.5" x14ac:dyDescent="0.25"/>
  <cols>
    <col min="1" max="1" width="23.453125" style="239" customWidth="1"/>
    <col min="2" max="2" width="62.1796875" style="239" customWidth="1"/>
    <col min="3" max="3" width="14.81640625" style="242" customWidth="1"/>
    <col min="4" max="4" width="16.26953125" style="242" customWidth="1"/>
    <col min="5" max="5" width="16.7265625" style="242" customWidth="1"/>
    <col min="6" max="16384" width="12.54296875" style="239"/>
  </cols>
  <sheetData>
    <row r="1" spans="1:5" ht="13" x14ac:dyDescent="0.3">
      <c r="A1" s="181" t="s">
        <v>733</v>
      </c>
    </row>
    <row r="2" spans="1:5" s="246" customFormat="1" ht="18.75" customHeight="1" x14ac:dyDescent="0.25">
      <c r="A2" s="243" t="s">
        <v>736</v>
      </c>
      <c r="B2" s="244"/>
      <c r="C2" s="245"/>
      <c r="E2" s="223"/>
    </row>
    <row r="3" spans="1:5" ht="13" x14ac:dyDescent="0.3">
      <c r="A3" s="226"/>
      <c r="E3" s="247"/>
    </row>
    <row r="4" spans="1:5" ht="13" x14ac:dyDescent="0.3">
      <c r="A4" s="184" t="s">
        <v>737</v>
      </c>
      <c r="E4" s="247"/>
    </row>
    <row r="5" spans="1:5" s="41" customFormat="1" ht="13" x14ac:dyDescent="0.3">
      <c r="A5" s="183" t="s">
        <v>64</v>
      </c>
      <c r="B5" s="184" t="str">
        <f>'FS-Balance Sheet 3.04'!B3</f>
        <v>XXXXXXXX</v>
      </c>
    </row>
    <row r="6" spans="1:5" s="41" customFormat="1" ht="13" x14ac:dyDescent="0.3">
      <c r="A6" s="183" t="s">
        <v>564</v>
      </c>
      <c r="B6" s="185">
        <f>'FS-Balance Sheet 3.04'!B4</f>
        <v>44561</v>
      </c>
    </row>
    <row r="7" spans="1:5" s="41" customFormat="1" ht="13" x14ac:dyDescent="0.3">
      <c r="A7" s="183"/>
      <c r="B7" s="185"/>
    </row>
    <row r="8" spans="1:5" s="41" customFormat="1" ht="13" x14ac:dyDescent="0.3">
      <c r="A8" s="183"/>
      <c r="B8" s="185"/>
    </row>
    <row r="9" spans="1:5" s="41" customFormat="1" ht="12" customHeight="1" x14ac:dyDescent="0.3">
      <c r="A9" s="184"/>
      <c r="B9" s="185"/>
    </row>
    <row r="10" spans="1:5" s="41" customFormat="1" ht="12" customHeight="1" x14ac:dyDescent="0.3">
      <c r="B10" s="44"/>
      <c r="C10" s="229"/>
      <c r="D10" s="229"/>
      <c r="E10" s="229"/>
    </row>
    <row r="11" spans="1:5" s="249" customFormat="1" ht="42" customHeight="1" x14ac:dyDescent="0.25">
      <c r="A11" s="208" t="s">
        <v>183</v>
      </c>
      <c r="B11" s="209" t="s">
        <v>184</v>
      </c>
      <c r="C11" s="248" t="s">
        <v>185</v>
      </c>
      <c r="D11" s="248" t="s">
        <v>186</v>
      </c>
      <c r="E11" s="248" t="s">
        <v>187</v>
      </c>
    </row>
    <row r="12" spans="1:5" s="249" customFormat="1" ht="13" x14ac:dyDescent="0.3">
      <c r="A12" s="232" t="s">
        <v>188</v>
      </c>
      <c r="B12" s="233" t="s">
        <v>189</v>
      </c>
      <c r="C12" s="220">
        <v>0</v>
      </c>
      <c r="D12" s="220">
        <v>0</v>
      </c>
      <c r="E12" s="220">
        <f>C12+D12</f>
        <v>0</v>
      </c>
    </row>
    <row r="13" spans="1:5" s="249" customFormat="1" ht="13" x14ac:dyDescent="0.3">
      <c r="A13" s="234" t="s">
        <v>190</v>
      </c>
      <c r="B13" s="235" t="s">
        <v>191</v>
      </c>
      <c r="C13" s="201">
        <v>0</v>
      </c>
      <c r="D13" s="201">
        <v>0</v>
      </c>
      <c r="E13" s="220">
        <f>+C13+D13</f>
        <v>0</v>
      </c>
    </row>
    <row r="14" spans="1:5" s="249" customFormat="1" ht="13" x14ac:dyDescent="0.3">
      <c r="A14" s="234" t="s">
        <v>192</v>
      </c>
      <c r="B14" s="236" t="s">
        <v>193</v>
      </c>
      <c r="C14" s="201">
        <v>0</v>
      </c>
      <c r="D14" s="201">
        <v>0</v>
      </c>
      <c r="E14" s="220">
        <f>+C14+D14</f>
        <v>0</v>
      </c>
    </row>
    <row r="15" spans="1:5" x14ac:dyDescent="0.25">
      <c r="A15" s="70" t="s">
        <v>194</v>
      </c>
      <c r="B15" s="54"/>
      <c r="C15" s="211"/>
      <c r="D15" s="212"/>
      <c r="E15" s="219"/>
    </row>
    <row r="16" spans="1:5" x14ac:dyDescent="0.25">
      <c r="A16" s="59" t="s">
        <v>195</v>
      </c>
      <c r="B16" s="60" t="s">
        <v>196</v>
      </c>
      <c r="C16" s="250">
        <v>0</v>
      </c>
      <c r="D16" s="251">
        <v>0</v>
      </c>
      <c r="E16" s="214">
        <f t="shared" ref="E16:E25" si="0">C16+D16</f>
        <v>0</v>
      </c>
    </row>
    <row r="17" spans="1:5" x14ac:dyDescent="0.25">
      <c r="A17" s="78" t="s">
        <v>197</v>
      </c>
      <c r="B17" s="120" t="s">
        <v>198</v>
      </c>
      <c r="C17" s="213">
        <v>0</v>
      </c>
      <c r="D17" s="213">
        <v>0</v>
      </c>
      <c r="E17" s="217">
        <f t="shared" si="0"/>
        <v>0</v>
      </c>
    </row>
    <row r="18" spans="1:5" x14ac:dyDescent="0.25">
      <c r="A18" s="78" t="s">
        <v>199</v>
      </c>
      <c r="B18" s="120" t="s">
        <v>200</v>
      </c>
      <c r="C18" s="213">
        <v>0</v>
      </c>
      <c r="D18" s="213">
        <v>0</v>
      </c>
      <c r="E18" s="217">
        <f t="shared" si="0"/>
        <v>0</v>
      </c>
    </row>
    <row r="19" spans="1:5" x14ac:dyDescent="0.25">
      <c r="A19" s="78" t="s">
        <v>201</v>
      </c>
      <c r="B19" s="120" t="s">
        <v>202</v>
      </c>
      <c r="C19" s="213">
        <v>0</v>
      </c>
      <c r="D19" s="213">
        <v>0</v>
      </c>
      <c r="E19" s="217">
        <f t="shared" si="0"/>
        <v>0</v>
      </c>
    </row>
    <row r="20" spans="1:5" x14ac:dyDescent="0.25">
      <c r="A20" s="78" t="s">
        <v>203</v>
      </c>
      <c r="B20" s="120" t="s">
        <v>204</v>
      </c>
      <c r="C20" s="213">
        <v>0</v>
      </c>
      <c r="D20" s="213">
        <v>0</v>
      </c>
      <c r="E20" s="217">
        <f t="shared" si="0"/>
        <v>0</v>
      </c>
    </row>
    <row r="21" spans="1:5" x14ac:dyDescent="0.25">
      <c r="A21" s="78" t="s">
        <v>205</v>
      </c>
      <c r="B21" s="120" t="s">
        <v>206</v>
      </c>
      <c r="C21" s="213">
        <v>0</v>
      </c>
      <c r="D21" s="213">
        <v>0</v>
      </c>
      <c r="E21" s="217">
        <f>C21+D21</f>
        <v>0</v>
      </c>
    </row>
    <row r="22" spans="1:5" x14ac:dyDescent="0.25">
      <c r="A22" s="78" t="s">
        <v>207</v>
      </c>
      <c r="B22" s="120" t="s">
        <v>208</v>
      </c>
      <c r="C22" s="213">
        <v>0</v>
      </c>
      <c r="D22" s="213">
        <v>0</v>
      </c>
      <c r="E22" s="217">
        <f t="shared" si="0"/>
        <v>0</v>
      </c>
    </row>
    <row r="23" spans="1:5" x14ac:dyDescent="0.25">
      <c r="A23" s="59" t="s">
        <v>209</v>
      </c>
      <c r="B23" s="70" t="s">
        <v>198</v>
      </c>
      <c r="C23" s="213">
        <v>0</v>
      </c>
      <c r="D23" s="213">
        <v>0</v>
      </c>
      <c r="E23" s="217">
        <f>C23+D23</f>
        <v>0</v>
      </c>
    </row>
    <row r="24" spans="1:5" x14ac:dyDescent="0.25">
      <c r="A24" s="59" t="s">
        <v>210</v>
      </c>
      <c r="B24" s="53" t="s">
        <v>198</v>
      </c>
      <c r="C24" s="213">
        <v>0</v>
      </c>
      <c r="D24" s="213">
        <v>0</v>
      </c>
      <c r="E24" s="217">
        <f>C24+D24</f>
        <v>0</v>
      </c>
    </row>
    <row r="25" spans="1:5" ht="13" x14ac:dyDescent="0.3">
      <c r="A25" s="63">
        <v>40199</v>
      </c>
      <c r="B25" s="121" t="s">
        <v>211</v>
      </c>
      <c r="C25" s="215">
        <f>SUM(C16:C24)</f>
        <v>0</v>
      </c>
      <c r="D25" s="215">
        <f>SUM(D16:D24)</f>
        <v>0</v>
      </c>
      <c r="E25" s="215">
        <f t="shared" si="0"/>
        <v>0</v>
      </c>
    </row>
    <row r="26" spans="1:5" x14ac:dyDescent="0.25">
      <c r="A26" s="61"/>
      <c r="B26" s="128"/>
      <c r="C26" s="216"/>
      <c r="D26" s="216"/>
      <c r="E26" s="217"/>
    </row>
    <row r="27" spans="1:5" x14ac:dyDescent="0.25">
      <c r="A27" s="59" t="s">
        <v>212</v>
      </c>
      <c r="B27" s="128" t="s">
        <v>213</v>
      </c>
      <c r="C27" s="213">
        <v>0</v>
      </c>
      <c r="D27" s="213">
        <v>0</v>
      </c>
      <c r="E27" s="217">
        <f>C27+D27</f>
        <v>0</v>
      </c>
    </row>
    <row r="28" spans="1:5" x14ac:dyDescent="0.25">
      <c r="A28" s="78" t="s">
        <v>214</v>
      </c>
      <c r="B28" s="133" t="s">
        <v>215</v>
      </c>
      <c r="C28" s="213">
        <v>0</v>
      </c>
      <c r="D28" s="213">
        <v>0</v>
      </c>
      <c r="E28" s="217">
        <f>C28+D28</f>
        <v>0</v>
      </c>
    </row>
    <row r="29" spans="1:5" x14ac:dyDescent="0.25">
      <c r="A29" s="59" t="s">
        <v>216</v>
      </c>
      <c r="B29" s="70" t="s">
        <v>217</v>
      </c>
      <c r="C29" s="213">
        <v>0</v>
      </c>
      <c r="D29" s="213">
        <v>0</v>
      </c>
      <c r="E29" s="217">
        <f>C29+D29</f>
        <v>0</v>
      </c>
    </row>
    <row r="30" spans="1:5" ht="13" x14ac:dyDescent="0.3">
      <c r="A30" s="134">
        <v>49999</v>
      </c>
      <c r="B30" s="135" t="s">
        <v>218</v>
      </c>
      <c r="C30" s="215">
        <f>C25+C27+C28+C29</f>
        <v>0</v>
      </c>
      <c r="D30" s="215">
        <f>D25+D27+D28+D29</f>
        <v>0</v>
      </c>
      <c r="E30" s="215">
        <f>E25+E27+E28+E29</f>
        <v>0</v>
      </c>
    </row>
    <row r="31" spans="1:5" x14ac:dyDescent="0.25">
      <c r="A31" s="53"/>
      <c r="B31" s="141"/>
      <c r="C31" s="218"/>
      <c r="D31" s="218"/>
      <c r="E31" s="219"/>
    </row>
    <row r="32" spans="1:5" x14ac:dyDescent="0.25">
      <c r="A32" s="70" t="s">
        <v>219</v>
      </c>
      <c r="B32" s="54"/>
      <c r="C32" s="218"/>
      <c r="D32" s="218"/>
      <c r="E32" s="219"/>
    </row>
    <row r="33" spans="1:5" x14ac:dyDescent="0.25">
      <c r="A33" s="147" t="s">
        <v>220</v>
      </c>
      <c r="B33" s="120" t="s">
        <v>221</v>
      </c>
      <c r="C33" s="213">
        <v>0</v>
      </c>
      <c r="D33" s="213">
        <v>0</v>
      </c>
      <c r="E33" s="217">
        <f>C33+D33</f>
        <v>0</v>
      </c>
    </row>
    <row r="34" spans="1:5" x14ac:dyDescent="0.25">
      <c r="A34" s="148" t="s">
        <v>222</v>
      </c>
      <c r="B34" s="120" t="s">
        <v>223</v>
      </c>
      <c r="C34" s="213">
        <v>0</v>
      </c>
      <c r="D34" s="213">
        <v>0</v>
      </c>
      <c r="E34" s="217">
        <f t="shared" ref="E34:E39" si="1">C34+D34</f>
        <v>0</v>
      </c>
    </row>
    <row r="35" spans="1:5" x14ac:dyDescent="0.25">
      <c r="A35" s="148" t="s">
        <v>224</v>
      </c>
      <c r="B35" s="120" t="s">
        <v>225</v>
      </c>
      <c r="C35" s="213">
        <v>0</v>
      </c>
      <c r="D35" s="213">
        <v>0</v>
      </c>
      <c r="E35" s="217">
        <f t="shared" si="1"/>
        <v>0</v>
      </c>
    </row>
    <row r="36" spans="1:5" x14ac:dyDescent="0.25">
      <c r="A36" s="78" t="s">
        <v>226</v>
      </c>
      <c r="B36" s="120" t="s">
        <v>227</v>
      </c>
      <c r="C36" s="213">
        <v>0</v>
      </c>
      <c r="D36" s="213">
        <v>0</v>
      </c>
      <c r="E36" s="217">
        <f t="shared" si="1"/>
        <v>0</v>
      </c>
    </row>
    <row r="37" spans="1:5" x14ac:dyDescent="0.25">
      <c r="A37" s="78" t="s">
        <v>228</v>
      </c>
      <c r="B37" s="120" t="s">
        <v>229</v>
      </c>
      <c r="C37" s="213">
        <v>0</v>
      </c>
      <c r="D37" s="213">
        <v>0</v>
      </c>
      <c r="E37" s="217">
        <f t="shared" si="1"/>
        <v>0</v>
      </c>
    </row>
    <row r="38" spans="1:5" x14ac:dyDescent="0.25">
      <c r="A38" s="78" t="s">
        <v>230</v>
      </c>
      <c r="B38" s="120" t="s">
        <v>231</v>
      </c>
      <c r="C38" s="213">
        <v>0</v>
      </c>
      <c r="D38" s="213">
        <v>0</v>
      </c>
      <c r="E38" s="217">
        <f t="shared" si="1"/>
        <v>0</v>
      </c>
    </row>
    <row r="39" spans="1:5" ht="13" x14ac:dyDescent="0.3">
      <c r="A39" s="149" t="s">
        <v>232</v>
      </c>
      <c r="B39" s="135" t="s">
        <v>233</v>
      </c>
      <c r="C39" s="215">
        <f>SUM(C33:C38)</f>
        <v>0</v>
      </c>
      <c r="D39" s="215">
        <f>SUM(D33:D38)</f>
        <v>0</v>
      </c>
      <c r="E39" s="215">
        <f t="shared" si="1"/>
        <v>0</v>
      </c>
    </row>
    <row r="40" spans="1:5" x14ac:dyDescent="0.25">
      <c r="A40" s="53"/>
      <c r="B40" s="141"/>
      <c r="C40" s="218"/>
      <c r="D40" s="218"/>
      <c r="E40" s="219"/>
    </row>
    <row r="41" spans="1:5" x14ac:dyDescent="0.25">
      <c r="A41" s="70" t="s">
        <v>234</v>
      </c>
      <c r="B41" s="54"/>
      <c r="C41" s="218"/>
      <c r="D41" s="218"/>
      <c r="E41" s="219"/>
    </row>
    <row r="42" spans="1:5" x14ac:dyDescent="0.25">
      <c r="A42" s="59" t="s">
        <v>235</v>
      </c>
      <c r="B42" s="150" t="s">
        <v>236</v>
      </c>
      <c r="C42" s="213">
        <v>0</v>
      </c>
      <c r="D42" s="213">
        <v>0</v>
      </c>
      <c r="E42" s="217">
        <f>C42+D42</f>
        <v>0</v>
      </c>
    </row>
    <row r="43" spans="1:5" x14ac:dyDescent="0.25">
      <c r="A43" s="78" t="s">
        <v>237</v>
      </c>
      <c r="B43" s="128" t="s">
        <v>238</v>
      </c>
      <c r="C43" s="213">
        <v>0</v>
      </c>
      <c r="D43" s="213">
        <v>0</v>
      </c>
      <c r="E43" s="217">
        <f t="shared" ref="E43:E57" si="2">C43+D43</f>
        <v>0</v>
      </c>
    </row>
    <row r="44" spans="1:5" x14ac:dyDescent="0.25">
      <c r="A44" s="78" t="s">
        <v>239</v>
      </c>
      <c r="B44" s="128" t="s">
        <v>240</v>
      </c>
      <c r="C44" s="213">
        <v>0</v>
      </c>
      <c r="D44" s="213">
        <v>0</v>
      </c>
      <c r="E44" s="217">
        <f t="shared" si="2"/>
        <v>0</v>
      </c>
    </row>
    <row r="45" spans="1:5" x14ac:dyDescent="0.25">
      <c r="A45" s="78" t="s">
        <v>241</v>
      </c>
      <c r="B45" s="128" t="s">
        <v>242</v>
      </c>
      <c r="C45" s="213">
        <v>0</v>
      </c>
      <c r="D45" s="213">
        <v>0</v>
      </c>
      <c r="E45" s="217">
        <f t="shared" si="2"/>
        <v>0</v>
      </c>
    </row>
    <row r="46" spans="1:5" x14ac:dyDescent="0.25">
      <c r="A46" s="78" t="s">
        <v>243</v>
      </c>
      <c r="B46" s="128" t="s">
        <v>244</v>
      </c>
      <c r="C46" s="213">
        <v>0</v>
      </c>
      <c r="D46" s="213">
        <v>0</v>
      </c>
      <c r="E46" s="217">
        <f t="shared" si="2"/>
        <v>0</v>
      </c>
    </row>
    <row r="47" spans="1:5" x14ac:dyDescent="0.25">
      <c r="A47" s="78" t="s">
        <v>245</v>
      </c>
      <c r="B47" s="128" t="s">
        <v>246</v>
      </c>
      <c r="C47" s="213">
        <v>0</v>
      </c>
      <c r="D47" s="213">
        <v>0</v>
      </c>
      <c r="E47" s="217">
        <f t="shared" si="2"/>
        <v>0</v>
      </c>
    </row>
    <row r="48" spans="1:5" x14ac:dyDescent="0.25">
      <c r="A48" s="78" t="s">
        <v>247</v>
      </c>
      <c r="B48" s="128" t="s">
        <v>248</v>
      </c>
      <c r="C48" s="213">
        <v>0</v>
      </c>
      <c r="D48" s="213">
        <v>0</v>
      </c>
      <c r="E48" s="217">
        <f t="shared" si="2"/>
        <v>0</v>
      </c>
    </row>
    <row r="49" spans="1:5" x14ac:dyDescent="0.25">
      <c r="A49" s="78" t="s">
        <v>249</v>
      </c>
      <c r="B49" s="128" t="s">
        <v>250</v>
      </c>
      <c r="C49" s="213">
        <v>0</v>
      </c>
      <c r="D49" s="213">
        <v>0</v>
      </c>
      <c r="E49" s="217">
        <f t="shared" si="2"/>
        <v>0</v>
      </c>
    </row>
    <row r="50" spans="1:5" x14ac:dyDescent="0.25">
      <c r="A50" s="78" t="s">
        <v>251</v>
      </c>
      <c r="B50" s="128" t="s">
        <v>252</v>
      </c>
      <c r="C50" s="213">
        <v>0</v>
      </c>
      <c r="D50" s="213">
        <v>0</v>
      </c>
      <c r="E50" s="217">
        <f t="shared" si="2"/>
        <v>0</v>
      </c>
    </row>
    <row r="51" spans="1:5" x14ac:dyDescent="0.25">
      <c r="A51" s="78" t="s">
        <v>253</v>
      </c>
      <c r="B51" s="128" t="s">
        <v>254</v>
      </c>
      <c r="C51" s="213">
        <v>0</v>
      </c>
      <c r="D51" s="213">
        <v>0</v>
      </c>
      <c r="E51" s="217">
        <f t="shared" si="2"/>
        <v>0</v>
      </c>
    </row>
    <row r="52" spans="1:5" x14ac:dyDescent="0.25">
      <c r="A52" s="78" t="s">
        <v>255</v>
      </c>
      <c r="B52" s="128" t="s">
        <v>256</v>
      </c>
      <c r="C52" s="213">
        <v>0</v>
      </c>
      <c r="D52" s="213">
        <v>0</v>
      </c>
      <c r="E52" s="217">
        <f t="shared" si="2"/>
        <v>0</v>
      </c>
    </row>
    <row r="53" spans="1:5" x14ac:dyDescent="0.25">
      <c r="A53" s="78" t="s">
        <v>257</v>
      </c>
      <c r="B53" s="128" t="s">
        <v>258</v>
      </c>
      <c r="C53" s="213">
        <v>0</v>
      </c>
      <c r="D53" s="213">
        <v>0</v>
      </c>
      <c r="E53" s="217">
        <f t="shared" si="2"/>
        <v>0</v>
      </c>
    </row>
    <row r="54" spans="1:5" x14ac:dyDescent="0.25">
      <c r="A54" s="78" t="s">
        <v>259</v>
      </c>
      <c r="B54" s="128" t="s">
        <v>260</v>
      </c>
      <c r="C54" s="213">
        <v>0</v>
      </c>
      <c r="D54" s="213">
        <v>0</v>
      </c>
      <c r="E54" s="217">
        <f t="shared" si="2"/>
        <v>0</v>
      </c>
    </row>
    <row r="55" spans="1:5" x14ac:dyDescent="0.25">
      <c r="A55" s="78" t="s">
        <v>261</v>
      </c>
      <c r="B55" s="128" t="s">
        <v>262</v>
      </c>
      <c r="C55" s="213">
        <v>0</v>
      </c>
      <c r="D55" s="213">
        <v>0</v>
      </c>
      <c r="E55" s="217">
        <f t="shared" si="2"/>
        <v>0</v>
      </c>
    </row>
    <row r="56" spans="1:5" x14ac:dyDescent="0.25">
      <c r="A56" s="78" t="s">
        <v>263</v>
      </c>
      <c r="B56" s="128" t="s">
        <v>264</v>
      </c>
      <c r="C56" s="213">
        <v>0</v>
      </c>
      <c r="D56" s="213">
        <v>0</v>
      </c>
      <c r="E56" s="217">
        <f t="shared" si="2"/>
        <v>0</v>
      </c>
    </row>
    <row r="57" spans="1:5" ht="13" x14ac:dyDescent="0.3">
      <c r="A57" s="151" t="s">
        <v>265</v>
      </c>
      <c r="B57" s="152" t="s">
        <v>266</v>
      </c>
      <c r="C57" s="215">
        <f>SUM(C42:C56)</f>
        <v>0</v>
      </c>
      <c r="D57" s="215">
        <f>SUM(D42:D56)</f>
        <v>0</v>
      </c>
      <c r="E57" s="215">
        <f t="shared" si="2"/>
        <v>0</v>
      </c>
    </row>
    <row r="58" spans="1:5" x14ac:dyDescent="0.25">
      <c r="A58" s="153"/>
      <c r="B58" s="154"/>
      <c r="C58" s="218"/>
      <c r="D58" s="218"/>
      <c r="E58" s="219"/>
    </row>
    <row r="59" spans="1:5" x14ac:dyDescent="0.25">
      <c r="A59" s="70" t="s">
        <v>267</v>
      </c>
      <c r="B59" s="54"/>
      <c r="C59" s="218"/>
      <c r="D59" s="218"/>
      <c r="E59" s="219"/>
    </row>
    <row r="60" spans="1:5" x14ac:dyDescent="0.25">
      <c r="A60" s="59" t="s">
        <v>268</v>
      </c>
      <c r="B60" s="60" t="s">
        <v>269</v>
      </c>
      <c r="C60" s="213">
        <v>0</v>
      </c>
      <c r="D60" s="213">
        <v>0</v>
      </c>
      <c r="E60" s="217">
        <f>C60+D60</f>
        <v>0</v>
      </c>
    </row>
    <row r="61" spans="1:5" x14ac:dyDescent="0.25">
      <c r="A61" s="59" t="s">
        <v>270</v>
      </c>
      <c r="B61" s="60" t="s">
        <v>271</v>
      </c>
      <c r="C61" s="213">
        <v>0</v>
      </c>
      <c r="D61" s="213">
        <v>0</v>
      </c>
      <c r="E61" s="217">
        <f>C61+D61</f>
        <v>0</v>
      </c>
    </row>
    <row r="62" spans="1:5" x14ac:dyDescent="0.25">
      <c r="A62" s="78" t="s">
        <v>272</v>
      </c>
      <c r="B62" s="128" t="s">
        <v>273</v>
      </c>
      <c r="C62" s="213">
        <v>0</v>
      </c>
      <c r="D62" s="213">
        <v>0</v>
      </c>
      <c r="E62" s="217">
        <f t="shared" ref="E62:E77" si="3">C62+D62</f>
        <v>0</v>
      </c>
    </row>
    <row r="63" spans="1:5" x14ac:dyDescent="0.25">
      <c r="A63" s="78" t="s">
        <v>274</v>
      </c>
      <c r="B63" s="128" t="s">
        <v>275</v>
      </c>
      <c r="C63" s="213">
        <v>0</v>
      </c>
      <c r="D63" s="213">
        <v>0</v>
      </c>
      <c r="E63" s="217">
        <f>C63+D63</f>
        <v>0</v>
      </c>
    </row>
    <row r="64" spans="1:5" x14ac:dyDescent="0.25">
      <c r="A64" s="78" t="s">
        <v>276</v>
      </c>
      <c r="B64" s="128" t="s">
        <v>277</v>
      </c>
      <c r="C64" s="213">
        <v>0</v>
      </c>
      <c r="D64" s="213">
        <v>0</v>
      </c>
      <c r="E64" s="217">
        <f t="shared" si="3"/>
        <v>0</v>
      </c>
    </row>
    <row r="65" spans="1:5" x14ac:dyDescent="0.25">
      <c r="A65" s="78" t="s">
        <v>278</v>
      </c>
      <c r="B65" s="128" t="s">
        <v>279</v>
      </c>
      <c r="C65" s="213">
        <v>0</v>
      </c>
      <c r="D65" s="213">
        <v>0</v>
      </c>
      <c r="E65" s="217">
        <f t="shared" si="3"/>
        <v>0</v>
      </c>
    </row>
    <row r="66" spans="1:5" x14ac:dyDescent="0.25">
      <c r="A66" s="78" t="s">
        <v>280</v>
      </c>
      <c r="B66" s="128" t="s">
        <v>198</v>
      </c>
      <c r="C66" s="213">
        <v>0</v>
      </c>
      <c r="D66" s="213">
        <v>0</v>
      </c>
      <c r="E66" s="217">
        <f t="shared" si="3"/>
        <v>0</v>
      </c>
    </row>
    <row r="67" spans="1:5" x14ac:dyDescent="0.25">
      <c r="A67" s="78" t="s">
        <v>281</v>
      </c>
      <c r="B67" s="155" t="s">
        <v>198</v>
      </c>
      <c r="C67" s="213">
        <v>0</v>
      </c>
      <c r="D67" s="213">
        <v>0</v>
      </c>
      <c r="E67" s="217">
        <f t="shared" si="3"/>
        <v>0</v>
      </c>
    </row>
    <row r="68" spans="1:5" x14ac:dyDescent="0.25">
      <c r="A68" s="78" t="s">
        <v>282</v>
      </c>
      <c r="B68" s="128" t="s">
        <v>283</v>
      </c>
      <c r="C68" s="213">
        <v>0</v>
      </c>
      <c r="D68" s="213">
        <v>0</v>
      </c>
      <c r="E68" s="217">
        <f t="shared" si="3"/>
        <v>0</v>
      </c>
    </row>
    <row r="69" spans="1:5" x14ac:dyDescent="0.25">
      <c r="A69" s="78" t="s">
        <v>284</v>
      </c>
      <c r="B69" s="128" t="s">
        <v>285</v>
      </c>
      <c r="C69" s="213">
        <v>0</v>
      </c>
      <c r="D69" s="213">
        <v>0</v>
      </c>
      <c r="E69" s="217">
        <f t="shared" si="3"/>
        <v>0</v>
      </c>
    </row>
    <row r="70" spans="1:5" x14ac:dyDescent="0.25">
      <c r="A70" s="78" t="s">
        <v>286</v>
      </c>
      <c r="B70" s="128" t="s">
        <v>287</v>
      </c>
      <c r="C70" s="213">
        <v>0</v>
      </c>
      <c r="D70" s="213">
        <v>0</v>
      </c>
      <c r="E70" s="217">
        <f t="shared" si="3"/>
        <v>0</v>
      </c>
    </row>
    <row r="71" spans="1:5" x14ac:dyDescent="0.25">
      <c r="A71" s="78" t="s">
        <v>288</v>
      </c>
      <c r="B71" s="128" t="s">
        <v>289</v>
      </c>
      <c r="C71" s="213">
        <v>0</v>
      </c>
      <c r="D71" s="213">
        <v>0</v>
      </c>
      <c r="E71" s="217">
        <f t="shared" si="3"/>
        <v>0</v>
      </c>
    </row>
    <row r="72" spans="1:5" x14ac:dyDescent="0.25">
      <c r="A72" s="78" t="s">
        <v>290</v>
      </c>
      <c r="B72" s="128" t="s">
        <v>291</v>
      </c>
      <c r="C72" s="213">
        <v>0</v>
      </c>
      <c r="D72" s="213">
        <v>0</v>
      </c>
      <c r="E72" s="217">
        <f t="shared" si="3"/>
        <v>0</v>
      </c>
    </row>
    <row r="73" spans="1:5" x14ac:dyDescent="0.25">
      <c r="A73" s="78" t="s">
        <v>292</v>
      </c>
      <c r="B73" s="128" t="s">
        <v>293</v>
      </c>
      <c r="C73" s="213">
        <v>0</v>
      </c>
      <c r="D73" s="213">
        <v>0</v>
      </c>
      <c r="E73" s="217">
        <f t="shared" si="3"/>
        <v>0</v>
      </c>
    </row>
    <row r="74" spans="1:5" x14ac:dyDescent="0.25">
      <c r="A74" s="78" t="s">
        <v>294</v>
      </c>
      <c r="B74" s="128" t="s">
        <v>295</v>
      </c>
      <c r="C74" s="213">
        <v>0</v>
      </c>
      <c r="D74" s="213">
        <v>0</v>
      </c>
      <c r="E74" s="217">
        <f t="shared" si="3"/>
        <v>0</v>
      </c>
    </row>
    <row r="75" spans="1:5" x14ac:dyDescent="0.25">
      <c r="A75" s="78" t="s">
        <v>296</v>
      </c>
      <c r="B75" s="128" t="s">
        <v>297</v>
      </c>
      <c r="C75" s="213">
        <v>0</v>
      </c>
      <c r="D75" s="213">
        <v>0</v>
      </c>
      <c r="E75" s="217">
        <f t="shared" si="3"/>
        <v>0</v>
      </c>
    </row>
    <row r="76" spans="1:5" x14ac:dyDescent="0.25">
      <c r="A76" s="78" t="s">
        <v>298</v>
      </c>
      <c r="B76" s="128" t="s">
        <v>299</v>
      </c>
      <c r="C76" s="213">
        <v>0</v>
      </c>
      <c r="D76" s="213">
        <v>0</v>
      </c>
      <c r="E76" s="217">
        <f t="shared" si="3"/>
        <v>0</v>
      </c>
    </row>
    <row r="77" spans="1:5" ht="13" x14ac:dyDescent="0.3">
      <c r="A77" s="156">
        <v>50389</v>
      </c>
      <c r="B77" s="157" t="s">
        <v>300</v>
      </c>
      <c r="C77" s="215">
        <f>SUM(C60:C76)</f>
        <v>0</v>
      </c>
      <c r="D77" s="215">
        <f>SUM(D60:D76)</f>
        <v>0</v>
      </c>
      <c r="E77" s="215">
        <f t="shared" si="3"/>
        <v>0</v>
      </c>
    </row>
    <row r="78" spans="1:5" x14ac:dyDescent="0.25">
      <c r="A78" s="53"/>
      <c r="B78" s="158"/>
      <c r="C78" s="218"/>
      <c r="D78" s="218"/>
      <c r="E78" s="219"/>
    </row>
    <row r="79" spans="1:5" x14ac:dyDescent="0.25">
      <c r="A79" s="70" t="s">
        <v>301</v>
      </c>
      <c r="B79" s="54"/>
      <c r="C79" s="218"/>
      <c r="D79" s="218"/>
      <c r="E79" s="219"/>
    </row>
    <row r="80" spans="1:5" x14ac:dyDescent="0.25">
      <c r="A80" s="59" t="s">
        <v>302</v>
      </c>
      <c r="B80" s="70" t="s">
        <v>303</v>
      </c>
      <c r="C80" s="213">
        <v>0</v>
      </c>
      <c r="D80" s="213">
        <v>0</v>
      </c>
      <c r="E80" s="217">
        <f>C80+D80</f>
        <v>0</v>
      </c>
    </row>
    <row r="81" spans="1:5" x14ac:dyDescent="0.25">
      <c r="A81" s="59" t="s">
        <v>304</v>
      </c>
      <c r="B81" s="70" t="s">
        <v>305</v>
      </c>
      <c r="C81" s="213">
        <v>0</v>
      </c>
      <c r="D81" s="213">
        <v>0</v>
      </c>
      <c r="E81" s="217">
        <f t="shared" ref="E81:E92" si="4">C81+D81</f>
        <v>0</v>
      </c>
    </row>
    <row r="82" spans="1:5" x14ac:dyDescent="0.25">
      <c r="A82" s="59" t="s">
        <v>306</v>
      </c>
      <c r="B82" s="70" t="s">
        <v>307</v>
      </c>
      <c r="C82" s="213">
        <v>0</v>
      </c>
      <c r="D82" s="213">
        <v>0</v>
      </c>
      <c r="E82" s="217">
        <f t="shared" si="4"/>
        <v>0</v>
      </c>
    </row>
    <row r="83" spans="1:5" x14ac:dyDescent="0.25">
      <c r="A83" s="59" t="s">
        <v>308</v>
      </c>
      <c r="B83" s="70" t="s">
        <v>309</v>
      </c>
      <c r="C83" s="213">
        <v>0</v>
      </c>
      <c r="D83" s="213">
        <v>0</v>
      </c>
      <c r="E83" s="217">
        <f t="shared" si="4"/>
        <v>0</v>
      </c>
    </row>
    <row r="84" spans="1:5" x14ac:dyDescent="0.25">
      <c r="A84" s="59" t="s">
        <v>310</v>
      </c>
      <c r="B84" s="70" t="s">
        <v>311</v>
      </c>
      <c r="C84" s="213">
        <v>0</v>
      </c>
      <c r="D84" s="213">
        <v>0</v>
      </c>
      <c r="E84" s="217">
        <f t="shared" si="4"/>
        <v>0</v>
      </c>
    </row>
    <row r="85" spans="1:5" x14ac:dyDescent="0.25">
      <c r="A85" s="59" t="s">
        <v>312</v>
      </c>
      <c r="B85" s="70" t="s">
        <v>313</v>
      </c>
      <c r="C85" s="213">
        <v>0</v>
      </c>
      <c r="D85" s="213">
        <v>0</v>
      </c>
      <c r="E85" s="217">
        <f t="shared" si="4"/>
        <v>0</v>
      </c>
    </row>
    <row r="86" spans="1:5" x14ac:dyDescent="0.25">
      <c r="A86" s="59" t="s">
        <v>314</v>
      </c>
      <c r="B86" s="70" t="s">
        <v>315</v>
      </c>
      <c r="C86" s="213">
        <v>0</v>
      </c>
      <c r="D86" s="213">
        <v>0</v>
      </c>
      <c r="E86" s="217">
        <f t="shared" si="4"/>
        <v>0</v>
      </c>
    </row>
    <row r="87" spans="1:5" x14ac:dyDescent="0.25">
      <c r="A87" s="59" t="s">
        <v>316</v>
      </c>
      <c r="B87" s="70" t="s">
        <v>317</v>
      </c>
      <c r="C87" s="213">
        <v>0</v>
      </c>
      <c r="D87" s="213">
        <v>0</v>
      </c>
      <c r="E87" s="217">
        <f t="shared" si="4"/>
        <v>0</v>
      </c>
    </row>
    <row r="88" spans="1:5" x14ac:dyDescent="0.25">
      <c r="A88" s="59" t="s">
        <v>318</v>
      </c>
      <c r="B88" s="70" t="s">
        <v>319</v>
      </c>
      <c r="C88" s="213">
        <v>0</v>
      </c>
      <c r="D88" s="213">
        <v>0</v>
      </c>
      <c r="E88" s="217">
        <f t="shared" si="4"/>
        <v>0</v>
      </c>
    </row>
    <row r="89" spans="1:5" x14ac:dyDescent="0.25">
      <c r="A89" s="59" t="s">
        <v>320</v>
      </c>
      <c r="B89" s="70" t="s">
        <v>321</v>
      </c>
      <c r="C89" s="213">
        <v>0</v>
      </c>
      <c r="D89" s="213">
        <v>0</v>
      </c>
      <c r="E89" s="217">
        <f t="shared" si="4"/>
        <v>0</v>
      </c>
    </row>
    <row r="90" spans="1:5" x14ac:dyDescent="0.25">
      <c r="A90" s="59" t="s">
        <v>322</v>
      </c>
      <c r="B90" s="70" t="s">
        <v>323</v>
      </c>
      <c r="C90" s="213">
        <v>0</v>
      </c>
      <c r="D90" s="213">
        <v>0</v>
      </c>
      <c r="E90" s="217">
        <f t="shared" si="4"/>
        <v>0</v>
      </c>
    </row>
    <row r="91" spans="1:5" x14ac:dyDescent="0.25">
      <c r="A91" s="59" t="s">
        <v>324</v>
      </c>
      <c r="B91" s="70" t="s">
        <v>325</v>
      </c>
      <c r="C91" s="213">
        <v>0</v>
      </c>
      <c r="D91" s="213">
        <v>0</v>
      </c>
      <c r="E91" s="217">
        <f t="shared" si="4"/>
        <v>0</v>
      </c>
    </row>
    <row r="92" spans="1:5" x14ac:dyDescent="0.25">
      <c r="A92" s="59" t="s">
        <v>326</v>
      </c>
      <c r="B92" s="70" t="s">
        <v>327</v>
      </c>
      <c r="C92" s="213">
        <v>0</v>
      </c>
      <c r="D92" s="213">
        <v>0</v>
      </c>
      <c r="E92" s="217">
        <f t="shared" si="4"/>
        <v>0</v>
      </c>
    </row>
    <row r="93" spans="1:5" x14ac:dyDescent="0.25">
      <c r="A93" s="59" t="s">
        <v>328</v>
      </c>
      <c r="B93" s="70" t="s">
        <v>329</v>
      </c>
      <c r="C93" s="213">
        <v>0</v>
      </c>
      <c r="D93" s="213">
        <v>0</v>
      </c>
      <c r="E93" s="217">
        <f>C93+D93</f>
        <v>0</v>
      </c>
    </row>
    <row r="94" spans="1:5" x14ac:dyDescent="0.25">
      <c r="A94" s="59" t="s">
        <v>330</v>
      </c>
      <c r="B94" s="70" t="s">
        <v>331</v>
      </c>
      <c r="C94" s="213">
        <v>0</v>
      </c>
      <c r="D94" s="213">
        <v>0</v>
      </c>
      <c r="E94" s="217">
        <f>C94+D94</f>
        <v>0</v>
      </c>
    </row>
    <row r="95" spans="1:5" x14ac:dyDescent="0.25">
      <c r="A95" s="59" t="s">
        <v>332</v>
      </c>
      <c r="B95" s="70" t="s">
        <v>333</v>
      </c>
      <c r="C95" s="213">
        <v>0</v>
      </c>
      <c r="D95" s="213">
        <v>0</v>
      </c>
      <c r="E95" s="217">
        <f>C95+D95</f>
        <v>0</v>
      </c>
    </row>
    <row r="96" spans="1:5" ht="13" x14ac:dyDescent="0.3">
      <c r="A96" s="63">
        <v>50399</v>
      </c>
      <c r="B96" s="135" t="s">
        <v>334</v>
      </c>
      <c r="C96" s="215">
        <f>SUM(C80:C95)</f>
        <v>0</v>
      </c>
      <c r="D96" s="215">
        <f>SUM(D80:D95)</f>
        <v>0</v>
      </c>
      <c r="E96" s="215">
        <f>C96+D96</f>
        <v>0</v>
      </c>
    </row>
    <row r="97" spans="1:5" x14ac:dyDescent="0.25">
      <c r="A97" s="53"/>
      <c r="B97" s="141"/>
      <c r="C97" s="218"/>
      <c r="D97" s="218"/>
      <c r="E97" s="219"/>
    </row>
    <row r="98" spans="1:5" x14ac:dyDescent="0.25">
      <c r="A98" s="59" t="s">
        <v>335</v>
      </c>
      <c r="B98" s="128" t="s">
        <v>336</v>
      </c>
      <c r="C98" s="252"/>
      <c r="D98" s="252"/>
      <c r="E98" s="215">
        <f>SUM(C98:D98)</f>
        <v>0</v>
      </c>
    </row>
    <row r="99" spans="1:5" ht="13" x14ac:dyDescent="0.3">
      <c r="A99" s="63">
        <v>59999</v>
      </c>
      <c r="B99" s="157" t="s">
        <v>337</v>
      </c>
      <c r="C99" s="215">
        <f>C39+C57+C77+C96+C98</f>
        <v>0</v>
      </c>
      <c r="D99" s="215">
        <f>D39+D57+D77+D96+D98</f>
        <v>0</v>
      </c>
      <c r="E99" s="215">
        <f>E39+E57+E77+E96+E98</f>
        <v>0</v>
      </c>
    </row>
    <row r="100" spans="1:5" x14ac:dyDescent="0.25">
      <c r="A100" s="53"/>
      <c r="B100" s="54"/>
      <c r="C100" s="218"/>
      <c r="D100" s="218"/>
      <c r="E100" s="219"/>
    </row>
    <row r="101" spans="1:5" x14ac:dyDescent="0.25">
      <c r="A101" s="53" t="s">
        <v>338</v>
      </c>
      <c r="B101" s="54"/>
      <c r="C101" s="218"/>
      <c r="D101" s="218"/>
      <c r="E101" s="219"/>
    </row>
    <row r="102" spans="1:5" x14ac:dyDescent="0.25">
      <c r="A102" s="59" t="s">
        <v>339</v>
      </c>
      <c r="B102" s="70" t="s">
        <v>340</v>
      </c>
      <c r="C102" s="213">
        <v>0</v>
      </c>
      <c r="D102" s="213">
        <v>0</v>
      </c>
      <c r="E102" s="217">
        <f>SUM(C102:D102)</f>
        <v>0</v>
      </c>
    </row>
    <row r="103" spans="1:5" ht="12" customHeight="1" x14ac:dyDescent="0.25">
      <c r="A103" s="59" t="s">
        <v>341</v>
      </c>
      <c r="B103" s="70" t="s">
        <v>342</v>
      </c>
      <c r="C103" s="213">
        <v>0</v>
      </c>
      <c r="D103" s="213">
        <v>0</v>
      </c>
      <c r="E103" s="217">
        <f>SUM(C103:D103)</f>
        <v>0</v>
      </c>
    </row>
    <row r="104" spans="1:5" x14ac:dyDescent="0.25">
      <c r="A104" s="59" t="s">
        <v>343</v>
      </c>
      <c r="B104" s="70" t="s">
        <v>344</v>
      </c>
      <c r="C104" s="213">
        <v>0</v>
      </c>
      <c r="D104" s="213">
        <v>0</v>
      </c>
      <c r="E104" s="217">
        <f>SUM(C104:D104)</f>
        <v>0</v>
      </c>
    </row>
    <row r="105" spans="1:5" x14ac:dyDescent="0.25">
      <c r="A105" s="59" t="s">
        <v>345</v>
      </c>
      <c r="B105" s="70" t="s">
        <v>346</v>
      </c>
      <c r="C105" s="213">
        <v>0</v>
      </c>
      <c r="D105" s="213">
        <v>0</v>
      </c>
      <c r="E105" s="217">
        <f>C105+D105</f>
        <v>0</v>
      </c>
    </row>
    <row r="106" spans="1:5" x14ac:dyDescent="0.25">
      <c r="A106" s="59" t="s">
        <v>347</v>
      </c>
      <c r="B106" s="70" t="s">
        <v>348</v>
      </c>
      <c r="C106" s="213">
        <v>0</v>
      </c>
      <c r="D106" s="213">
        <v>0</v>
      </c>
      <c r="E106" s="217">
        <f>SUM(C106:D106)</f>
        <v>0</v>
      </c>
    </row>
    <row r="107" spans="1:5" ht="13" x14ac:dyDescent="0.3">
      <c r="A107" s="63">
        <v>85999</v>
      </c>
      <c r="B107" s="534" t="s">
        <v>349</v>
      </c>
      <c r="C107" s="215">
        <f>C99+SUM(C102:C106)</f>
        <v>0</v>
      </c>
      <c r="D107" s="215">
        <f>C99+SUM(C102:C106)</f>
        <v>0</v>
      </c>
      <c r="E107" s="215">
        <f>SUM(C107:D107)</f>
        <v>0</v>
      </c>
    </row>
    <row r="108" spans="1:5" ht="10.5" customHeight="1" x14ac:dyDescent="0.25">
      <c r="A108" s="53"/>
      <c r="B108" s="54"/>
      <c r="C108" s="218"/>
      <c r="D108" s="218"/>
      <c r="E108" s="219"/>
    </row>
    <row r="109" spans="1:5" x14ac:dyDescent="0.25">
      <c r="A109" s="70" t="s">
        <v>350</v>
      </c>
      <c r="B109" s="54"/>
      <c r="C109" s="218"/>
      <c r="D109" s="218"/>
      <c r="E109" s="219"/>
    </row>
    <row r="110" spans="1:5" x14ac:dyDescent="0.25">
      <c r="A110" s="59" t="s">
        <v>351</v>
      </c>
      <c r="B110" s="150" t="s">
        <v>352</v>
      </c>
      <c r="C110" s="213">
        <v>0</v>
      </c>
      <c r="D110" s="213">
        <v>0</v>
      </c>
      <c r="E110" s="217">
        <f>C110+D110</f>
        <v>0</v>
      </c>
    </row>
    <row r="111" spans="1:5" x14ac:dyDescent="0.25">
      <c r="A111" s="78" t="s">
        <v>353</v>
      </c>
      <c r="B111" s="128" t="s">
        <v>354</v>
      </c>
      <c r="C111" s="213">
        <v>0</v>
      </c>
      <c r="D111" s="213">
        <v>0</v>
      </c>
      <c r="E111" s="217">
        <f t="shared" ref="E111:E129" si="5">C111+D111</f>
        <v>0</v>
      </c>
    </row>
    <row r="112" spans="1:5" x14ac:dyDescent="0.25">
      <c r="A112" s="78" t="s">
        <v>355</v>
      </c>
      <c r="B112" s="128" t="s">
        <v>356</v>
      </c>
      <c r="C112" s="213">
        <v>0</v>
      </c>
      <c r="D112" s="213">
        <v>0</v>
      </c>
      <c r="E112" s="217">
        <f t="shared" si="5"/>
        <v>0</v>
      </c>
    </row>
    <row r="113" spans="1:5" x14ac:dyDescent="0.25">
      <c r="A113" s="78" t="s">
        <v>357</v>
      </c>
      <c r="B113" s="128" t="s">
        <v>358</v>
      </c>
      <c r="C113" s="213">
        <v>0</v>
      </c>
      <c r="D113" s="213">
        <v>0</v>
      </c>
      <c r="E113" s="217">
        <f t="shared" si="5"/>
        <v>0</v>
      </c>
    </row>
    <row r="114" spans="1:5" x14ac:dyDescent="0.25">
      <c r="A114" s="78" t="s">
        <v>359</v>
      </c>
      <c r="B114" s="128" t="s">
        <v>360</v>
      </c>
      <c r="C114" s="213">
        <v>0</v>
      </c>
      <c r="D114" s="213">
        <v>0</v>
      </c>
      <c r="E114" s="217">
        <f t="shared" si="5"/>
        <v>0</v>
      </c>
    </row>
    <row r="115" spans="1:5" x14ac:dyDescent="0.25">
      <c r="A115" s="78" t="s">
        <v>361</v>
      </c>
      <c r="B115" s="128" t="s">
        <v>362</v>
      </c>
      <c r="C115" s="213">
        <v>0</v>
      </c>
      <c r="D115" s="213">
        <v>0</v>
      </c>
      <c r="E115" s="217">
        <f t="shared" si="5"/>
        <v>0</v>
      </c>
    </row>
    <row r="116" spans="1:5" x14ac:dyDescent="0.25">
      <c r="A116" s="78" t="s">
        <v>363</v>
      </c>
      <c r="B116" s="128" t="s">
        <v>364</v>
      </c>
      <c r="C116" s="213">
        <v>0</v>
      </c>
      <c r="D116" s="213">
        <v>0</v>
      </c>
      <c r="E116" s="217">
        <f t="shared" si="5"/>
        <v>0</v>
      </c>
    </row>
    <row r="117" spans="1:5" x14ac:dyDescent="0.25">
      <c r="A117" s="78" t="s">
        <v>365</v>
      </c>
      <c r="B117" s="128" t="s">
        <v>366</v>
      </c>
      <c r="C117" s="213">
        <v>0</v>
      </c>
      <c r="D117" s="213">
        <v>0</v>
      </c>
      <c r="E117" s="217">
        <f t="shared" si="5"/>
        <v>0</v>
      </c>
    </row>
    <row r="118" spans="1:5" x14ac:dyDescent="0.25">
      <c r="A118" s="78" t="s">
        <v>367</v>
      </c>
      <c r="B118" s="128" t="s">
        <v>368</v>
      </c>
      <c r="C118" s="213">
        <v>0</v>
      </c>
      <c r="D118" s="213">
        <v>0</v>
      </c>
      <c r="E118" s="217">
        <f t="shared" si="5"/>
        <v>0</v>
      </c>
    </row>
    <row r="119" spans="1:5" x14ac:dyDescent="0.25">
      <c r="A119" s="78" t="s">
        <v>369</v>
      </c>
      <c r="B119" s="128" t="s">
        <v>370</v>
      </c>
      <c r="C119" s="213">
        <v>0</v>
      </c>
      <c r="D119" s="213">
        <v>0</v>
      </c>
      <c r="E119" s="217">
        <f t="shared" si="5"/>
        <v>0</v>
      </c>
    </row>
    <row r="120" spans="1:5" x14ac:dyDescent="0.25">
      <c r="A120" s="78" t="s">
        <v>371</v>
      </c>
      <c r="B120" s="128" t="s">
        <v>372</v>
      </c>
      <c r="C120" s="213">
        <v>0</v>
      </c>
      <c r="D120" s="213">
        <v>0</v>
      </c>
      <c r="E120" s="217">
        <f t="shared" si="5"/>
        <v>0</v>
      </c>
    </row>
    <row r="121" spans="1:5" x14ac:dyDescent="0.25">
      <c r="A121" s="78" t="s">
        <v>373</v>
      </c>
      <c r="B121" s="128" t="s">
        <v>374</v>
      </c>
      <c r="C121" s="213">
        <v>0</v>
      </c>
      <c r="D121" s="213">
        <v>0</v>
      </c>
      <c r="E121" s="217">
        <f>C121+D121</f>
        <v>0</v>
      </c>
    </row>
    <row r="122" spans="1:5" x14ac:dyDescent="0.25">
      <c r="A122" s="78" t="s">
        <v>375</v>
      </c>
      <c r="B122" s="128" t="s">
        <v>376</v>
      </c>
      <c r="C122" s="213">
        <v>0</v>
      </c>
      <c r="D122" s="213">
        <v>0</v>
      </c>
      <c r="E122" s="217">
        <f>C122+D122</f>
        <v>0</v>
      </c>
    </row>
    <row r="123" spans="1:5" x14ac:dyDescent="0.25">
      <c r="A123" s="78" t="s">
        <v>377</v>
      </c>
      <c r="B123" s="128" t="s">
        <v>378</v>
      </c>
      <c r="C123" s="213">
        <v>0</v>
      </c>
      <c r="D123" s="213">
        <v>0</v>
      </c>
      <c r="E123" s="217">
        <f>C123+D123</f>
        <v>0</v>
      </c>
    </row>
    <row r="124" spans="1:5" x14ac:dyDescent="0.25">
      <c r="A124" s="78" t="s">
        <v>379</v>
      </c>
      <c r="B124" s="128" t="s">
        <v>380</v>
      </c>
      <c r="C124" s="213">
        <v>0</v>
      </c>
      <c r="D124" s="213">
        <v>0</v>
      </c>
      <c r="E124" s="217">
        <f>C124+D124</f>
        <v>0</v>
      </c>
    </row>
    <row r="125" spans="1:5" x14ac:dyDescent="0.25">
      <c r="A125" s="78" t="s">
        <v>381</v>
      </c>
      <c r="B125" s="60" t="s">
        <v>382</v>
      </c>
      <c r="C125" s="213">
        <v>0</v>
      </c>
      <c r="D125" s="213">
        <v>0</v>
      </c>
      <c r="E125" s="217">
        <f t="shared" si="5"/>
        <v>0</v>
      </c>
    </row>
    <row r="126" spans="1:5" x14ac:dyDescent="0.25">
      <c r="A126" s="78" t="s">
        <v>383</v>
      </c>
      <c r="B126" s="535" t="s">
        <v>384</v>
      </c>
      <c r="C126" s="213">
        <v>0</v>
      </c>
      <c r="D126" s="213">
        <v>0</v>
      </c>
      <c r="E126" s="217">
        <f t="shared" si="5"/>
        <v>0</v>
      </c>
    </row>
    <row r="127" spans="1:5" x14ac:dyDescent="0.25">
      <c r="A127" s="78" t="s">
        <v>385</v>
      </c>
      <c r="B127" s="536" t="s">
        <v>386</v>
      </c>
      <c r="C127" s="213">
        <v>0</v>
      </c>
      <c r="D127" s="213">
        <v>0</v>
      </c>
      <c r="E127" s="217">
        <f t="shared" si="5"/>
        <v>0</v>
      </c>
    </row>
    <row r="128" spans="1:5" ht="13.5" customHeight="1" x14ac:dyDescent="0.25">
      <c r="A128" s="78" t="s">
        <v>387</v>
      </c>
      <c r="B128" s="128" t="s">
        <v>388</v>
      </c>
      <c r="C128" s="213">
        <v>0</v>
      </c>
      <c r="D128" s="213">
        <v>0</v>
      </c>
      <c r="E128" s="217">
        <f t="shared" si="5"/>
        <v>0</v>
      </c>
    </row>
    <row r="129" spans="1:5" ht="13.5" customHeight="1" x14ac:dyDescent="0.3">
      <c r="A129" s="156">
        <v>84999</v>
      </c>
      <c r="B129" s="157" t="s">
        <v>389</v>
      </c>
      <c r="C129" s="215">
        <f>SUM(C110:C128)</f>
        <v>0</v>
      </c>
      <c r="D129" s="215">
        <f>SUM(D110:D128)</f>
        <v>0</v>
      </c>
      <c r="E129" s="215">
        <f t="shared" si="5"/>
        <v>0</v>
      </c>
    </row>
    <row r="130" spans="1:5" ht="15" customHeight="1" x14ac:dyDescent="0.25">
      <c r="A130" s="53"/>
      <c r="B130" s="141"/>
      <c r="C130" s="218"/>
      <c r="D130" s="218"/>
      <c r="E130" s="219"/>
    </row>
    <row r="131" spans="1:5" ht="13" x14ac:dyDescent="0.3">
      <c r="A131" s="156">
        <v>86999</v>
      </c>
      <c r="B131" s="159" t="s">
        <v>390</v>
      </c>
      <c r="C131" s="215">
        <f>C107+C129</f>
        <v>0</v>
      </c>
      <c r="D131" s="215">
        <f>D107+D129</f>
        <v>0</v>
      </c>
      <c r="E131" s="215">
        <f>E107+E129</f>
        <v>0</v>
      </c>
    </row>
    <row r="132" spans="1:5" ht="13" x14ac:dyDescent="0.3">
      <c r="A132" s="160">
        <v>87999</v>
      </c>
      <c r="B132" s="161" t="s">
        <v>391</v>
      </c>
      <c r="C132" s="215">
        <f>C30-C131</f>
        <v>0</v>
      </c>
      <c r="D132" s="215">
        <f>D30-D131</f>
        <v>0</v>
      </c>
      <c r="E132" s="215">
        <f>E30-E131</f>
        <v>0</v>
      </c>
    </row>
    <row r="133" spans="1:5" ht="13" x14ac:dyDescent="0.3">
      <c r="A133" s="160">
        <v>88999</v>
      </c>
      <c r="B133" s="162" t="s">
        <v>392</v>
      </c>
      <c r="C133" s="213">
        <v>0</v>
      </c>
      <c r="D133" s="213">
        <v>0</v>
      </c>
      <c r="E133" s="217">
        <f>C133+D133</f>
        <v>0</v>
      </c>
    </row>
    <row r="134" spans="1:5" x14ac:dyDescent="0.25">
      <c r="A134" s="164"/>
      <c r="B134" s="165"/>
      <c r="C134" s="212"/>
      <c r="D134" s="212"/>
      <c r="E134" s="219"/>
    </row>
    <row r="135" spans="1:5" ht="13.5" customHeight="1" x14ac:dyDescent="0.3">
      <c r="A135" s="160">
        <v>89999</v>
      </c>
      <c r="B135" s="161" t="s">
        <v>393</v>
      </c>
      <c r="C135" s="215">
        <f>C132+C133</f>
        <v>0</v>
      </c>
      <c r="D135" s="215">
        <f>D132+D133</f>
        <v>0</v>
      </c>
      <c r="E135" s="215">
        <f>E132+E133</f>
        <v>0</v>
      </c>
    </row>
    <row r="136" spans="1:5" x14ac:dyDescent="0.25">
      <c r="A136" s="59" t="s">
        <v>394</v>
      </c>
      <c r="B136" s="128" t="s">
        <v>395</v>
      </c>
      <c r="C136" s="213">
        <v>0</v>
      </c>
      <c r="D136" s="213">
        <v>0</v>
      </c>
      <c r="E136" s="217">
        <f>C136+D136</f>
        <v>0</v>
      </c>
    </row>
    <row r="137" spans="1:5" x14ac:dyDescent="0.25">
      <c r="A137" s="78" t="s">
        <v>396</v>
      </c>
      <c r="B137" s="128" t="s">
        <v>397</v>
      </c>
      <c r="C137" s="213">
        <v>0</v>
      </c>
      <c r="D137" s="213">
        <v>0</v>
      </c>
      <c r="E137" s="217">
        <f>C137+D137</f>
        <v>0</v>
      </c>
    </row>
    <row r="138" spans="1:5" x14ac:dyDescent="0.25">
      <c r="A138" s="78" t="s">
        <v>398</v>
      </c>
      <c r="B138" s="53" t="s">
        <v>198</v>
      </c>
      <c r="C138" s="213">
        <v>0</v>
      </c>
      <c r="D138" s="213">
        <v>0</v>
      </c>
      <c r="E138" s="217">
        <f>C138+D138</f>
        <v>0</v>
      </c>
    </row>
    <row r="139" spans="1:5" x14ac:dyDescent="0.25">
      <c r="A139" s="49"/>
      <c r="B139" s="128"/>
      <c r="C139" s="216"/>
      <c r="D139" s="216"/>
      <c r="E139" s="217"/>
    </row>
    <row r="140" spans="1:5" ht="13" x14ac:dyDescent="0.3">
      <c r="A140" s="156">
        <v>99999</v>
      </c>
      <c r="B140" s="152" t="s">
        <v>399</v>
      </c>
      <c r="C140" s="240">
        <f>C135-C136-C137-C138</f>
        <v>0</v>
      </c>
      <c r="D140" s="240">
        <f>D135-D136-D137-D138</f>
        <v>0</v>
      </c>
      <c r="E140" s="240">
        <f>E135-E136-E137-E138</f>
        <v>0</v>
      </c>
    </row>
    <row r="141" spans="1:5" ht="9.75" customHeight="1" x14ac:dyDescent="0.25">
      <c r="A141" s="53"/>
      <c r="B141" s="141"/>
      <c r="C141" s="218"/>
      <c r="D141" s="218"/>
      <c r="E141" s="219"/>
    </row>
    <row r="142" spans="1:5" x14ac:dyDescent="0.25">
      <c r="A142" s="78" t="s">
        <v>400</v>
      </c>
      <c r="B142" s="128" t="s">
        <v>401</v>
      </c>
      <c r="C142" s="213">
        <v>0</v>
      </c>
      <c r="D142" s="213">
        <v>0</v>
      </c>
      <c r="E142" s="217">
        <f>C142+D142</f>
        <v>0</v>
      </c>
    </row>
    <row r="143" spans="1:5" x14ac:dyDescent="0.25">
      <c r="A143" s="78" t="s">
        <v>402</v>
      </c>
      <c r="B143" s="155" t="s">
        <v>403</v>
      </c>
      <c r="C143" s="213">
        <v>0</v>
      </c>
      <c r="D143" s="213">
        <v>0</v>
      </c>
      <c r="E143" s="217">
        <f>C143+D143</f>
        <v>0</v>
      </c>
    </row>
    <row r="144" spans="1:5" x14ac:dyDescent="0.25">
      <c r="A144" s="78" t="s">
        <v>404</v>
      </c>
      <c r="B144" s="155" t="s">
        <v>405</v>
      </c>
      <c r="C144" s="213">
        <v>0</v>
      </c>
      <c r="D144" s="213">
        <v>0</v>
      </c>
      <c r="E144" s="217">
        <f>C144+D144</f>
        <v>0</v>
      </c>
    </row>
    <row r="145" spans="1:19" x14ac:dyDescent="0.25">
      <c r="A145" s="49"/>
      <c r="B145" s="128"/>
      <c r="C145" s="216"/>
      <c r="D145" s="216"/>
      <c r="E145" s="217"/>
    </row>
    <row r="146" spans="1:19" ht="13" x14ac:dyDescent="0.3">
      <c r="A146" s="156">
        <v>999999</v>
      </c>
      <c r="B146" s="175" t="s">
        <v>406</v>
      </c>
      <c r="C146" s="215">
        <f>C140-C142-C143-C144</f>
        <v>0</v>
      </c>
      <c r="D146" s="215">
        <f t="shared" ref="D146:E146" si="6">D140-D142-D143-D144</f>
        <v>0</v>
      </c>
      <c r="E146" s="215">
        <f t="shared" si="6"/>
        <v>0</v>
      </c>
    </row>
    <row r="147" spans="1:19" x14ac:dyDescent="0.25">
      <c r="C147" s="253"/>
      <c r="D147" s="253"/>
      <c r="E147" s="253"/>
    </row>
    <row r="148" spans="1:19" x14ac:dyDescent="0.25">
      <c r="C148" s="253"/>
      <c r="D148" s="253"/>
      <c r="E148" s="253"/>
    </row>
    <row r="149" spans="1:19" x14ac:dyDescent="0.25">
      <c r="C149" s="253"/>
      <c r="D149" s="253"/>
      <c r="E149" s="253"/>
    </row>
    <row r="150" spans="1:19" x14ac:dyDescent="0.25">
      <c r="C150" s="253"/>
      <c r="D150" s="253"/>
      <c r="E150" s="253"/>
    </row>
    <row r="151" spans="1:19" x14ac:dyDescent="0.25">
      <c r="C151" s="253"/>
      <c r="D151" s="253"/>
      <c r="E151" s="253"/>
    </row>
    <row r="152" spans="1:19" s="253" customFormat="1" x14ac:dyDescent="0.25">
      <c r="A152" s="239"/>
      <c r="B152" s="239"/>
      <c r="F152" s="239"/>
      <c r="G152" s="239"/>
      <c r="H152" s="239"/>
      <c r="I152" s="239"/>
      <c r="J152" s="239"/>
      <c r="K152" s="239"/>
      <c r="L152" s="239"/>
      <c r="M152" s="239"/>
      <c r="N152" s="239"/>
      <c r="O152" s="239"/>
      <c r="P152" s="239"/>
      <c r="Q152" s="239"/>
      <c r="R152" s="239"/>
      <c r="S152" s="239"/>
    </row>
    <row r="153" spans="1:19" s="253" customFormat="1" x14ac:dyDescent="0.25">
      <c r="A153" s="239"/>
      <c r="B153" s="239"/>
      <c r="F153" s="239"/>
      <c r="G153" s="239"/>
      <c r="H153" s="239"/>
      <c r="I153" s="239"/>
      <c r="J153" s="239"/>
      <c r="K153" s="239"/>
      <c r="L153" s="239"/>
      <c r="M153" s="239"/>
      <c r="N153" s="239"/>
      <c r="O153" s="239"/>
      <c r="P153" s="239"/>
      <c r="Q153" s="239"/>
      <c r="R153" s="239"/>
      <c r="S153" s="239"/>
    </row>
    <row r="154" spans="1:19" s="253" customFormat="1" x14ac:dyDescent="0.25">
      <c r="A154" s="239"/>
      <c r="B154" s="239"/>
      <c r="F154" s="239"/>
      <c r="G154" s="239"/>
      <c r="H154" s="239"/>
      <c r="I154" s="239"/>
      <c r="J154" s="239"/>
      <c r="K154" s="239"/>
      <c r="L154" s="239"/>
      <c r="M154" s="239"/>
      <c r="N154" s="239"/>
      <c r="O154" s="239"/>
      <c r="P154" s="239"/>
      <c r="Q154" s="239"/>
      <c r="R154" s="239"/>
      <c r="S154" s="239"/>
    </row>
    <row r="155" spans="1:19" s="253" customFormat="1" x14ac:dyDescent="0.25">
      <c r="A155" s="239"/>
      <c r="B155" s="239"/>
      <c r="F155" s="239"/>
      <c r="G155" s="239"/>
      <c r="H155" s="239"/>
      <c r="I155" s="239"/>
      <c r="J155" s="239"/>
      <c r="K155" s="239"/>
      <c r="L155" s="239"/>
      <c r="M155" s="239"/>
      <c r="N155" s="239"/>
      <c r="O155" s="239"/>
      <c r="P155" s="239"/>
      <c r="Q155" s="239"/>
      <c r="R155" s="239"/>
      <c r="S155" s="239"/>
    </row>
    <row r="156" spans="1:19" s="253" customFormat="1" x14ac:dyDescent="0.25">
      <c r="A156" s="239"/>
      <c r="B156" s="239"/>
      <c r="F156" s="239"/>
      <c r="G156" s="239"/>
      <c r="H156" s="239"/>
      <c r="I156" s="239"/>
      <c r="J156" s="239"/>
      <c r="K156" s="239"/>
      <c r="L156" s="239"/>
      <c r="M156" s="239"/>
      <c r="N156" s="239"/>
      <c r="O156" s="239"/>
      <c r="P156" s="239"/>
      <c r="Q156" s="239"/>
      <c r="R156" s="239"/>
      <c r="S156" s="239"/>
    </row>
    <row r="157" spans="1:19" s="253" customFormat="1" x14ac:dyDescent="0.25">
      <c r="A157" s="239"/>
      <c r="B157" s="239"/>
      <c r="F157" s="239"/>
      <c r="G157" s="239"/>
      <c r="H157" s="239"/>
      <c r="I157" s="239"/>
      <c r="J157" s="239"/>
      <c r="K157" s="239"/>
      <c r="L157" s="239"/>
      <c r="M157" s="239"/>
      <c r="N157" s="239"/>
      <c r="O157" s="239"/>
      <c r="P157" s="239"/>
      <c r="Q157" s="239"/>
      <c r="R157" s="239"/>
      <c r="S157" s="239"/>
    </row>
    <row r="158" spans="1:19" s="253" customFormat="1" x14ac:dyDescent="0.25">
      <c r="A158" s="239"/>
      <c r="B158" s="239"/>
      <c r="F158" s="239"/>
      <c r="G158" s="239"/>
      <c r="H158" s="239"/>
      <c r="I158" s="239"/>
      <c r="J158" s="239"/>
      <c r="K158" s="239"/>
      <c r="L158" s="239"/>
      <c r="M158" s="239"/>
      <c r="N158" s="239"/>
      <c r="O158" s="239"/>
      <c r="P158" s="239"/>
      <c r="Q158" s="239"/>
      <c r="R158" s="239"/>
      <c r="S158" s="239"/>
    </row>
    <row r="159" spans="1:19" s="253" customFormat="1" x14ac:dyDescent="0.25">
      <c r="A159" s="239"/>
      <c r="B159" s="239"/>
      <c r="F159" s="239"/>
      <c r="G159" s="239"/>
      <c r="H159" s="239"/>
      <c r="I159" s="239"/>
      <c r="J159" s="239"/>
      <c r="K159" s="239"/>
      <c r="L159" s="239"/>
      <c r="M159" s="239"/>
      <c r="N159" s="239"/>
      <c r="O159" s="239"/>
      <c r="P159" s="239"/>
      <c r="Q159" s="239"/>
      <c r="R159" s="239"/>
      <c r="S159" s="239"/>
    </row>
    <row r="160" spans="1:19" s="253" customFormat="1" x14ac:dyDescent="0.25">
      <c r="A160" s="239"/>
      <c r="B160" s="239"/>
      <c r="F160" s="239"/>
      <c r="G160" s="239"/>
      <c r="H160" s="239"/>
      <c r="I160" s="239"/>
      <c r="J160" s="239"/>
      <c r="K160" s="239"/>
      <c r="L160" s="239"/>
      <c r="M160" s="239"/>
      <c r="N160" s="239"/>
      <c r="O160" s="239"/>
      <c r="P160" s="239"/>
      <c r="Q160" s="239"/>
      <c r="R160" s="239"/>
      <c r="S160" s="239"/>
    </row>
    <row r="161" spans="1:19" s="253" customFormat="1" x14ac:dyDescent="0.25">
      <c r="A161" s="239"/>
      <c r="B161" s="239"/>
      <c r="F161" s="239"/>
      <c r="G161" s="239"/>
      <c r="H161" s="239"/>
      <c r="I161" s="239"/>
      <c r="J161" s="239"/>
      <c r="K161" s="239"/>
      <c r="L161" s="239"/>
      <c r="M161" s="239"/>
      <c r="N161" s="239"/>
      <c r="O161" s="239"/>
      <c r="P161" s="239"/>
      <c r="Q161" s="239"/>
      <c r="R161" s="239"/>
      <c r="S161" s="239"/>
    </row>
    <row r="162" spans="1:19" s="253" customFormat="1" x14ac:dyDescent="0.25">
      <c r="A162" s="239"/>
      <c r="B162" s="239"/>
      <c r="F162" s="239"/>
      <c r="G162" s="239"/>
      <c r="H162" s="239"/>
      <c r="I162" s="239"/>
      <c r="J162" s="239"/>
      <c r="K162" s="239"/>
      <c r="L162" s="239"/>
      <c r="M162" s="239"/>
      <c r="N162" s="239"/>
      <c r="O162" s="239"/>
      <c r="P162" s="239"/>
      <c r="Q162" s="239"/>
      <c r="R162" s="239"/>
      <c r="S162" s="239"/>
    </row>
    <row r="163" spans="1:19" s="253" customFormat="1" x14ac:dyDescent="0.25">
      <c r="A163" s="239"/>
      <c r="B163" s="239"/>
      <c r="F163" s="239"/>
      <c r="G163" s="239"/>
      <c r="H163" s="239"/>
      <c r="I163" s="239"/>
      <c r="J163" s="239"/>
      <c r="K163" s="239"/>
      <c r="L163" s="239"/>
      <c r="M163" s="239"/>
      <c r="N163" s="239"/>
      <c r="O163" s="239"/>
      <c r="P163" s="239"/>
      <c r="Q163" s="239"/>
      <c r="R163" s="239"/>
      <c r="S163" s="239"/>
    </row>
    <row r="164" spans="1:19" s="253" customFormat="1" x14ac:dyDescent="0.25">
      <c r="A164" s="239"/>
      <c r="B164" s="239"/>
      <c r="F164" s="239"/>
      <c r="G164" s="239"/>
      <c r="H164" s="239"/>
      <c r="I164" s="239"/>
      <c r="J164" s="239"/>
      <c r="K164" s="239"/>
      <c r="L164" s="239"/>
      <c r="M164" s="239"/>
      <c r="N164" s="239"/>
      <c r="O164" s="239"/>
      <c r="P164" s="239"/>
      <c r="Q164" s="239"/>
      <c r="R164" s="239"/>
      <c r="S164" s="239"/>
    </row>
    <row r="165" spans="1:19" s="253" customFormat="1" x14ac:dyDescent="0.25">
      <c r="A165" s="239"/>
      <c r="B165" s="239"/>
      <c r="F165" s="239"/>
      <c r="G165" s="239"/>
      <c r="H165" s="239"/>
      <c r="I165" s="239"/>
      <c r="J165" s="239"/>
      <c r="K165" s="239"/>
      <c r="L165" s="239"/>
      <c r="M165" s="239"/>
      <c r="N165" s="239"/>
      <c r="O165" s="239"/>
      <c r="P165" s="239"/>
      <c r="Q165" s="239"/>
      <c r="R165" s="239"/>
      <c r="S165" s="239"/>
    </row>
    <row r="166" spans="1:19" s="253" customFormat="1" x14ac:dyDescent="0.25">
      <c r="A166" s="239"/>
      <c r="B166" s="239"/>
      <c r="F166" s="239"/>
      <c r="G166" s="239"/>
      <c r="H166" s="239"/>
      <c r="I166" s="239"/>
      <c r="J166" s="239"/>
      <c r="K166" s="239"/>
      <c r="L166" s="239"/>
      <c r="M166" s="239"/>
      <c r="N166" s="239"/>
      <c r="O166" s="239"/>
      <c r="P166" s="239"/>
      <c r="Q166" s="239"/>
      <c r="R166" s="239"/>
      <c r="S166" s="239"/>
    </row>
    <row r="167" spans="1:19" s="253" customFormat="1" x14ac:dyDescent="0.25">
      <c r="A167" s="239"/>
      <c r="B167" s="239"/>
      <c r="F167" s="239"/>
      <c r="G167" s="239"/>
      <c r="H167" s="239"/>
      <c r="I167" s="239"/>
      <c r="J167" s="239"/>
      <c r="K167" s="239"/>
      <c r="L167" s="239"/>
      <c r="M167" s="239"/>
      <c r="N167" s="239"/>
      <c r="O167" s="239"/>
      <c r="P167" s="239"/>
      <c r="Q167" s="239"/>
      <c r="R167" s="239"/>
      <c r="S167" s="239"/>
    </row>
    <row r="168" spans="1:19" s="253" customFormat="1" x14ac:dyDescent="0.25">
      <c r="A168" s="239"/>
      <c r="B168" s="239"/>
      <c r="F168" s="239"/>
      <c r="G168" s="239"/>
      <c r="H168" s="239"/>
      <c r="I168" s="239"/>
      <c r="J168" s="239"/>
      <c r="K168" s="239"/>
      <c r="L168" s="239"/>
      <c r="M168" s="239"/>
      <c r="N168" s="239"/>
      <c r="O168" s="239"/>
      <c r="P168" s="239"/>
      <c r="Q168" s="239"/>
      <c r="R168" s="239"/>
      <c r="S168" s="239"/>
    </row>
    <row r="169" spans="1:19" s="253" customFormat="1" x14ac:dyDescent="0.25">
      <c r="A169" s="239"/>
      <c r="B169" s="239"/>
      <c r="F169" s="239"/>
      <c r="G169" s="239"/>
      <c r="H169" s="239"/>
      <c r="I169" s="239"/>
      <c r="J169" s="239"/>
      <c r="K169" s="239"/>
      <c r="L169" s="239"/>
      <c r="M169" s="239"/>
      <c r="N169" s="239"/>
      <c r="O169" s="239"/>
      <c r="P169" s="239"/>
      <c r="Q169" s="239"/>
      <c r="R169" s="239"/>
      <c r="S169" s="239"/>
    </row>
    <row r="170" spans="1:19" s="253" customFormat="1" x14ac:dyDescent="0.25">
      <c r="A170" s="239"/>
      <c r="B170" s="239"/>
      <c r="F170" s="239"/>
      <c r="G170" s="239"/>
      <c r="H170" s="239"/>
      <c r="I170" s="239"/>
      <c r="J170" s="239"/>
      <c r="K170" s="239"/>
      <c r="L170" s="239"/>
      <c r="M170" s="239"/>
      <c r="N170" s="239"/>
      <c r="O170" s="239"/>
      <c r="P170" s="239"/>
      <c r="Q170" s="239"/>
      <c r="R170" s="239"/>
      <c r="S170" s="239"/>
    </row>
    <row r="171" spans="1:19" s="253" customFormat="1" x14ac:dyDescent="0.25">
      <c r="A171" s="239"/>
      <c r="B171" s="239"/>
      <c r="F171" s="239"/>
      <c r="G171" s="239"/>
      <c r="H171" s="239"/>
      <c r="I171" s="239"/>
      <c r="J171" s="239"/>
      <c r="K171" s="239"/>
      <c r="L171" s="239"/>
      <c r="M171" s="239"/>
      <c r="N171" s="239"/>
      <c r="O171" s="239"/>
      <c r="P171" s="239"/>
      <c r="Q171" s="239"/>
      <c r="R171" s="239"/>
      <c r="S171" s="239"/>
    </row>
    <row r="172" spans="1:19" s="253" customFormat="1" x14ac:dyDescent="0.25">
      <c r="A172" s="239"/>
      <c r="B172" s="239"/>
      <c r="F172" s="239"/>
      <c r="G172" s="239"/>
      <c r="H172" s="239"/>
      <c r="I172" s="239"/>
      <c r="J172" s="239"/>
      <c r="K172" s="239"/>
      <c r="L172" s="239"/>
      <c r="M172" s="239"/>
      <c r="N172" s="239"/>
      <c r="O172" s="239"/>
      <c r="P172" s="239"/>
      <c r="Q172" s="239"/>
      <c r="R172" s="239"/>
      <c r="S172" s="239"/>
    </row>
    <row r="173" spans="1:19" s="253" customFormat="1" x14ac:dyDescent="0.25">
      <c r="A173" s="239"/>
      <c r="B173" s="239"/>
      <c r="F173" s="239"/>
      <c r="G173" s="239"/>
      <c r="H173" s="239"/>
      <c r="I173" s="239"/>
      <c r="J173" s="239"/>
      <c r="K173" s="239"/>
      <c r="L173" s="239"/>
      <c r="M173" s="239"/>
      <c r="N173" s="239"/>
      <c r="O173" s="239"/>
      <c r="P173" s="239"/>
      <c r="Q173" s="239"/>
      <c r="R173" s="239"/>
      <c r="S173" s="239"/>
    </row>
    <row r="174" spans="1:19" s="253" customFormat="1" x14ac:dyDescent="0.25">
      <c r="A174" s="239"/>
      <c r="B174" s="239"/>
      <c r="F174" s="239"/>
      <c r="G174" s="239"/>
      <c r="H174" s="239"/>
      <c r="I174" s="239"/>
      <c r="J174" s="239"/>
      <c r="K174" s="239"/>
      <c r="L174" s="239"/>
      <c r="M174" s="239"/>
      <c r="N174" s="239"/>
      <c r="O174" s="239"/>
      <c r="P174" s="239"/>
      <c r="Q174" s="239"/>
      <c r="R174" s="239"/>
      <c r="S174" s="239"/>
    </row>
    <row r="175" spans="1:19" s="253" customFormat="1" x14ac:dyDescent="0.25">
      <c r="A175" s="239"/>
      <c r="B175" s="239"/>
      <c r="F175" s="239"/>
      <c r="G175" s="239"/>
      <c r="H175" s="239"/>
      <c r="I175" s="239"/>
      <c r="J175" s="239"/>
      <c r="K175" s="239"/>
      <c r="L175" s="239"/>
      <c r="M175" s="239"/>
      <c r="N175" s="239"/>
      <c r="O175" s="239"/>
      <c r="P175" s="239"/>
      <c r="Q175" s="239"/>
      <c r="R175" s="239"/>
      <c r="S175" s="239"/>
    </row>
    <row r="176" spans="1:19" s="253" customFormat="1" x14ac:dyDescent="0.25">
      <c r="A176" s="239"/>
      <c r="B176" s="239"/>
      <c r="F176" s="239"/>
      <c r="G176" s="239"/>
      <c r="H176" s="239"/>
      <c r="I176" s="239"/>
      <c r="J176" s="239"/>
      <c r="K176" s="239"/>
      <c r="L176" s="239"/>
      <c r="M176" s="239"/>
      <c r="N176" s="239"/>
      <c r="O176" s="239"/>
      <c r="P176" s="239"/>
      <c r="Q176" s="239"/>
      <c r="R176" s="239"/>
      <c r="S176" s="239"/>
    </row>
    <row r="177" spans="1:19" s="253" customFormat="1" x14ac:dyDescent="0.25">
      <c r="A177" s="239"/>
      <c r="B177" s="239"/>
      <c r="F177" s="239"/>
      <c r="G177" s="239"/>
      <c r="H177" s="239"/>
      <c r="I177" s="239"/>
      <c r="J177" s="239"/>
      <c r="K177" s="239"/>
      <c r="L177" s="239"/>
      <c r="M177" s="239"/>
      <c r="N177" s="239"/>
      <c r="O177" s="239"/>
      <c r="P177" s="239"/>
      <c r="Q177" s="239"/>
      <c r="R177" s="239"/>
      <c r="S177" s="239"/>
    </row>
    <row r="178" spans="1:19" s="253" customFormat="1" x14ac:dyDescent="0.25">
      <c r="A178" s="239"/>
      <c r="B178" s="239"/>
      <c r="F178" s="239"/>
      <c r="G178" s="239"/>
      <c r="H178" s="239"/>
      <c r="I178" s="239"/>
      <c r="J178" s="239"/>
      <c r="K178" s="239"/>
      <c r="L178" s="239"/>
      <c r="M178" s="239"/>
      <c r="N178" s="239"/>
      <c r="O178" s="239"/>
      <c r="P178" s="239"/>
      <c r="Q178" s="239"/>
      <c r="R178" s="239"/>
      <c r="S178" s="239"/>
    </row>
    <row r="179" spans="1:19" s="253" customFormat="1" x14ac:dyDescent="0.25">
      <c r="A179" s="239"/>
      <c r="B179" s="239"/>
      <c r="F179" s="239"/>
      <c r="G179" s="239"/>
      <c r="H179" s="239"/>
      <c r="I179" s="239"/>
      <c r="J179" s="239"/>
      <c r="K179" s="239"/>
      <c r="L179" s="239"/>
      <c r="M179" s="239"/>
      <c r="N179" s="239"/>
      <c r="O179" s="239"/>
      <c r="P179" s="239"/>
      <c r="Q179" s="239"/>
      <c r="R179" s="239"/>
      <c r="S179" s="239"/>
    </row>
    <row r="180" spans="1:19" s="253" customFormat="1" x14ac:dyDescent="0.25">
      <c r="A180" s="239"/>
      <c r="B180" s="239"/>
      <c r="F180" s="239"/>
      <c r="G180" s="239"/>
      <c r="H180" s="239"/>
      <c r="I180" s="239"/>
      <c r="J180" s="239"/>
      <c r="K180" s="239"/>
      <c r="L180" s="239"/>
      <c r="M180" s="239"/>
      <c r="N180" s="239"/>
      <c r="O180" s="239"/>
      <c r="P180" s="239"/>
      <c r="Q180" s="239"/>
      <c r="R180" s="239"/>
      <c r="S180" s="239"/>
    </row>
    <row r="181" spans="1:19" s="253" customFormat="1" x14ac:dyDescent="0.25">
      <c r="A181" s="239"/>
      <c r="B181" s="239"/>
      <c r="F181" s="239"/>
      <c r="G181" s="239"/>
      <c r="H181" s="239"/>
      <c r="I181" s="239"/>
      <c r="J181" s="239"/>
      <c r="K181" s="239"/>
      <c r="L181" s="239"/>
      <c r="M181" s="239"/>
      <c r="N181" s="239"/>
      <c r="O181" s="239"/>
      <c r="P181" s="239"/>
      <c r="Q181" s="239"/>
      <c r="R181" s="239"/>
      <c r="S181" s="239"/>
    </row>
    <row r="182" spans="1:19" s="253" customFormat="1" x14ac:dyDescent="0.25">
      <c r="A182" s="239"/>
      <c r="B182" s="239"/>
      <c r="F182" s="239"/>
      <c r="G182" s="239"/>
      <c r="H182" s="239"/>
      <c r="I182" s="239"/>
      <c r="J182" s="239"/>
      <c r="K182" s="239"/>
      <c r="L182" s="239"/>
      <c r="M182" s="239"/>
      <c r="N182" s="239"/>
      <c r="O182" s="239"/>
      <c r="P182" s="239"/>
      <c r="Q182" s="239"/>
      <c r="R182" s="239"/>
      <c r="S182" s="239"/>
    </row>
    <row r="183" spans="1:19" s="253" customFormat="1" x14ac:dyDescent="0.25">
      <c r="A183" s="239"/>
      <c r="B183" s="239"/>
      <c r="F183" s="239"/>
      <c r="G183" s="239"/>
      <c r="H183" s="239"/>
      <c r="I183" s="239"/>
      <c r="J183" s="239"/>
      <c r="K183" s="239"/>
      <c r="L183" s="239"/>
      <c r="M183" s="239"/>
      <c r="N183" s="239"/>
      <c r="O183" s="239"/>
      <c r="P183" s="239"/>
      <c r="Q183" s="239"/>
      <c r="R183" s="239"/>
      <c r="S183" s="239"/>
    </row>
    <row r="184" spans="1:19" s="253" customFormat="1" x14ac:dyDescent="0.25">
      <c r="A184" s="239"/>
      <c r="B184" s="239"/>
      <c r="F184" s="239"/>
      <c r="G184" s="239"/>
      <c r="H184" s="239"/>
      <c r="I184" s="239"/>
      <c r="J184" s="239"/>
      <c r="K184" s="239"/>
      <c r="L184" s="239"/>
      <c r="M184" s="239"/>
      <c r="N184" s="239"/>
      <c r="O184" s="239"/>
      <c r="P184" s="239"/>
      <c r="Q184" s="239"/>
      <c r="R184" s="239"/>
      <c r="S184" s="239"/>
    </row>
    <row r="185" spans="1:19" s="253" customFormat="1" x14ac:dyDescent="0.25">
      <c r="A185" s="239"/>
      <c r="B185" s="239"/>
      <c r="F185" s="239"/>
      <c r="G185" s="239"/>
      <c r="H185" s="239"/>
      <c r="I185" s="239"/>
      <c r="J185" s="239"/>
      <c r="K185" s="239"/>
      <c r="L185" s="239"/>
      <c r="M185" s="239"/>
      <c r="N185" s="239"/>
      <c r="O185" s="239"/>
      <c r="P185" s="239"/>
      <c r="Q185" s="239"/>
      <c r="R185" s="239"/>
      <c r="S185" s="239"/>
    </row>
    <row r="186" spans="1:19" s="253" customFormat="1" x14ac:dyDescent="0.25">
      <c r="A186" s="239"/>
      <c r="B186" s="239"/>
      <c r="F186" s="239"/>
      <c r="G186" s="239"/>
      <c r="H186" s="239"/>
      <c r="I186" s="239"/>
      <c r="J186" s="239"/>
      <c r="K186" s="239"/>
      <c r="L186" s="239"/>
      <c r="M186" s="239"/>
      <c r="N186" s="239"/>
      <c r="O186" s="239"/>
      <c r="P186" s="239"/>
      <c r="Q186" s="239"/>
      <c r="R186" s="239"/>
      <c r="S186" s="239"/>
    </row>
    <row r="187" spans="1:19" s="253" customFormat="1" x14ac:dyDescent="0.25">
      <c r="A187" s="239"/>
      <c r="B187" s="239"/>
      <c r="F187" s="239"/>
      <c r="G187" s="239"/>
      <c r="H187" s="239"/>
      <c r="I187" s="239"/>
      <c r="J187" s="239"/>
      <c r="K187" s="239"/>
      <c r="L187" s="239"/>
      <c r="M187" s="239"/>
      <c r="N187" s="239"/>
      <c r="O187" s="239"/>
      <c r="P187" s="239"/>
      <c r="Q187" s="239"/>
      <c r="R187" s="239"/>
      <c r="S187" s="239"/>
    </row>
    <row r="188" spans="1:19" s="253" customFormat="1" x14ac:dyDescent="0.25">
      <c r="A188" s="239"/>
      <c r="B188" s="239"/>
      <c r="F188" s="239"/>
      <c r="G188" s="239"/>
      <c r="H188" s="239"/>
      <c r="I188" s="239"/>
      <c r="J188" s="239"/>
      <c r="K188" s="239"/>
      <c r="L188" s="239"/>
      <c r="M188" s="239"/>
      <c r="N188" s="239"/>
      <c r="O188" s="239"/>
      <c r="P188" s="239"/>
      <c r="Q188" s="239"/>
      <c r="R188" s="239"/>
      <c r="S188" s="239"/>
    </row>
    <row r="189" spans="1:19" s="253" customFormat="1" x14ac:dyDescent="0.25">
      <c r="A189" s="239"/>
      <c r="B189" s="239"/>
      <c r="F189" s="239"/>
      <c r="G189" s="239"/>
      <c r="H189" s="239"/>
      <c r="I189" s="239"/>
      <c r="J189" s="239"/>
      <c r="K189" s="239"/>
      <c r="L189" s="239"/>
      <c r="M189" s="239"/>
      <c r="N189" s="239"/>
      <c r="O189" s="239"/>
      <c r="P189" s="239"/>
      <c r="Q189" s="239"/>
      <c r="R189" s="239"/>
      <c r="S189" s="239"/>
    </row>
    <row r="190" spans="1:19" s="253" customFormat="1" x14ac:dyDescent="0.25">
      <c r="A190" s="239"/>
      <c r="B190" s="239"/>
      <c r="F190" s="239"/>
      <c r="G190" s="239"/>
      <c r="H190" s="239"/>
      <c r="I190" s="239"/>
      <c r="J190" s="239"/>
      <c r="K190" s="239"/>
      <c r="L190" s="239"/>
      <c r="M190" s="239"/>
      <c r="N190" s="239"/>
      <c r="O190" s="239"/>
      <c r="P190" s="239"/>
      <c r="Q190" s="239"/>
      <c r="R190" s="239"/>
      <c r="S190" s="239"/>
    </row>
    <row r="191" spans="1:19" s="253" customFormat="1" x14ac:dyDescent="0.25">
      <c r="A191" s="239"/>
      <c r="B191" s="239"/>
      <c r="F191" s="239"/>
      <c r="G191" s="239"/>
      <c r="H191" s="239"/>
      <c r="I191" s="239"/>
      <c r="J191" s="239"/>
      <c r="K191" s="239"/>
      <c r="L191" s="239"/>
      <c r="M191" s="239"/>
      <c r="N191" s="239"/>
      <c r="O191" s="239"/>
      <c r="P191" s="239"/>
      <c r="Q191" s="239"/>
      <c r="R191" s="239"/>
      <c r="S191" s="239"/>
    </row>
    <row r="192" spans="1:19" s="253" customFormat="1" x14ac:dyDescent="0.25">
      <c r="A192" s="239"/>
      <c r="B192" s="239"/>
      <c r="F192" s="239"/>
      <c r="G192" s="239"/>
      <c r="H192" s="239"/>
      <c r="I192" s="239"/>
      <c r="J192" s="239"/>
      <c r="K192" s="239"/>
      <c r="L192" s="239"/>
      <c r="M192" s="239"/>
      <c r="N192" s="239"/>
      <c r="O192" s="239"/>
      <c r="P192" s="239"/>
      <c r="Q192" s="239"/>
      <c r="R192" s="239"/>
      <c r="S192" s="239"/>
    </row>
    <row r="193" spans="1:19" s="253" customFormat="1" x14ac:dyDescent="0.25">
      <c r="A193" s="239"/>
      <c r="B193" s="239"/>
      <c r="F193" s="239"/>
      <c r="G193" s="239"/>
      <c r="H193" s="239"/>
      <c r="I193" s="239"/>
      <c r="J193" s="239"/>
      <c r="K193" s="239"/>
      <c r="L193" s="239"/>
      <c r="M193" s="239"/>
      <c r="N193" s="239"/>
      <c r="O193" s="239"/>
      <c r="P193" s="239"/>
      <c r="Q193" s="239"/>
      <c r="R193" s="239"/>
      <c r="S193" s="239"/>
    </row>
    <row r="194" spans="1:19" s="253" customFormat="1" x14ac:dyDescent="0.25">
      <c r="A194" s="239"/>
      <c r="B194" s="239"/>
      <c r="F194" s="239"/>
      <c r="G194" s="239"/>
      <c r="H194" s="239"/>
      <c r="I194" s="239"/>
      <c r="J194" s="239"/>
      <c r="K194" s="239"/>
      <c r="L194" s="239"/>
      <c r="M194" s="239"/>
      <c r="N194" s="239"/>
      <c r="O194" s="239"/>
      <c r="P194" s="239"/>
      <c r="Q194" s="239"/>
      <c r="R194" s="239"/>
      <c r="S194" s="239"/>
    </row>
    <row r="195" spans="1:19" s="253" customFormat="1" x14ac:dyDescent="0.25">
      <c r="A195" s="239"/>
      <c r="B195" s="239"/>
      <c r="F195" s="239"/>
      <c r="G195" s="239"/>
      <c r="H195" s="239"/>
      <c r="I195" s="239"/>
      <c r="J195" s="239"/>
      <c r="K195" s="239"/>
      <c r="L195" s="239"/>
      <c r="M195" s="239"/>
      <c r="N195" s="239"/>
      <c r="O195" s="239"/>
      <c r="P195" s="239"/>
      <c r="Q195" s="239"/>
      <c r="R195" s="239"/>
      <c r="S195" s="239"/>
    </row>
    <row r="196" spans="1:19" s="253" customFormat="1" x14ac:dyDescent="0.25">
      <c r="A196" s="239"/>
      <c r="B196" s="239"/>
      <c r="F196" s="239"/>
      <c r="G196" s="239"/>
      <c r="H196" s="239"/>
      <c r="I196" s="239"/>
      <c r="J196" s="239"/>
      <c r="K196" s="239"/>
      <c r="L196" s="239"/>
      <c r="M196" s="239"/>
      <c r="N196" s="239"/>
      <c r="O196" s="239"/>
      <c r="P196" s="239"/>
      <c r="Q196" s="239"/>
      <c r="R196" s="239"/>
      <c r="S196" s="239"/>
    </row>
    <row r="197" spans="1:19" s="253" customFormat="1" x14ac:dyDescent="0.25">
      <c r="A197" s="239"/>
      <c r="B197" s="239"/>
      <c r="F197" s="239"/>
      <c r="G197" s="239"/>
      <c r="H197" s="239"/>
      <c r="I197" s="239"/>
      <c r="J197" s="239"/>
      <c r="K197" s="239"/>
      <c r="L197" s="239"/>
      <c r="M197" s="239"/>
      <c r="N197" s="239"/>
      <c r="O197" s="239"/>
      <c r="P197" s="239"/>
      <c r="Q197" s="239"/>
      <c r="R197" s="239"/>
      <c r="S197" s="239"/>
    </row>
    <row r="198" spans="1:19" s="253" customFormat="1" x14ac:dyDescent="0.25">
      <c r="A198" s="239"/>
      <c r="B198" s="239"/>
      <c r="F198" s="239"/>
      <c r="G198" s="239"/>
      <c r="H198" s="239"/>
      <c r="I198" s="239"/>
      <c r="J198" s="239"/>
      <c r="K198" s="239"/>
      <c r="L198" s="239"/>
      <c r="M198" s="239"/>
      <c r="N198" s="239"/>
      <c r="O198" s="239"/>
      <c r="P198" s="239"/>
      <c r="Q198" s="239"/>
      <c r="R198" s="239"/>
      <c r="S198" s="239"/>
    </row>
    <row r="199" spans="1:19" s="253" customFormat="1" x14ac:dyDescent="0.25">
      <c r="A199" s="239"/>
      <c r="B199" s="239"/>
      <c r="F199" s="239"/>
      <c r="G199" s="239"/>
      <c r="H199" s="239"/>
      <c r="I199" s="239"/>
      <c r="J199" s="239"/>
      <c r="K199" s="239"/>
      <c r="L199" s="239"/>
      <c r="M199" s="239"/>
      <c r="N199" s="239"/>
      <c r="O199" s="239"/>
      <c r="P199" s="239"/>
      <c r="Q199" s="239"/>
      <c r="R199" s="239"/>
      <c r="S199" s="239"/>
    </row>
    <row r="200" spans="1:19" s="253" customFormat="1" x14ac:dyDescent="0.25">
      <c r="A200" s="239"/>
      <c r="B200" s="239"/>
      <c r="F200" s="239"/>
      <c r="G200" s="239"/>
      <c r="H200" s="239"/>
      <c r="I200" s="239"/>
      <c r="J200" s="239"/>
      <c r="K200" s="239"/>
      <c r="L200" s="239"/>
      <c r="M200" s="239"/>
      <c r="N200" s="239"/>
      <c r="O200" s="239"/>
      <c r="P200" s="239"/>
      <c r="Q200" s="239"/>
      <c r="R200" s="239"/>
      <c r="S200" s="239"/>
    </row>
    <row r="201" spans="1:19" s="253" customFormat="1" x14ac:dyDescent="0.25">
      <c r="A201" s="239"/>
      <c r="B201" s="239"/>
      <c r="F201" s="239"/>
      <c r="G201" s="239"/>
      <c r="H201" s="239"/>
      <c r="I201" s="239"/>
      <c r="J201" s="239"/>
      <c r="K201" s="239"/>
      <c r="L201" s="239"/>
      <c r="M201" s="239"/>
      <c r="N201" s="239"/>
      <c r="O201" s="239"/>
      <c r="P201" s="239"/>
      <c r="Q201" s="239"/>
      <c r="R201" s="239"/>
      <c r="S201" s="239"/>
    </row>
    <row r="202" spans="1:19" s="253" customFormat="1" x14ac:dyDescent="0.25">
      <c r="A202" s="239"/>
      <c r="B202" s="239"/>
      <c r="F202" s="239"/>
      <c r="G202" s="239"/>
      <c r="H202" s="239"/>
      <c r="I202" s="239"/>
      <c r="J202" s="239"/>
      <c r="K202" s="239"/>
      <c r="L202" s="239"/>
      <c r="M202" s="239"/>
      <c r="N202" s="239"/>
      <c r="O202" s="239"/>
      <c r="P202" s="239"/>
      <c r="Q202" s="239"/>
      <c r="R202" s="239"/>
      <c r="S202" s="239"/>
    </row>
    <row r="203" spans="1:19" s="253" customFormat="1" x14ac:dyDescent="0.25">
      <c r="A203" s="239"/>
      <c r="B203" s="239"/>
      <c r="F203" s="239"/>
      <c r="G203" s="239"/>
      <c r="H203" s="239"/>
      <c r="I203" s="239"/>
      <c r="J203" s="239"/>
      <c r="K203" s="239"/>
      <c r="L203" s="239"/>
      <c r="M203" s="239"/>
      <c r="N203" s="239"/>
      <c r="O203" s="239"/>
      <c r="P203" s="239"/>
      <c r="Q203" s="239"/>
      <c r="R203" s="239"/>
      <c r="S203" s="239"/>
    </row>
    <row r="204" spans="1:19" s="253" customFormat="1" x14ac:dyDescent="0.25">
      <c r="A204" s="239"/>
      <c r="B204" s="239"/>
      <c r="F204" s="239"/>
      <c r="G204" s="239"/>
      <c r="H204" s="239"/>
      <c r="I204" s="239"/>
      <c r="J204" s="239"/>
      <c r="K204" s="239"/>
      <c r="L204" s="239"/>
      <c r="M204" s="239"/>
      <c r="N204" s="239"/>
      <c r="O204" s="239"/>
      <c r="P204" s="239"/>
      <c r="Q204" s="239"/>
      <c r="R204" s="239"/>
      <c r="S204" s="239"/>
    </row>
    <row r="205" spans="1:19" s="253" customFormat="1" x14ac:dyDescent="0.25">
      <c r="A205" s="239"/>
      <c r="B205" s="239"/>
      <c r="F205" s="239"/>
      <c r="G205" s="239"/>
      <c r="H205" s="239"/>
      <c r="I205" s="239"/>
      <c r="J205" s="239"/>
      <c r="K205" s="239"/>
      <c r="L205" s="239"/>
      <c r="M205" s="239"/>
      <c r="N205" s="239"/>
      <c r="O205" s="239"/>
      <c r="P205" s="239"/>
      <c r="Q205" s="239"/>
      <c r="R205" s="239"/>
      <c r="S205" s="239"/>
    </row>
    <row r="206" spans="1:19" s="253" customFormat="1" x14ac:dyDescent="0.25">
      <c r="A206" s="239"/>
      <c r="B206" s="239"/>
      <c r="F206" s="239"/>
      <c r="G206" s="239"/>
      <c r="H206" s="239"/>
      <c r="I206" s="239"/>
      <c r="J206" s="239"/>
      <c r="K206" s="239"/>
      <c r="L206" s="239"/>
      <c r="M206" s="239"/>
      <c r="N206" s="239"/>
      <c r="O206" s="239"/>
      <c r="P206" s="239"/>
      <c r="Q206" s="239"/>
      <c r="R206" s="239"/>
      <c r="S206" s="239"/>
    </row>
    <row r="207" spans="1:19" s="253" customFormat="1" x14ac:dyDescent="0.25">
      <c r="A207" s="239"/>
      <c r="B207" s="239"/>
      <c r="F207" s="239"/>
      <c r="G207" s="239"/>
      <c r="H207" s="239"/>
      <c r="I207" s="239"/>
      <c r="J207" s="239"/>
      <c r="K207" s="239"/>
      <c r="L207" s="239"/>
      <c r="M207" s="239"/>
      <c r="N207" s="239"/>
      <c r="O207" s="239"/>
      <c r="P207" s="239"/>
      <c r="Q207" s="239"/>
      <c r="R207" s="239"/>
      <c r="S207" s="239"/>
    </row>
    <row r="208" spans="1:19" s="253" customFormat="1" x14ac:dyDescent="0.25">
      <c r="A208" s="239"/>
      <c r="B208" s="239"/>
      <c r="F208" s="239"/>
      <c r="G208" s="239"/>
      <c r="H208" s="239"/>
      <c r="I208" s="239"/>
      <c r="J208" s="239"/>
      <c r="K208" s="239"/>
      <c r="L208" s="239"/>
      <c r="M208" s="239"/>
      <c r="N208" s="239"/>
      <c r="O208" s="239"/>
      <c r="P208" s="239"/>
      <c r="Q208" s="239"/>
      <c r="R208" s="239"/>
      <c r="S208" s="239"/>
    </row>
    <row r="209" spans="1:19" s="253" customFormat="1" x14ac:dyDescent="0.25">
      <c r="A209" s="239"/>
      <c r="B209" s="239"/>
      <c r="F209" s="239"/>
      <c r="G209" s="239"/>
      <c r="H209" s="239"/>
      <c r="I209" s="239"/>
      <c r="J209" s="239"/>
      <c r="K209" s="239"/>
      <c r="L209" s="239"/>
      <c r="M209" s="239"/>
      <c r="N209" s="239"/>
      <c r="O209" s="239"/>
      <c r="P209" s="239"/>
      <c r="Q209" s="239"/>
      <c r="R209" s="239"/>
      <c r="S209" s="239"/>
    </row>
    <row r="210" spans="1:19" s="253" customFormat="1" x14ac:dyDescent="0.25">
      <c r="A210" s="239"/>
      <c r="B210" s="239"/>
      <c r="F210" s="239"/>
      <c r="G210" s="239"/>
      <c r="H210" s="239"/>
      <c r="I210" s="239"/>
      <c r="J210" s="239"/>
      <c r="K210" s="239"/>
      <c r="L210" s="239"/>
      <c r="M210" s="239"/>
      <c r="N210" s="239"/>
      <c r="O210" s="239"/>
      <c r="P210" s="239"/>
      <c r="Q210" s="239"/>
      <c r="R210" s="239"/>
      <c r="S210" s="239"/>
    </row>
    <row r="211" spans="1:19" s="253" customFormat="1" x14ac:dyDescent="0.25">
      <c r="A211" s="239"/>
      <c r="B211" s="239"/>
      <c r="F211" s="239"/>
      <c r="G211" s="239"/>
      <c r="H211" s="239"/>
      <c r="I211" s="239"/>
      <c r="J211" s="239"/>
      <c r="K211" s="239"/>
      <c r="L211" s="239"/>
      <c r="M211" s="239"/>
      <c r="N211" s="239"/>
      <c r="O211" s="239"/>
      <c r="P211" s="239"/>
      <c r="Q211" s="239"/>
      <c r="R211" s="239"/>
      <c r="S211" s="239"/>
    </row>
    <row r="212" spans="1:19" s="253" customFormat="1" x14ac:dyDescent="0.25">
      <c r="A212" s="239"/>
      <c r="B212" s="239"/>
      <c r="F212" s="239"/>
      <c r="G212" s="239"/>
      <c r="H212" s="239"/>
      <c r="I212" s="239"/>
      <c r="J212" s="239"/>
      <c r="K212" s="239"/>
      <c r="L212" s="239"/>
      <c r="M212" s="239"/>
      <c r="N212" s="239"/>
      <c r="O212" s="239"/>
      <c r="P212" s="239"/>
      <c r="Q212" s="239"/>
      <c r="R212" s="239"/>
      <c r="S212" s="239"/>
    </row>
    <row r="213" spans="1:19" s="253" customFormat="1" x14ac:dyDescent="0.25">
      <c r="A213" s="239"/>
      <c r="B213" s="239"/>
      <c r="F213" s="239"/>
      <c r="G213" s="239"/>
      <c r="H213" s="239"/>
      <c r="I213" s="239"/>
      <c r="J213" s="239"/>
      <c r="K213" s="239"/>
      <c r="L213" s="239"/>
      <c r="M213" s="239"/>
      <c r="N213" s="239"/>
      <c r="O213" s="239"/>
      <c r="P213" s="239"/>
      <c r="Q213" s="239"/>
      <c r="R213" s="239"/>
      <c r="S213" s="239"/>
    </row>
    <row r="214" spans="1:19" s="253" customFormat="1" x14ac:dyDescent="0.25">
      <c r="A214" s="239"/>
      <c r="B214" s="239"/>
      <c r="F214" s="239"/>
      <c r="G214" s="239"/>
      <c r="H214" s="239"/>
      <c r="I214" s="239"/>
      <c r="J214" s="239"/>
      <c r="K214" s="239"/>
      <c r="L214" s="239"/>
      <c r="M214" s="239"/>
      <c r="N214" s="239"/>
      <c r="O214" s="239"/>
      <c r="P214" s="239"/>
      <c r="Q214" s="239"/>
      <c r="R214" s="239"/>
      <c r="S214" s="239"/>
    </row>
    <row r="215" spans="1:19" s="253" customFormat="1" x14ac:dyDescent="0.25">
      <c r="A215" s="239"/>
      <c r="B215" s="239"/>
      <c r="F215" s="239"/>
      <c r="G215" s="239"/>
      <c r="H215" s="239"/>
      <c r="I215" s="239"/>
      <c r="J215" s="239"/>
      <c r="K215" s="239"/>
      <c r="L215" s="239"/>
      <c r="M215" s="239"/>
      <c r="N215" s="239"/>
      <c r="O215" s="239"/>
      <c r="P215" s="239"/>
      <c r="Q215" s="239"/>
      <c r="R215" s="239"/>
      <c r="S215" s="239"/>
    </row>
    <row r="216" spans="1:19" s="253" customFormat="1" x14ac:dyDescent="0.25">
      <c r="A216" s="239"/>
      <c r="B216" s="239"/>
      <c r="F216" s="239"/>
      <c r="G216" s="239"/>
      <c r="H216" s="239"/>
      <c r="I216" s="239"/>
      <c r="J216" s="239"/>
      <c r="K216" s="239"/>
      <c r="L216" s="239"/>
      <c r="M216" s="239"/>
      <c r="N216" s="239"/>
      <c r="O216" s="239"/>
      <c r="P216" s="239"/>
      <c r="Q216" s="239"/>
      <c r="R216" s="239"/>
      <c r="S216" s="239"/>
    </row>
    <row r="217" spans="1:19" s="253" customFormat="1" x14ac:dyDescent="0.25">
      <c r="A217" s="239"/>
      <c r="B217" s="239"/>
      <c r="F217" s="239"/>
      <c r="G217" s="239"/>
      <c r="H217" s="239"/>
      <c r="I217" s="239"/>
      <c r="J217" s="239"/>
      <c r="K217" s="239"/>
      <c r="L217" s="239"/>
      <c r="M217" s="239"/>
      <c r="N217" s="239"/>
      <c r="O217" s="239"/>
      <c r="P217" s="239"/>
      <c r="Q217" s="239"/>
      <c r="R217" s="239"/>
      <c r="S217" s="239"/>
    </row>
    <row r="218" spans="1:19" s="253" customFormat="1" x14ac:dyDescent="0.25">
      <c r="A218" s="239"/>
      <c r="B218" s="239"/>
      <c r="F218" s="239"/>
      <c r="G218" s="239"/>
      <c r="H218" s="239"/>
      <c r="I218" s="239"/>
      <c r="J218" s="239"/>
      <c r="K218" s="239"/>
      <c r="L218" s="239"/>
      <c r="M218" s="239"/>
      <c r="N218" s="239"/>
      <c r="O218" s="239"/>
      <c r="P218" s="239"/>
      <c r="Q218" s="239"/>
      <c r="R218" s="239"/>
      <c r="S218" s="239"/>
    </row>
    <row r="219" spans="1:19" s="253" customFormat="1" x14ac:dyDescent="0.25">
      <c r="A219" s="239"/>
      <c r="B219" s="239"/>
      <c r="F219" s="239"/>
      <c r="G219" s="239"/>
      <c r="H219" s="239"/>
      <c r="I219" s="239"/>
      <c r="J219" s="239"/>
      <c r="K219" s="239"/>
      <c r="L219" s="239"/>
      <c r="M219" s="239"/>
      <c r="N219" s="239"/>
      <c r="O219" s="239"/>
      <c r="P219" s="239"/>
      <c r="Q219" s="239"/>
      <c r="R219" s="239"/>
      <c r="S219" s="239"/>
    </row>
    <row r="220" spans="1:19" s="253" customFormat="1" x14ac:dyDescent="0.25">
      <c r="A220" s="239"/>
      <c r="B220" s="239"/>
      <c r="F220" s="239"/>
      <c r="G220" s="239"/>
      <c r="H220" s="239"/>
      <c r="I220" s="239"/>
      <c r="J220" s="239"/>
      <c r="K220" s="239"/>
      <c r="L220" s="239"/>
      <c r="M220" s="239"/>
      <c r="N220" s="239"/>
      <c r="O220" s="239"/>
      <c r="P220" s="239"/>
      <c r="Q220" s="239"/>
      <c r="R220" s="239"/>
      <c r="S220" s="239"/>
    </row>
    <row r="221" spans="1:19" s="253" customFormat="1" x14ac:dyDescent="0.25">
      <c r="A221" s="239"/>
      <c r="B221" s="239"/>
      <c r="F221" s="239"/>
      <c r="G221" s="239"/>
      <c r="H221" s="239"/>
      <c r="I221" s="239"/>
      <c r="J221" s="239"/>
      <c r="K221" s="239"/>
      <c r="L221" s="239"/>
      <c r="M221" s="239"/>
      <c r="N221" s="239"/>
      <c r="O221" s="239"/>
      <c r="P221" s="239"/>
      <c r="Q221" s="239"/>
      <c r="R221" s="239"/>
      <c r="S221" s="239"/>
    </row>
    <row r="222" spans="1:19" s="253" customFormat="1" x14ac:dyDescent="0.25">
      <c r="A222" s="239"/>
      <c r="B222" s="239"/>
      <c r="F222" s="239"/>
      <c r="G222" s="239"/>
      <c r="H222" s="239"/>
      <c r="I222" s="239"/>
      <c r="J222" s="239"/>
      <c r="K222" s="239"/>
      <c r="L222" s="239"/>
      <c r="M222" s="239"/>
      <c r="N222" s="239"/>
      <c r="O222" s="239"/>
      <c r="P222" s="239"/>
      <c r="Q222" s="239"/>
      <c r="R222" s="239"/>
      <c r="S222" s="239"/>
    </row>
    <row r="223" spans="1:19" s="253" customFormat="1" x14ac:dyDescent="0.25">
      <c r="A223" s="239"/>
      <c r="B223" s="239"/>
      <c r="F223" s="239"/>
      <c r="G223" s="239"/>
      <c r="H223" s="239"/>
      <c r="I223" s="239"/>
      <c r="J223" s="239"/>
      <c r="K223" s="239"/>
      <c r="L223" s="239"/>
      <c r="M223" s="239"/>
      <c r="N223" s="239"/>
      <c r="O223" s="239"/>
      <c r="P223" s="239"/>
      <c r="Q223" s="239"/>
      <c r="R223" s="239"/>
      <c r="S223" s="239"/>
    </row>
    <row r="224" spans="1:19" s="253" customFormat="1" x14ac:dyDescent="0.25">
      <c r="A224" s="239"/>
      <c r="B224" s="239"/>
      <c r="F224" s="239"/>
      <c r="G224" s="239"/>
      <c r="H224" s="239"/>
      <c r="I224" s="239"/>
      <c r="J224" s="239"/>
      <c r="K224" s="239"/>
      <c r="L224" s="239"/>
      <c r="M224" s="239"/>
      <c r="N224" s="239"/>
      <c r="O224" s="239"/>
      <c r="P224" s="239"/>
      <c r="Q224" s="239"/>
      <c r="R224" s="239"/>
      <c r="S224" s="239"/>
    </row>
    <row r="225" spans="1:19" s="253" customFormat="1" x14ac:dyDescent="0.25">
      <c r="A225" s="239"/>
      <c r="B225" s="239"/>
      <c r="F225" s="239"/>
      <c r="G225" s="239"/>
      <c r="H225" s="239"/>
      <c r="I225" s="239"/>
      <c r="J225" s="239"/>
      <c r="K225" s="239"/>
      <c r="L225" s="239"/>
      <c r="M225" s="239"/>
      <c r="N225" s="239"/>
      <c r="O225" s="239"/>
      <c r="P225" s="239"/>
      <c r="Q225" s="239"/>
      <c r="R225" s="239"/>
      <c r="S225" s="239"/>
    </row>
    <row r="226" spans="1:19" s="253" customFormat="1" x14ac:dyDescent="0.25">
      <c r="A226" s="239"/>
      <c r="B226" s="239"/>
      <c r="F226" s="239"/>
      <c r="G226" s="239"/>
      <c r="H226" s="239"/>
      <c r="I226" s="239"/>
      <c r="J226" s="239"/>
      <c r="K226" s="239"/>
      <c r="L226" s="239"/>
      <c r="M226" s="239"/>
      <c r="N226" s="239"/>
      <c r="O226" s="239"/>
      <c r="P226" s="239"/>
      <c r="Q226" s="239"/>
      <c r="R226" s="239"/>
      <c r="S226" s="239"/>
    </row>
    <row r="227" spans="1:19" s="253" customFormat="1" x14ac:dyDescent="0.25">
      <c r="A227" s="239"/>
      <c r="B227" s="239"/>
      <c r="F227" s="239"/>
      <c r="G227" s="239"/>
      <c r="H227" s="239"/>
      <c r="I227" s="239"/>
      <c r="J227" s="239"/>
      <c r="K227" s="239"/>
      <c r="L227" s="239"/>
      <c r="M227" s="239"/>
      <c r="N227" s="239"/>
      <c r="O227" s="239"/>
      <c r="P227" s="239"/>
      <c r="Q227" s="239"/>
      <c r="R227" s="239"/>
      <c r="S227" s="239"/>
    </row>
    <row r="228" spans="1:19" s="253" customFormat="1" x14ac:dyDescent="0.25">
      <c r="A228" s="239"/>
      <c r="B228" s="239"/>
      <c r="F228" s="239"/>
      <c r="G228" s="239"/>
      <c r="H228" s="239"/>
      <c r="I228" s="239"/>
      <c r="J228" s="239"/>
      <c r="K228" s="239"/>
      <c r="L228" s="239"/>
      <c r="M228" s="239"/>
      <c r="N228" s="239"/>
      <c r="O228" s="239"/>
      <c r="P228" s="239"/>
      <c r="Q228" s="239"/>
      <c r="R228" s="239"/>
      <c r="S228" s="239"/>
    </row>
    <row r="229" spans="1:19" s="253" customFormat="1" x14ac:dyDescent="0.25">
      <c r="A229" s="239"/>
      <c r="B229" s="239"/>
      <c r="F229" s="239"/>
      <c r="G229" s="239"/>
      <c r="H229" s="239"/>
      <c r="I229" s="239"/>
      <c r="J229" s="239"/>
      <c r="K229" s="239"/>
      <c r="L229" s="239"/>
      <c r="M229" s="239"/>
      <c r="N229" s="239"/>
      <c r="O229" s="239"/>
      <c r="P229" s="239"/>
      <c r="Q229" s="239"/>
      <c r="R229" s="239"/>
      <c r="S229" s="239"/>
    </row>
    <row r="230" spans="1:19" s="253" customFormat="1" x14ac:dyDescent="0.25">
      <c r="A230" s="239"/>
      <c r="B230" s="239"/>
      <c r="F230" s="239"/>
      <c r="G230" s="239"/>
      <c r="H230" s="239"/>
      <c r="I230" s="239"/>
      <c r="J230" s="239"/>
      <c r="K230" s="239"/>
      <c r="L230" s="239"/>
      <c r="M230" s="239"/>
      <c r="N230" s="239"/>
      <c r="O230" s="239"/>
      <c r="P230" s="239"/>
      <c r="Q230" s="239"/>
      <c r="R230" s="239"/>
      <c r="S230" s="239"/>
    </row>
    <row r="231" spans="1:19" s="253" customFormat="1" x14ac:dyDescent="0.25">
      <c r="A231" s="239"/>
      <c r="B231" s="239"/>
      <c r="F231" s="239"/>
      <c r="G231" s="239"/>
      <c r="H231" s="239"/>
      <c r="I231" s="239"/>
      <c r="J231" s="239"/>
      <c r="K231" s="239"/>
      <c r="L231" s="239"/>
      <c r="M231" s="239"/>
      <c r="N231" s="239"/>
      <c r="O231" s="239"/>
      <c r="P231" s="239"/>
      <c r="Q231" s="239"/>
      <c r="R231" s="239"/>
      <c r="S231" s="239"/>
    </row>
    <row r="232" spans="1:19" s="253" customFormat="1" x14ac:dyDescent="0.25">
      <c r="A232" s="239"/>
      <c r="B232" s="239"/>
      <c r="F232" s="239"/>
      <c r="G232" s="239"/>
      <c r="H232" s="239"/>
      <c r="I232" s="239"/>
      <c r="J232" s="239"/>
      <c r="K232" s="239"/>
      <c r="L232" s="239"/>
      <c r="M232" s="239"/>
      <c r="N232" s="239"/>
      <c r="O232" s="239"/>
      <c r="P232" s="239"/>
      <c r="Q232" s="239"/>
      <c r="R232" s="239"/>
      <c r="S232" s="239"/>
    </row>
    <row r="233" spans="1:19" s="253" customFormat="1" x14ac:dyDescent="0.25">
      <c r="A233" s="239"/>
      <c r="B233" s="239"/>
      <c r="F233" s="239"/>
      <c r="G233" s="239"/>
      <c r="H233" s="239"/>
      <c r="I233" s="239"/>
      <c r="J233" s="239"/>
      <c r="K233" s="239"/>
      <c r="L233" s="239"/>
      <c r="M233" s="239"/>
      <c r="N233" s="239"/>
      <c r="O233" s="239"/>
      <c r="P233" s="239"/>
      <c r="Q233" s="239"/>
      <c r="R233" s="239"/>
      <c r="S233" s="239"/>
    </row>
    <row r="234" spans="1:19" s="253" customFormat="1" x14ac:dyDescent="0.25">
      <c r="A234" s="239"/>
      <c r="B234" s="239"/>
      <c r="F234" s="239"/>
      <c r="G234" s="239"/>
      <c r="H234" s="239"/>
      <c r="I234" s="239"/>
      <c r="J234" s="239"/>
      <c r="K234" s="239"/>
      <c r="L234" s="239"/>
      <c r="M234" s="239"/>
      <c r="N234" s="239"/>
      <c r="O234" s="239"/>
      <c r="P234" s="239"/>
      <c r="Q234" s="239"/>
      <c r="R234" s="239"/>
      <c r="S234" s="239"/>
    </row>
    <row r="235" spans="1:19" s="253" customFormat="1" x14ac:dyDescent="0.25">
      <c r="A235" s="239"/>
      <c r="B235" s="239"/>
      <c r="F235" s="239"/>
      <c r="G235" s="239"/>
      <c r="H235" s="239"/>
      <c r="I235" s="239"/>
      <c r="J235" s="239"/>
      <c r="K235" s="239"/>
      <c r="L235" s="239"/>
      <c r="M235" s="239"/>
      <c r="N235" s="239"/>
      <c r="O235" s="239"/>
      <c r="P235" s="239"/>
      <c r="Q235" s="239"/>
      <c r="R235" s="239"/>
      <c r="S235" s="239"/>
    </row>
    <row r="236" spans="1:19" s="253" customFormat="1" x14ac:dyDescent="0.25">
      <c r="A236" s="239"/>
      <c r="B236" s="239"/>
      <c r="F236" s="239"/>
      <c r="G236" s="239"/>
      <c r="H236" s="239"/>
      <c r="I236" s="239"/>
      <c r="J236" s="239"/>
      <c r="K236" s="239"/>
      <c r="L236" s="239"/>
      <c r="M236" s="239"/>
      <c r="N236" s="239"/>
      <c r="O236" s="239"/>
      <c r="P236" s="239"/>
      <c r="Q236" s="239"/>
      <c r="R236" s="239"/>
      <c r="S236" s="239"/>
    </row>
    <row r="237" spans="1:19" s="253" customFormat="1" x14ac:dyDescent="0.25">
      <c r="A237" s="239"/>
      <c r="B237" s="239"/>
      <c r="F237" s="239"/>
      <c r="G237" s="239"/>
      <c r="H237" s="239"/>
      <c r="I237" s="239"/>
      <c r="J237" s="239"/>
      <c r="K237" s="239"/>
      <c r="L237" s="239"/>
      <c r="M237" s="239"/>
      <c r="N237" s="239"/>
      <c r="O237" s="239"/>
      <c r="P237" s="239"/>
      <c r="Q237" s="239"/>
      <c r="R237" s="239"/>
      <c r="S237" s="239"/>
    </row>
    <row r="238" spans="1:19" s="253" customFormat="1" x14ac:dyDescent="0.25">
      <c r="A238" s="239"/>
      <c r="B238" s="239"/>
      <c r="F238" s="239"/>
      <c r="G238" s="239"/>
      <c r="H238" s="239"/>
      <c r="I238" s="239"/>
      <c r="J238" s="239"/>
      <c r="K238" s="239"/>
      <c r="L238" s="239"/>
      <c r="M238" s="239"/>
      <c r="N238" s="239"/>
      <c r="O238" s="239"/>
      <c r="P238" s="239"/>
      <c r="Q238" s="239"/>
      <c r="R238" s="239"/>
      <c r="S238" s="239"/>
    </row>
    <row r="239" spans="1:19" s="253" customFormat="1" x14ac:dyDescent="0.25">
      <c r="A239" s="239"/>
      <c r="B239" s="239"/>
      <c r="F239" s="239"/>
      <c r="G239" s="239"/>
      <c r="H239" s="239"/>
      <c r="I239" s="239"/>
      <c r="J239" s="239"/>
      <c r="K239" s="239"/>
      <c r="L239" s="239"/>
      <c r="M239" s="239"/>
      <c r="N239" s="239"/>
      <c r="O239" s="239"/>
      <c r="P239" s="239"/>
      <c r="Q239" s="239"/>
      <c r="R239" s="239"/>
      <c r="S239" s="239"/>
    </row>
    <row r="240" spans="1:19" s="253" customFormat="1" x14ac:dyDescent="0.25">
      <c r="A240" s="239"/>
      <c r="B240" s="239"/>
      <c r="F240" s="239"/>
      <c r="G240" s="239"/>
      <c r="H240" s="239"/>
      <c r="I240" s="239"/>
      <c r="J240" s="239"/>
      <c r="K240" s="239"/>
      <c r="L240" s="239"/>
      <c r="M240" s="239"/>
      <c r="N240" s="239"/>
      <c r="O240" s="239"/>
      <c r="P240" s="239"/>
      <c r="Q240" s="239"/>
      <c r="R240" s="239"/>
      <c r="S240" s="239"/>
    </row>
    <row r="241" spans="1:19" s="253" customFormat="1" x14ac:dyDescent="0.25">
      <c r="A241" s="239"/>
      <c r="B241" s="239"/>
      <c r="F241" s="239"/>
      <c r="G241" s="239"/>
      <c r="H241" s="239"/>
      <c r="I241" s="239"/>
      <c r="J241" s="239"/>
      <c r="K241" s="239"/>
      <c r="L241" s="239"/>
      <c r="M241" s="239"/>
      <c r="N241" s="239"/>
      <c r="O241" s="239"/>
      <c r="P241" s="239"/>
      <c r="Q241" s="239"/>
      <c r="R241" s="239"/>
      <c r="S241" s="239"/>
    </row>
    <row r="242" spans="1:19" s="253" customFormat="1" x14ac:dyDescent="0.25">
      <c r="A242" s="239"/>
      <c r="B242" s="239"/>
      <c r="F242" s="239"/>
      <c r="G242" s="239"/>
      <c r="H242" s="239"/>
      <c r="I242" s="239"/>
      <c r="J242" s="239"/>
      <c r="K242" s="239"/>
      <c r="L242" s="239"/>
      <c r="M242" s="239"/>
      <c r="N242" s="239"/>
      <c r="O242" s="239"/>
      <c r="P242" s="239"/>
      <c r="Q242" s="239"/>
      <c r="R242" s="239"/>
      <c r="S242" s="239"/>
    </row>
    <row r="243" spans="1:19" s="253" customFormat="1" x14ac:dyDescent="0.25">
      <c r="A243" s="239"/>
      <c r="B243" s="239"/>
      <c r="F243" s="239"/>
      <c r="G243" s="239"/>
      <c r="H243" s="239"/>
      <c r="I243" s="239"/>
      <c r="J243" s="239"/>
      <c r="K243" s="239"/>
      <c r="L243" s="239"/>
      <c r="M243" s="239"/>
      <c r="N243" s="239"/>
      <c r="O243" s="239"/>
      <c r="P243" s="239"/>
      <c r="Q243" s="239"/>
      <c r="R243" s="239"/>
      <c r="S243" s="239"/>
    </row>
    <row r="244" spans="1:19" s="253" customFormat="1" x14ac:dyDescent="0.25">
      <c r="A244" s="239"/>
      <c r="B244" s="239"/>
      <c r="F244" s="239"/>
      <c r="G244" s="239"/>
      <c r="H244" s="239"/>
      <c r="I244" s="239"/>
      <c r="J244" s="239"/>
      <c r="K244" s="239"/>
      <c r="L244" s="239"/>
      <c r="M244" s="239"/>
      <c r="N244" s="239"/>
      <c r="O244" s="239"/>
      <c r="P244" s="239"/>
      <c r="Q244" s="239"/>
      <c r="R244" s="239"/>
      <c r="S244" s="239"/>
    </row>
    <row r="245" spans="1:19" s="253" customFormat="1" x14ac:dyDescent="0.25">
      <c r="A245" s="239"/>
      <c r="B245" s="239"/>
      <c r="F245" s="239"/>
      <c r="G245" s="239"/>
      <c r="H245" s="239"/>
      <c r="I245" s="239"/>
      <c r="J245" s="239"/>
      <c r="K245" s="239"/>
      <c r="L245" s="239"/>
      <c r="M245" s="239"/>
      <c r="N245" s="239"/>
      <c r="O245" s="239"/>
      <c r="P245" s="239"/>
      <c r="Q245" s="239"/>
      <c r="R245" s="239"/>
      <c r="S245" s="239"/>
    </row>
    <row r="246" spans="1:19" s="253" customFormat="1" x14ac:dyDescent="0.25">
      <c r="A246" s="239"/>
      <c r="B246" s="239"/>
      <c r="F246" s="239"/>
      <c r="G246" s="239"/>
      <c r="H246" s="239"/>
      <c r="I246" s="239"/>
      <c r="J246" s="239"/>
      <c r="K246" s="239"/>
      <c r="L246" s="239"/>
      <c r="M246" s="239"/>
      <c r="N246" s="239"/>
      <c r="O246" s="239"/>
      <c r="P246" s="239"/>
      <c r="Q246" s="239"/>
      <c r="R246" s="239"/>
      <c r="S246" s="239"/>
    </row>
    <row r="247" spans="1:19" s="253" customFormat="1" x14ac:dyDescent="0.25">
      <c r="A247" s="239"/>
      <c r="B247" s="239"/>
      <c r="F247" s="239"/>
      <c r="G247" s="239"/>
      <c r="H247" s="239"/>
      <c r="I247" s="239"/>
      <c r="J247" s="239"/>
      <c r="K247" s="239"/>
      <c r="L247" s="239"/>
      <c r="M247" s="239"/>
      <c r="N247" s="239"/>
      <c r="O247" s="239"/>
      <c r="P247" s="239"/>
      <c r="Q247" s="239"/>
      <c r="R247" s="239"/>
      <c r="S247" s="239"/>
    </row>
    <row r="248" spans="1:19" s="253" customFormat="1" x14ac:dyDescent="0.25">
      <c r="A248" s="239"/>
      <c r="B248" s="239"/>
      <c r="F248" s="239"/>
      <c r="G248" s="239"/>
      <c r="H248" s="239"/>
      <c r="I248" s="239"/>
      <c r="J248" s="239"/>
      <c r="K248" s="239"/>
      <c r="L248" s="239"/>
      <c r="M248" s="239"/>
      <c r="N248" s="239"/>
      <c r="O248" s="239"/>
      <c r="P248" s="239"/>
      <c r="Q248" s="239"/>
      <c r="R248" s="239"/>
      <c r="S248" s="239"/>
    </row>
    <row r="249" spans="1:19" s="253" customFormat="1" x14ac:dyDescent="0.25">
      <c r="A249" s="239"/>
      <c r="B249" s="239"/>
      <c r="F249" s="239"/>
      <c r="G249" s="239"/>
      <c r="H249" s="239"/>
      <c r="I249" s="239"/>
      <c r="J249" s="239"/>
      <c r="K249" s="239"/>
      <c r="L249" s="239"/>
      <c r="M249" s="239"/>
      <c r="N249" s="239"/>
      <c r="O249" s="239"/>
      <c r="P249" s="239"/>
      <c r="Q249" s="239"/>
      <c r="R249" s="239"/>
      <c r="S249" s="239"/>
    </row>
    <row r="250" spans="1:19" s="253" customFormat="1" x14ac:dyDescent="0.25">
      <c r="A250" s="239"/>
      <c r="B250" s="239"/>
      <c r="F250" s="239"/>
      <c r="G250" s="239"/>
      <c r="H250" s="239"/>
      <c r="I250" s="239"/>
      <c r="J250" s="239"/>
      <c r="K250" s="239"/>
      <c r="L250" s="239"/>
      <c r="M250" s="239"/>
      <c r="N250" s="239"/>
      <c r="O250" s="239"/>
      <c r="P250" s="239"/>
      <c r="Q250" s="239"/>
      <c r="R250" s="239"/>
      <c r="S250" s="239"/>
    </row>
    <row r="251" spans="1:19" s="253" customFormat="1" x14ac:dyDescent="0.25">
      <c r="A251" s="239"/>
      <c r="B251" s="239"/>
      <c r="F251" s="239"/>
      <c r="G251" s="239"/>
      <c r="H251" s="239"/>
      <c r="I251" s="239"/>
      <c r="J251" s="239"/>
      <c r="K251" s="239"/>
      <c r="L251" s="239"/>
      <c r="M251" s="239"/>
      <c r="N251" s="239"/>
      <c r="O251" s="239"/>
      <c r="P251" s="239"/>
      <c r="Q251" s="239"/>
      <c r="R251" s="239"/>
      <c r="S251" s="239"/>
    </row>
    <row r="252" spans="1:19" s="253" customFormat="1" x14ac:dyDescent="0.25">
      <c r="A252" s="239"/>
      <c r="B252" s="239"/>
      <c r="F252" s="239"/>
      <c r="G252" s="239"/>
      <c r="H252" s="239"/>
      <c r="I252" s="239"/>
      <c r="J252" s="239"/>
      <c r="K252" s="239"/>
      <c r="L252" s="239"/>
      <c r="M252" s="239"/>
      <c r="N252" s="239"/>
      <c r="O252" s="239"/>
      <c r="P252" s="239"/>
      <c r="Q252" s="239"/>
      <c r="R252" s="239"/>
      <c r="S252" s="239"/>
    </row>
    <row r="253" spans="1:19" s="253" customFormat="1" x14ac:dyDescent="0.25">
      <c r="A253" s="239"/>
      <c r="B253" s="239"/>
      <c r="F253" s="239"/>
      <c r="G253" s="239"/>
      <c r="H253" s="239"/>
      <c r="I253" s="239"/>
      <c r="J253" s="239"/>
      <c r="K253" s="239"/>
      <c r="L253" s="239"/>
      <c r="M253" s="239"/>
      <c r="N253" s="239"/>
      <c r="O253" s="239"/>
      <c r="P253" s="239"/>
      <c r="Q253" s="239"/>
      <c r="R253" s="239"/>
      <c r="S253" s="239"/>
    </row>
    <row r="254" spans="1:19" s="253" customFormat="1" x14ac:dyDescent="0.25">
      <c r="A254" s="239"/>
      <c r="B254" s="239"/>
      <c r="F254" s="239"/>
      <c r="G254" s="239"/>
      <c r="H254" s="239"/>
      <c r="I254" s="239"/>
      <c r="J254" s="239"/>
      <c r="K254" s="239"/>
      <c r="L254" s="239"/>
      <c r="M254" s="239"/>
      <c r="N254" s="239"/>
      <c r="O254" s="239"/>
      <c r="P254" s="239"/>
      <c r="Q254" s="239"/>
      <c r="R254" s="239"/>
      <c r="S254" s="239"/>
    </row>
    <row r="255" spans="1:19" s="253" customFormat="1" x14ac:dyDescent="0.25">
      <c r="A255" s="239"/>
      <c r="B255" s="239"/>
      <c r="F255" s="239"/>
      <c r="G255" s="239"/>
      <c r="H255" s="239"/>
      <c r="I255" s="239"/>
      <c r="J255" s="239"/>
      <c r="K255" s="239"/>
      <c r="L255" s="239"/>
      <c r="M255" s="239"/>
      <c r="N255" s="239"/>
      <c r="O255" s="239"/>
      <c r="P255" s="239"/>
      <c r="Q255" s="239"/>
      <c r="R255" s="239"/>
      <c r="S255" s="239"/>
    </row>
    <row r="256" spans="1:19" s="253" customFormat="1" x14ac:dyDescent="0.25">
      <c r="A256" s="239"/>
      <c r="B256" s="239"/>
      <c r="F256" s="239"/>
      <c r="G256" s="239"/>
      <c r="H256" s="239"/>
      <c r="I256" s="239"/>
      <c r="J256" s="239"/>
      <c r="K256" s="239"/>
      <c r="L256" s="239"/>
      <c r="M256" s="239"/>
      <c r="N256" s="239"/>
      <c r="O256" s="239"/>
      <c r="P256" s="239"/>
      <c r="Q256" s="239"/>
      <c r="R256" s="239"/>
      <c r="S256" s="239"/>
    </row>
    <row r="257" spans="1:19" s="253" customFormat="1" x14ac:dyDescent="0.25">
      <c r="A257" s="239"/>
      <c r="B257" s="239"/>
      <c r="F257" s="239"/>
      <c r="G257" s="239"/>
      <c r="H257" s="239"/>
      <c r="I257" s="239"/>
      <c r="J257" s="239"/>
      <c r="K257" s="239"/>
      <c r="L257" s="239"/>
      <c r="M257" s="239"/>
      <c r="N257" s="239"/>
      <c r="O257" s="239"/>
      <c r="P257" s="239"/>
      <c r="Q257" s="239"/>
      <c r="R257" s="239"/>
      <c r="S257" s="239"/>
    </row>
    <row r="258" spans="1:19" s="253" customFormat="1" x14ac:dyDescent="0.25">
      <c r="A258" s="239"/>
      <c r="B258" s="239"/>
      <c r="F258" s="239"/>
      <c r="G258" s="239"/>
      <c r="H258" s="239"/>
      <c r="I258" s="239"/>
      <c r="J258" s="239"/>
      <c r="K258" s="239"/>
      <c r="L258" s="239"/>
      <c r="M258" s="239"/>
      <c r="N258" s="239"/>
      <c r="O258" s="239"/>
      <c r="P258" s="239"/>
      <c r="Q258" s="239"/>
      <c r="R258" s="239"/>
      <c r="S258" s="239"/>
    </row>
    <row r="259" spans="1:19" s="253" customFormat="1" x14ac:dyDescent="0.25">
      <c r="A259" s="239"/>
      <c r="B259" s="239"/>
      <c r="F259" s="239"/>
      <c r="G259" s="239"/>
      <c r="H259" s="239"/>
      <c r="I259" s="239"/>
      <c r="J259" s="239"/>
      <c r="K259" s="239"/>
      <c r="L259" s="239"/>
      <c r="M259" s="239"/>
      <c r="N259" s="239"/>
      <c r="O259" s="239"/>
      <c r="P259" s="239"/>
      <c r="Q259" s="239"/>
      <c r="R259" s="239"/>
      <c r="S259" s="239"/>
    </row>
    <row r="260" spans="1:19" s="253" customFormat="1" x14ac:dyDescent="0.25">
      <c r="A260" s="239"/>
      <c r="B260" s="239"/>
      <c r="F260" s="239"/>
      <c r="G260" s="239"/>
      <c r="H260" s="239"/>
      <c r="I260" s="239"/>
      <c r="J260" s="239"/>
      <c r="K260" s="239"/>
      <c r="L260" s="239"/>
      <c r="M260" s="239"/>
      <c r="N260" s="239"/>
      <c r="O260" s="239"/>
      <c r="P260" s="239"/>
      <c r="Q260" s="239"/>
      <c r="R260" s="239"/>
      <c r="S260" s="239"/>
    </row>
    <row r="261" spans="1:19" s="253" customFormat="1" x14ac:dyDescent="0.25">
      <c r="A261" s="239"/>
      <c r="B261" s="239"/>
      <c r="F261" s="239"/>
      <c r="G261" s="239"/>
      <c r="H261" s="239"/>
      <c r="I261" s="239"/>
      <c r="J261" s="239"/>
      <c r="K261" s="239"/>
      <c r="L261" s="239"/>
      <c r="M261" s="239"/>
      <c r="N261" s="239"/>
      <c r="O261" s="239"/>
      <c r="P261" s="239"/>
      <c r="Q261" s="239"/>
      <c r="R261" s="239"/>
      <c r="S261" s="239"/>
    </row>
    <row r="262" spans="1:19" s="253" customFormat="1" x14ac:dyDescent="0.25">
      <c r="A262" s="239"/>
      <c r="B262" s="239"/>
      <c r="F262" s="239"/>
      <c r="G262" s="239"/>
      <c r="H262" s="239"/>
      <c r="I262" s="239"/>
      <c r="J262" s="239"/>
      <c r="K262" s="239"/>
      <c r="L262" s="239"/>
      <c r="M262" s="239"/>
      <c r="N262" s="239"/>
      <c r="O262" s="239"/>
      <c r="P262" s="239"/>
      <c r="Q262" s="239"/>
      <c r="R262" s="239"/>
      <c r="S262" s="239"/>
    </row>
    <row r="263" spans="1:19" s="253" customFormat="1" x14ac:dyDescent="0.25">
      <c r="A263" s="239"/>
      <c r="B263" s="239"/>
      <c r="F263" s="239"/>
      <c r="G263" s="239"/>
      <c r="H263" s="239"/>
      <c r="I263" s="239"/>
      <c r="J263" s="239"/>
      <c r="K263" s="239"/>
      <c r="L263" s="239"/>
      <c r="M263" s="239"/>
      <c r="N263" s="239"/>
      <c r="O263" s="239"/>
      <c r="P263" s="239"/>
      <c r="Q263" s="239"/>
      <c r="R263" s="239"/>
      <c r="S263" s="239"/>
    </row>
    <row r="264" spans="1:19" s="253" customFormat="1" x14ac:dyDescent="0.25">
      <c r="A264" s="239"/>
      <c r="B264" s="239"/>
      <c r="F264" s="239"/>
      <c r="G264" s="239"/>
      <c r="H264" s="239"/>
      <c r="I264" s="239"/>
      <c r="J264" s="239"/>
      <c r="K264" s="239"/>
      <c r="L264" s="239"/>
      <c r="M264" s="239"/>
      <c r="N264" s="239"/>
      <c r="O264" s="239"/>
      <c r="P264" s="239"/>
      <c r="Q264" s="239"/>
      <c r="R264" s="239"/>
      <c r="S264" s="239"/>
    </row>
    <row r="265" spans="1:19" s="253" customFormat="1" x14ac:dyDescent="0.25">
      <c r="A265" s="239"/>
      <c r="B265" s="239"/>
      <c r="F265" s="239"/>
      <c r="G265" s="239"/>
      <c r="H265" s="239"/>
      <c r="I265" s="239"/>
      <c r="J265" s="239"/>
      <c r="K265" s="239"/>
      <c r="L265" s="239"/>
      <c r="M265" s="239"/>
      <c r="N265" s="239"/>
      <c r="O265" s="239"/>
      <c r="P265" s="239"/>
      <c r="Q265" s="239"/>
      <c r="R265" s="239"/>
      <c r="S265" s="239"/>
    </row>
    <row r="266" spans="1:19" s="253" customFormat="1" x14ac:dyDescent="0.25">
      <c r="A266" s="239"/>
      <c r="B266" s="239"/>
      <c r="F266" s="239"/>
      <c r="G266" s="239"/>
      <c r="H266" s="239"/>
      <c r="I266" s="239"/>
      <c r="J266" s="239"/>
      <c r="K266" s="239"/>
      <c r="L266" s="239"/>
      <c r="M266" s="239"/>
      <c r="N266" s="239"/>
      <c r="O266" s="239"/>
      <c r="P266" s="239"/>
      <c r="Q266" s="239"/>
      <c r="R266" s="239"/>
      <c r="S266" s="239"/>
    </row>
    <row r="267" spans="1:19" s="253" customFormat="1" x14ac:dyDescent="0.25">
      <c r="A267" s="239"/>
      <c r="B267" s="239"/>
      <c r="F267" s="239"/>
      <c r="G267" s="239"/>
      <c r="H267" s="239"/>
      <c r="I267" s="239"/>
      <c r="J267" s="239"/>
      <c r="K267" s="239"/>
      <c r="L267" s="239"/>
      <c r="M267" s="239"/>
      <c r="N267" s="239"/>
      <c r="O267" s="239"/>
      <c r="P267" s="239"/>
      <c r="Q267" s="239"/>
      <c r="R267" s="239"/>
      <c r="S267" s="239"/>
    </row>
    <row r="268" spans="1:19" s="253" customFormat="1" x14ac:dyDescent="0.25">
      <c r="A268" s="239"/>
      <c r="B268" s="239"/>
      <c r="F268" s="239"/>
      <c r="G268" s="239"/>
      <c r="H268" s="239"/>
      <c r="I268" s="239"/>
      <c r="J268" s="239"/>
      <c r="K268" s="239"/>
      <c r="L268" s="239"/>
      <c r="M268" s="239"/>
      <c r="N268" s="239"/>
      <c r="O268" s="239"/>
      <c r="P268" s="239"/>
      <c r="Q268" s="239"/>
      <c r="R268" s="239"/>
      <c r="S268" s="239"/>
    </row>
    <row r="269" spans="1:19" s="253" customFormat="1" x14ac:dyDescent="0.25">
      <c r="A269" s="239"/>
      <c r="B269" s="239"/>
      <c r="F269" s="239"/>
      <c r="G269" s="239"/>
      <c r="H269" s="239"/>
      <c r="I269" s="239"/>
      <c r="J269" s="239"/>
      <c r="K269" s="239"/>
      <c r="L269" s="239"/>
      <c r="M269" s="239"/>
      <c r="N269" s="239"/>
      <c r="O269" s="239"/>
      <c r="P269" s="239"/>
      <c r="Q269" s="239"/>
      <c r="R269" s="239"/>
      <c r="S269" s="239"/>
    </row>
    <row r="270" spans="1:19" s="253" customFormat="1" x14ac:dyDescent="0.25">
      <c r="A270" s="239"/>
      <c r="B270" s="239"/>
      <c r="F270" s="239"/>
      <c r="G270" s="239"/>
      <c r="H270" s="239"/>
      <c r="I270" s="239"/>
      <c r="J270" s="239"/>
      <c r="K270" s="239"/>
      <c r="L270" s="239"/>
      <c r="M270" s="239"/>
      <c r="N270" s="239"/>
      <c r="O270" s="239"/>
      <c r="P270" s="239"/>
      <c r="Q270" s="239"/>
      <c r="R270" s="239"/>
      <c r="S270" s="239"/>
    </row>
    <row r="271" spans="1:19" s="253" customFormat="1" x14ac:dyDescent="0.25">
      <c r="A271" s="239"/>
      <c r="B271" s="239"/>
      <c r="F271" s="239"/>
      <c r="G271" s="239"/>
      <c r="H271" s="239"/>
      <c r="I271" s="239"/>
      <c r="J271" s="239"/>
      <c r="K271" s="239"/>
      <c r="L271" s="239"/>
      <c r="M271" s="239"/>
      <c r="N271" s="239"/>
      <c r="O271" s="239"/>
      <c r="P271" s="239"/>
      <c r="Q271" s="239"/>
      <c r="R271" s="239"/>
      <c r="S271" s="239"/>
    </row>
    <row r="272" spans="1:19" s="253" customFormat="1" x14ac:dyDescent="0.25">
      <c r="A272" s="239"/>
      <c r="B272" s="239"/>
      <c r="F272" s="239"/>
      <c r="G272" s="239"/>
      <c r="H272" s="239"/>
      <c r="I272" s="239"/>
      <c r="J272" s="239"/>
      <c r="K272" s="239"/>
      <c r="L272" s="239"/>
      <c r="M272" s="239"/>
      <c r="N272" s="239"/>
      <c r="O272" s="239"/>
      <c r="P272" s="239"/>
      <c r="Q272" s="239"/>
      <c r="R272" s="239"/>
      <c r="S272" s="239"/>
    </row>
    <row r="273" spans="1:19" s="253" customFormat="1" x14ac:dyDescent="0.25">
      <c r="A273" s="239"/>
      <c r="B273" s="239"/>
      <c r="F273" s="239"/>
      <c r="G273" s="239"/>
      <c r="H273" s="239"/>
      <c r="I273" s="239"/>
      <c r="J273" s="239"/>
      <c r="K273" s="239"/>
      <c r="L273" s="239"/>
      <c r="M273" s="239"/>
      <c r="N273" s="239"/>
      <c r="O273" s="239"/>
      <c r="P273" s="239"/>
      <c r="Q273" s="239"/>
      <c r="R273" s="239"/>
      <c r="S273" s="239"/>
    </row>
    <row r="274" spans="1:19" s="253" customFormat="1" x14ac:dyDescent="0.25">
      <c r="A274" s="239"/>
      <c r="B274" s="239"/>
      <c r="F274" s="239"/>
      <c r="G274" s="239"/>
      <c r="H274" s="239"/>
      <c r="I274" s="239"/>
      <c r="J274" s="239"/>
      <c r="K274" s="239"/>
      <c r="L274" s="239"/>
      <c r="M274" s="239"/>
      <c r="N274" s="239"/>
      <c r="O274" s="239"/>
      <c r="P274" s="239"/>
      <c r="Q274" s="239"/>
      <c r="R274" s="239"/>
      <c r="S274" s="239"/>
    </row>
    <row r="275" spans="1:19" s="253" customFormat="1" x14ac:dyDescent="0.25">
      <c r="A275" s="239"/>
      <c r="B275" s="239"/>
      <c r="F275" s="239"/>
      <c r="G275" s="239"/>
      <c r="H275" s="239"/>
      <c r="I275" s="239"/>
      <c r="J275" s="239"/>
      <c r="K275" s="239"/>
      <c r="L275" s="239"/>
      <c r="M275" s="239"/>
      <c r="N275" s="239"/>
      <c r="O275" s="239"/>
      <c r="P275" s="239"/>
      <c r="Q275" s="239"/>
      <c r="R275" s="239"/>
      <c r="S275" s="239"/>
    </row>
    <row r="276" spans="1:19" s="253" customFormat="1" x14ac:dyDescent="0.25">
      <c r="A276" s="239"/>
      <c r="B276" s="239"/>
      <c r="F276" s="239"/>
      <c r="G276" s="239"/>
      <c r="H276" s="239"/>
      <c r="I276" s="239"/>
      <c r="J276" s="239"/>
      <c r="K276" s="239"/>
      <c r="L276" s="239"/>
      <c r="M276" s="239"/>
      <c r="N276" s="239"/>
      <c r="O276" s="239"/>
      <c r="P276" s="239"/>
      <c r="Q276" s="239"/>
      <c r="R276" s="239"/>
      <c r="S276" s="239"/>
    </row>
    <row r="277" spans="1:19" s="253" customFormat="1" x14ac:dyDescent="0.25">
      <c r="A277" s="239"/>
      <c r="B277" s="239"/>
      <c r="F277" s="239"/>
      <c r="G277" s="239"/>
      <c r="H277" s="239"/>
      <c r="I277" s="239"/>
      <c r="J277" s="239"/>
      <c r="K277" s="239"/>
      <c r="L277" s="239"/>
      <c r="M277" s="239"/>
      <c r="N277" s="239"/>
      <c r="O277" s="239"/>
      <c r="P277" s="239"/>
      <c r="Q277" s="239"/>
      <c r="R277" s="239"/>
      <c r="S277" s="239"/>
    </row>
    <row r="278" spans="1:19" s="253" customFormat="1" x14ac:dyDescent="0.25">
      <c r="A278" s="239"/>
      <c r="B278" s="239"/>
      <c r="F278" s="239"/>
      <c r="G278" s="239"/>
      <c r="H278" s="239"/>
      <c r="I278" s="239"/>
      <c r="J278" s="239"/>
      <c r="K278" s="239"/>
      <c r="L278" s="239"/>
      <c r="M278" s="239"/>
      <c r="N278" s="239"/>
      <c r="O278" s="239"/>
      <c r="P278" s="239"/>
      <c r="Q278" s="239"/>
      <c r="R278" s="239"/>
      <c r="S278" s="239"/>
    </row>
    <row r="279" spans="1:19" s="253" customFormat="1" x14ac:dyDescent="0.25">
      <c r="A279" s="239"/>
      <c r="B279" s="239"/>
      <c r="F279" s="239"/>
      <c r="G279" s="239"/>
      <c r="H279" s="239"/>
      <c r="I279" s="239"/>
      <c r="J279" s="239"/>
      <c r="K279" s="239"/>
      <c r="L279" s="239"/>
      <c r="M279" s="239"/>
      <c r="N279" s="239"/>
      <c r="O279" s="239"/>
      <c r="P279" s="239"/>
      <c r="Q279" s="239"/>
      <c r="R279" s="239"/>
      <c r="S279" s="239"/>
    </row>
    <row r="280" spans="1:19" s="253" customFormat="1" x14ac:dyDescent="0.25">
      <c r="A280" s="239"/>
      <c r="B280" s="239"/>
      <c r="F280" s="239"/>
      <c r="G280" s="239"/>
      <c r="H280" s="239"/>
      <c r="I280" s="239"/>
      <c r="J280" s="239"/>
      <c r="K280" s="239"/>
      <c r="L280" s="239"/>
      <c r="M280" s="239"/>
      <c r="N280" s="239"/>
      <c r="O280" s="239"/>
      <c r="P280" s="239"/>
      <c r="Q280" s="239"/>
      <c r="R280" s="239"/>
      <c r="S280" s="239"/>
    </row>
    <row r="281" spans="1:19" s="253" customFormat="1" x14ac:dyDescent="0.25">
      <c r="A281" s="239"/>
      <c r="B281" s="239"/>
      <c r="F281" s="239"/>
      <c r="G281" s="239"/>
      <c r="H281" s="239"/>
      <c r="I281" s="239"/>
      <c r="J281" s="239"/>
      <c r="K281" s="239"/>
      <c r="L281" s="239"/>
      <c r="M281" s="239"/>
      <c r="N281" s="239"/>
      <c r="O281" s="239"/>
      <c r="P281" s="239"/>
      <c r="Q281" s="239"/>
      <c r="R281" s="239"/>
      <c r="S281" s="239"/>
    </row>
    <row r="282" spans="1:19" s="253" customFormat="1" x14ac:dyDescent="0.25">
      <c r="A282" s="239"/>
      <c r="B282" s="239"/>
      <c r="F282" s="239"/>
      <c r="G282" s="239"/>
      <c r="H282" s="239"/>
      <c r="I282" s="239"/>
      <c r="J282" s="239"/>
      <c r="K282" s="239"/>
      <c r="L282" s="239"/>
      <c r="M282" s="239"/>
      <c r="N282" s="239"/>
      <c r="O282" s="239"/>
      <c r="P282" s="239"/>
      <c r="Q282" s="239"/>
      <c r="R282" s="239"/>
      <c r="S282" s="239"/>
    </row>
    <row r="283" spans="1:19" s="253" customFormat="1" x14ac:dyDescent="0.25">
      <c r="A283" s="239"/>
      <c r="B283" s="239"/>
      <c r="F283" s="239"/>
      <c r="G283" s="239"/>
      <c r="H283" s="239"/>
      <c r="I283" s="239"/>
      <c r="J283" s="239"/>
      <c r="K283" s="239"/>
      <c r="L283" s="239"/>
      <c r="M283" s="239"/>
      <c r="N283" s="239"/>
      <c r="O283" s="239"/>
      <c r="P283" s="239"/>
      <c r="Q283" s="239"/>
      <c r="R283" s="239"/>
      <c r="S283" s="239"/>
    </row>
    <row r="284" spans="1:19" s="253" customFormat="1" x14ac:dyDescent="0.25">
      <c r="A284" s="239"/>
      <c r="B284" s="239"/>
      <c r="F284" s="239"/>
      <c r="G284" s="239"/>
      <c r="H284" s="239"/>
      <c r="I284" s="239"/>
      <c r="J284" s="239"/>
      <c r="K284" s="239"/>
      <c r="L284" s="239"/>
      <c r="M284" s="239"/>
      <c r="N284" s="239"/>
      <c r="O284" s="239"/>
      <c r="P284" s="239"/>
      <c r="Q284" s="239"/>
      <c r="R284" s="239"/>
      <c r="S284" s="239"/>
    </row>
    <row r="285" spans="1:19" s="253" customFormat="1" x14ac:dyDescent="0.25">
      <c r="A285" s="239"/>
      <c r="B285" s="239"/>
      <c r="F285" s="239"/>
      <c r="G285" s="239"/>
      <c r="H285" s="239"/>
      <c r="I285" s="239"/>
      <c r="J285" s="239"/>
      <c r="K285" s="239"/>
      <c r="L285" s="239"/>
      <c r="M285" s="239"/>
      <c r="N285" s="239"/>
      <c r="O285" s="239"/>
      <c r="P285" s="239"/>
      <c r="Q285" s="239"/>
      <c r="R285" s="239"/>
      <c r="S285" s="239"/>
    </row>
    <row r="286" spans="1:19" s="253" customFormat="1" x14ac:dyDescent="0.25">
      <c r="A286" s="239"/>
      <c r="B286" s="239"/>
      <c r="F286" s="239"/>
      <c r="G286" s="239"/>
      <c r="H286" s="239"/>
      <c r="I286" s="239"/>
      <c r="J286" s="239"/>
      <c r="K286" s="239"/>
      <c r="L286" s="239"/>
      <c r="M286" s="239"/>
      <c r="N286" s="239"/>
      <c r="O286" s="239"/>
      <c r="P286" s="239"/>
      <c r="Q286" s="239"/>
      <c r="R286" s="239"/>
      <c r="S286" s="239"/>
    </row>
    <row r="287" spans="1:19" s="253" customFormat="1" x14ac:dyDescent="0.25">
      <c r="A287" s="239"/>
      <c r="B287" s="239"/>
      <c r="F287" s="239"/>
      <c r="G287" s="239"/>
      <c r="H287" s="239"/>
      <c r="I287" s="239"/>
      <c r="J287" s="239"/>
      <c r="K287" s="239"/>
      <c r="L287" s="239"/>
      <c r="M287" s="239"/>
      <c r="N287" s="239"/>
      <c r="O287" s="239"/>
      <c r="P287" s="239"/>
      <c r="Q287" s="239"/>
      <c r="R287" s="239"/>
      <c r="S287" s="239"/>
    </row>
    <row r="288" spans="1:19" s="253" customFormat="1" x14ac:dyDescent="0.25">
      <c r="A288" s="239"/>
      <c r="B288" s="239"/>
      <c r="F288" s="239"/>
      <c r="G288" s="239"/>
      <c r="H288" s="239"/>
      <c r="I288" s="239"/>
      <c r="J288" s="239"/>
      <c r="K288" s="239"/>
      <c r="L288" s="239"/>
      <c r="M288" s="239"/>
      <c r="N288" s="239"/>
      <c r="O288" s="239"/>
      <c r="P288" s="239"/>
      <c r="Q288" s="239"/>
      <c r="R288" s="239"/>
      <c r="S288" s="239"/>
    </row>
    <row r="289" spans="1:19" s="253" customFormat="1" x14ac:dyDescent="0.25">
      <c r="A289" s="239"/>
      <c r="B289" s="239"/>
      <c r="F289" s="239"/>
      <c r="G289" s="239"/>
      <c r="H289" s="239"/>
      <c r="I289" s="239"/>
      <c r="J289" s="239"/>
      <c r="K289" s="239"/>
      <c r="L289" s="239"/>
      <c r="M289" s="239"/>
      <c r="N289" s="239"/>
      <c r="O289" s="239"/>
      <c r="P289" s="239"/>
      <c r="Q289" s="239"/>
      <c r="R289" s="239"/>
      <c r="S289" s="239"/>
    </row>
    <row r="290" spans="1:19" s="253" customFormat="1" x14ac:dyDescent="0.25">
      <c r="A290" s="239"/>
      <c r="B290" s="239"/>
      <c r="F290" s="239"/>
      <c r="G290" s="239"/>
      <c r="H290" s="239"/>
      <c r="I290" s="239"/>
      <c r="J290" s="239"/>
      <c r="K290" s="239"/>
      <c r="L290" s="239"/>
      <c r="M290" s="239"/>
      <c r="N290" s="239"/>
      <c r="O290" s="239"/>
      <c r="P290" s="239"/>
      <c r="Q290" s="239"/>
      <c r="R290" s="239"/>
      <c r="S290" s="239"/>
    </row>
    <row r="291" spans="1:19" s="253" customFormat="1" x14ac:dyDescent="0.25">
      <c r="A291" s="239"/>
      <c r="B291" s="239"/>
      <c r="F291" s="239"/>
      <c r="G291" s="239"/>
      <c r="H291" s="239"/>
      <c r="I291" s="239"/>
      <c r="J291" s="239"/>
      <c r="K291" s="239"/>
      <c r="L291" s="239"/>
      <c r="M291" s="239"/>
      <c r="N291" s="239"/>
      <c r="O291" s="239"/>
      <c r="P291" s="239"/>
      <c r="Q291" s="239"/>
      <c r="R291" s="239"/>
      <c r="S291" s="239"/>
    </row>
    <row r="292" spans="1:19" s="253" customFormat="1" x14ac:dyDescent="0.25">
      <c r="A292" s="239"/>
      <c r="B292" s="239"/>
      <c r="F292" s="239"/>
      <c r="G292" s="239"/>
      <c r="H292" s="239"/>
      <c r="I292" s="239"/>
      <c r="J292" s="239"/>
      <c r="K292" s="239"/>
      <c r="L292" s="239"/>
      <c r="M292" s="239"/>
      <c r="N292" s="239"/>
      <c r="O292" s="239"/>
      <c r="P292" s="239"/>
      <c r="Q292" s="239"/>
      <c r="R292" s="239"/>
      <c r="S292" s="239"/>
    </row>
    <row r="293" spans="1:19" s="253" customFormat="1" x14ac:dyDescent="0.25">
      <c r="A293" s="239"/>
      <c r="B293" s="239"/>
      <c r="F293" s="239"/>
      <c r="G293" s="239"/>
      <c r="H293" s="239"/>
      <c r="I293" s="239"/>
      <c r="J293" s="239"/>
      <c r="K293" s="239"/>
      <c r="L293" s="239"/>
      <c r="M293" s="239"/>
      <c r="N293" s="239"/>
      <c r="O293" s="239"/>
      <c r="P293" s="239"/>
      <c r="Q293" s="239"/>
      <c r="R293" s="239"/>
      <c r="S293" s="239"/>
    </row>
    <row r="294" spans="1:19" s="253" customFormat="1" x14ac:dyDescent="0.25">
      <c r="A294" s="239"/>
      <c r="B294" s="239"/>
      <c r="F294" s="239"/>
      <c r="G294" s="239"/>
      <c r="H294" s="239"/>
      <c r="I294" s="239"/>
      <c r="J294" s="239"/>
      <c r="K294" s="239"/>
      <c r="L294" s="239"/>
      <c r="M294" s="239"/>
      <c r="N294" s="239"/>
      <c r="O294" s="239"/>
      <c r="P294" s="239"/>
      <c r="Q294" s="239"/>
      <c r="R294" s="239"/>
      <c r="S294" s="239"/>
    </row>
    <row r="295" spans="1:19" s="253" customFormat="1" x14ac:dyDescent="0.25">
      <c r="A295" s="239"/>
      <c r="B295" s="239"/>
      <c r="F295" s="239"/>
      <c r="G295" s="239"/>
      <c r="H295" s="239"/>
      <c r="I295" s="239"/>
      <c r="J295" s="239"/>
      <c r="K295" s="239"/>
      <c r="L295" s="239"/>
      <c r="M295" s="239"/>
      <c r="N295" s="239"/>
      <c r="O295" s="239"/>
      <c r="P295" s="239"/>
      <c r="Q295" s="239"/>
      <c r="R295" s="239"/>
      <c r="S295" s="239"/>
    </row>
    <row r="296" spans="1:19" s="253" customFormat="1" x14ac:dyDescent="0.25">
      <c r="A296" s="239"/>
      <c r="B296" s="239"/>
      <c r="F296" s="239"/>
      <c r="G296" s="239"/>
      <c r="H296" s="239"/>
      <c r="I296" s="239"/>
      <c r="J296" s="239"/>
      <c r="K296" s="239"/>
      <c r="L296" s="239"/>
      <c r="M296" s="239"/>
      <c r="N296" s="239"/>
      <c r="O296" s="239"/>
      <c r="P296" s="239"/>
      <c r="Q296" s="239"/>
      <c r="R296" s="239"/>
      <c r="S296" s="239"/>
    </row>
    <row r="297" spans="1:19" s="253" customFormat="1" x14ac:dyDescent="0.25">
      <c r="A297" s="239"/>
      <c r="B297" s="239"/>
      <c r="F297" s="239"/>
      <c r="G297" s="239"/>
      <c r="H297" s="239"/>
      <c r="I297" s="239"/>
      <c r="J297" s="239"/>
      <c r="K297" s="239"/>
      <c r="L297" s="239"/>
      <c r="M297" s="239"/>
      <c r="N297" s="239"/>
      <c r="O297" s="239"/>
      <c r="P297" s="239"/>
      <c r="Q297" s="239"/>
      <c r="R297" s="239"/>
      <c r="S297" s="239"/>
    </row>
    <row r="298" spans="1:19" s="253" customFormat="1" x14ac:dyDescent="0.25">
      <c r="A298" s="239"/>
      <c r="B298" s="239"/>
      <c r="F298" s="239"/>
      <c r="G298" s="239"/>
      <c r="H298" s="239"/>
      <c r="I298" s="239"/>
      <c r="J298" s="239"/>
      <c r="K298" s="239"/>
      <c r="L298" s="239"/>
      <c r="M298" s="239"/>
      <c r="N298" s="239"/>
      <c r="O298" s="239"/>
      <c r="P298" s="239"/>
      <c r="Q298" s="239"/>
      <c r="R298" s="239"/>
      <c r="S298" s="239"/>
    </row>
    <row r="299" spans="1:19" s="253" customFormat="1" x14ac:dyDescent="0.25">
      <c r="A299" s="239"/>
      <c r="B299" s="239"/>
      <c r="F299" s="239"/>
      <c r="G299" s="239"/>
      <c r="H299" s="239"/>
      <c r="I299" s="239"/>
      <c r="J299" s="239"/>
      <c r="K299" s="239"/>
      <c r="L299" s="239"/>
      <c r="M299" s="239"/>
      <c r="N299" s="239"/>
      <c r="O299" s="239"/>
      <c r="P299" s="239"/>
      <c r="Q299" s="239"/>
      <c r="R299" s="239"/>
      <c r="S299" s="239"/>
    </row>
    <row r="300" spans="1:19" s="253" customFormat="1" x14ac:dyDescent="0.25">
      <c r="A300" s="239"/>
      <c r="B300" s="239"/>
      <c r="F300" s="239"/>
      <c r="G300" s="239"/>
      <c r="H300" s="239"/>
      <c r="I300" s="239"/>
      <c r="J300" s="239"/>
      <c r="K300" s="239"/>
      <c r="L300" s="239"/>
      <c r="M300" s="239"/>
      <c r="N300" s="239"/>
      <c r="O300" s="239"/>
      <c r="P300" s="239"/>
      <c r="Q300" s="239"/>
      <c r="R300" s="239"/>
      <c r="S300" s="239"/>
    </row>
    <row r="301" spans="1:19" s="253" customFormat="1" x14ac:dyDescent="0.25">
      <c r="A301" s="239"/>
      <c r="B301" s="239"/>
      <c r="F301" s="239"/>
      <c r="G301" s="239"/>
      <c r="H301" s="239"/>
      <c r="I301" s="239"/>
      <c r="J301" s="239"/>
      <c r="K301" s="239"/>
      <c r="L301" s="239"/>
      <c r="M301" s="239"/>
      <c r="N301" s="239"/>
      <c r="O301" s="239"/>
      <c r="P301" s="239"/>
      <c r="Q301" s="239"/>
      <c r="R301" s="239"/>
      <c r="S301" s="239"/>
    </row>
    <row r="302" spans="1:19" s="253" customFormat="1" x14ac:dyDescent="0.25">
      <c r="A302" s="239"/>
      <c r="B302" s="239"/>
      <c r="F302" s="239"/>
      <c r="G302" s="239"/>
      <c r="H302" s="239"/>
      <c r="I302" s="239"/>
      <c r="J302" s="239"/>
      <c r="K302" s="239"/>
      <c r="L302" s="239"/>
      <c r="M302" s="239"/>
      <c r="N302" s="239"/>
      <c r="O302" s="239"/>
      <c r="P302" s="239"/>
      <c r="Q302" s="239"/>
      <c r="R302" s="239"/>
      <c r="S302" s="239"/>
    </row>
    <row r="303" spans="1:19" s="253" customFormat="1" x14ac:dyDescent="0.25">
      <c r="A303" s="239"/>
      <c r="B303" s="239"/>
      <c r="F303" s="239"/>
      <c r="G303" s="239"/>
      <c r="H303" s="239"/>
      <c r="I303" s="239"/>
      <c r="J303" s="239"/>
      <c r="K303" s="239"/>
      <c r="L303" s="239"/>
      <c r="M303" s="239"/>
      <c r="N303" s="239"/>
      <c r="O303" s="239"/>
      <c r="P303" s="239"/>
      <c r="Q303" s="239"/>
      <c r="R303" s="239"/>
      <c r="S303" s="239"/>
    </row>
    <row r="304" spans="1:19" s="253" customFormat="1" x14ac:dyDescent="0.25">
      <c r="A304" s="239"/>
      <c r="B304" s="239"/>
      <c r="F304" s="239"/>
      <c r="G304" s="239"/>
      <c r="H304" s="239"/>
      <c r="I304" s="239"/>
      <c r="J304" s="239"/>
      <c r="K304" s="239"/>
      <c r="L304" s="239"/>
      <c r="M304" s="239"/>
      <c r="N304" s="239"/>
      <c r="O304" s="239"/>
      <c r="P304" s="239"/>
      <c r="Q304" s="239"/>
      <c r="R304" s="239"/>
      <c r="S304" s="239"/>
    </row>
    <row r="305" spans="1:19" s="253" customFormat="1" x14ac:dyDescent="0.25">
      <c r="A305" s="239"/>
      <c r="B305" s="239"/>
      <c r="F305" s="239"/>
      <c r="G305" s="239"/>
      <c r="H305" s="239"/>
      <c r="I305" s="239"/>
      <c r="J305" s="239"/>
      <c r="K305" s="239"/>
      <c r="L305" s="239"/>
      <c r="M305" s="239"/>
      <c r="N305" s="239"/>
      <c r="O305" s="239"/>
      <c r="P305" s="239"/>
      <c r="Q305" s="239"/>
      <c r="R305" s="239"/>
      <c r="S305" s="239"/>
    </row>
    <row r="306" spans="1:19" s="253" customFormat="1" x14ac:dyDescent="0.25">
      <c r="A306" s="239"/>
      <c r="B306" s="239"/>
      <c r="F306" s="239"/>
      <c r="G306" s="239"/>
      <c r="H306" s="239"/>
      <c r="I306" s="239"/>
      <c r="J306" s="239"/>
      <c r="K306" s="239"/>
      <c r="L306" s="239"/>
      <c r="M306" s="239"/>
      <c r="N306" s="239"/>
      <c r="O306" s="239"/>
      <c r="P306" s="239"/>
      <c r="Q306" s="239"/>
      <c r="R306" s="239"/>
      <c r="S306" s="239"/>
    </row>
    <row r="307" spans="1:19" s="253" customFormat="1" x14ac:dyDescent="0.25">
      <c r="A307" s="239"/>
      <c r="B307" s="239"/>
      <c r="F307" s="239"/>
      <c r="G307" s="239"/>
      <c r="H307" s="239"/>
      <c r="I307" s="239"/>
      <c r="J307" s="239"/>
      <c r="K307" s="239"/>
      <c r="L307" s="239"/>
      <c r="M307" s="239"/>
      <c r="N307" s="239"/>
      <c r="O307" s="239"/>
      <c r="P307" s="239"/>
      <c r="Q307" s="239"/>
      <c r="R307" s="239"/>
      <c r="S307" s="239"/>
    </row>
    <row r="308" spans="1:19" s="253" customFormat="1" x14ac:dyDescent="0.25">
      <c r="A308" s="239"/>
      <c r="B308" s="239"/>
      <c r="F308" s="239"/>
      <c r="G308" s="239"/>
      <c r="H308" s="239"/>
      <c r="I308" s="239"/>
      <c r="J308" s="239"/>
      <c r="K308" s="239"/>
      <c r="L308" s="239"/>
      <c r="M308" s="239"/>
      <c r="N308" s="239"/>
      <c r="O308" s="239"/>
      <c r="P308" s="239"/>
      <c r="Q308" s="239"/>
      <c r="R308" s="239"/>
      <c r="S308" s="239"/>
    </row>
    <row r="309" spans="1:19" s="253" customFormat="1" x14ac:dyDescent="0.25">
      <c r="A309" s="239"/>
      <c r="B309" s="239"/>
      <c r="F309" s="239"/>
      <c r="G309" s="239"/>
      <c r="H309" s="239"/>
      <c r="I309" s="239"/>
      <c r="J309" s="239"/>
      <c r="K309" s="239"/>
      <c r="L309" s="239"/>
      <c r="M309" s="239"/>
      <c r="N309" s="239"/>
      <c r="O309" s="239"/>
      <c r="P309" s="239"/>
      <c r="Q309" s="239"/>
      <c r="R309" s="239"/>
      <c r="S309" s="239"/>
    </row>
    <row r="310" spans="1:19" s="253" customFormat="1" x14ac:dyDescent="0.25">
      <c r="A310" s="239"/>
      <c r="B310" s="239"/>
      <c r="F310" s="239"/>
      <c r="G310" s="239"/>
      <c r="H310" s="239"/>
      <c r="I310" s="239"/>
      <c r="J310" s="239"/>
      <c r="K310" s="239"/>
      <c r="L310" s="239"/>
      <c r="M310" s="239"/>
      <c r="N310" s="239"/>
      <c r="O310" s="239"/>
      <c r="P310" s="239"/>
      <c r="Q310" s="239"/>
      <c r="R310" s="239"/>
      <c r="S310" s="239"/>
    </row>
    <row r="311" spans="1:19" s="253" customFormat="1" x14ac:dyDescent="0.25">
      <c r="A311" s="239"/>
      <c r="B311" s="239"/>
      <c r="F311" s="239"/>
      <c r="G311" s="239"/>
      <c r="H311" s="239"/>
      <c r="I311" s="239"/>
      <c r="J311" s="239"/>
      <c r="K311" s="239"/>
      <c r="L311" s="239"/>
      <c r="M311" s="239"/>
      <c r="N311" s="239"/>
      <c r="O311" s="239"/>
      <c r="P311" s="239"/>
      <c r="Q311" s="239"/>
      <c r="R311" s="239"/>
      <c r="S311" s="239"/>
    </row>
    <row r="312" spans="1:19" s="253" customFormat="1" x14ac:dyDescent="0.25">
      <c r="A312" s="239"/>
      <c r="B312" s="239"/>
      <c r="F312" s="239"/>
      <c r="G312" s="239"/>
      <c r="H312" s="239"/>
      <c r="I312" s="239"/>
      <c r="J312" s="239"/>
      <c r="K312" s="239"/>
      <c r="L312" s="239"/>
      <c r="M312" s="239"/>
      <c r="N312" s="239"/>
      <c r="O312" s="239"/>
      <c r="P312" s="239"/>
      <c r="Q312" s="239"/>
      <c r="R312" s="239"/>
      <c r="S312" s="239"/>
    </row>
    <row r="313" spans="1:19" s="253" customFormat="1" x14ac:dyDescent="0.25">
      <c r="A313" s="239"/>
      <c r="B313" s="239"/>
      <c r="F313" s="239"/>
      <c r="G313" s="239"/>
      <c r="H313" s="239"/>
      <c r="I313" s="239"/>
      <c r="J313" s="239"/>
      <c r="K313" s="239"/>
      <c r="L313" s="239"/>
      <c r="M313" s="239"/>
      <c r="N313" s="239"/>
      <c r="O313" s="239"/>
      <c r="P313" s="239"/>
      <c r="Q313" s="239"/>
      <c r="R313" s="239"/>
      <c r="S313" s="239"/>
    </row>
    <row r="314" spans="1:19" s="253" customFormat="1" x14ac:dyDescent="0.25">
      <c r="A314" s="239"/>
      <c r="B314" s="239"/>
      <c r="F314" s="239"/>
      <c r="G314" s="239"/>
      <c r="H314" s="239"/>
      <c r="I314" s="239"/>
      <c r="J314" s="239"/>
      <c r="K314" s="239"/>
      <c r="L314" s="239"/>
      <c r="M314" s="239"/>
      <c r="N314" s="239"/>
      <c r="O314" s="239"/>
      <c r="P314" s="239"/>
      <c r="Q314" s="239"/>
      <c r="R314" s="239"/>
      <c r="S314" s="239"/>
    </row>
    <row r="315" spans="1:19" s="253" customFormat="1" x14ac:dyDescent="0.25">
      <c r="A315" s="239"/>
      <c r="B315" s="239"/>
      <c r="F315" s="239"/>
      <c r="G315" s="239"/>
      <c r="H315" s="239"/>
      <c r="I315" s="239"/>
      <c r="J315" s="239"/>
      <c r="K315" s="239"/>
      <c r="L315" s="239"/>
      <c r="M315" s="239"/>
      <c r="N315" s="239"/>
      <c r="O315" s="239"/>
      <c r="P315" s="239"/>
      <c r="Q315" s="239"/>
      <c r="R315" s="239"/>
      <c r="S315" s="239"/>
    </row>
    <row r="316" spans="1:19" s="253" customFormat="1" x14ac:dyDescent="0.25">
      <c r="A316" s="239"/>
      <c r="B316" s="239"/>
      <c r="F316" s="239"/>
      <c r="G316" s="239"/>
      <c r="H316" s="239"/>
      <c r="I316" s="239"/>
      <c r="J316" s="239"/>
      <c r="K316" s="239"/>
      <c r="L316" s="239"/>
      <c r="M316" s="239"/>
      <c r="N316" s="239"/>
      <c r="O316" s="239"/>
      <c r="P316" s="239"/>
      <c r="Q316" s="239"/>
      <c r="R316" s="239"/>
      <c r="S316" s="239"/>
    </row>
    <row r="317" spans="1:19" s="253" customFormat="1" x14ac:dyDescent="0.25">
      <c r="A317" s="239"/>
      <c r="B317" s="239"/>
      <c r="F317" s="239"/>
      <c r="G317" s="239"/>
      <c r="H317" s="239"/>
      <c r="I317" s="239"/>
      <c r="J317" s="239"/>
      <c r="K317" s="239"/>
      <c r="L317" s="239"/>
      <c r="M317" s="239"/>
      <c r="N317" s="239"/>
      <c r="O317" s="239"/>
      <c r="P317" s="239"/>
      <c r="Q317" s="239"/>
      <c r="R317" s="239"/>
      <c r="S317" s="239"/>
    </row>
    <row r="318" spans="1:19" s="253" customFormat="1" x14ac:dyDescent="0.25">
      <c r="A318" s="239"/>
      <c r="B318" s="239"/>
      <c r="F318" s="239"/>
      <c r="G318" s="239"/>
      <c r="H318" s="239"/>
      <c r="I318" s="239"/>
      <c r="J318" s="239"/>
      <c r="K318" s="239"/>
      <c r="L318" s="239"/>
      <c r="M318" s="239"/>
      <c r="N318" s="239"/>
      <c r="O318" s="239"/>
      <c r="P318" s="239"/>
      <c r="Q318" s="239"/>
      <c r="R318" s="239"/>
      <c r="S318" s="239"/>
    </row>
    <row r="319" spans="1:19" s="253" customFormat="1" x14ac:dyDescent="0.25">
      <c r="A319" s="239"/>
      <c r="B319" s="239"/>
      <c r="F319" s="239"/>
      <c r="G319" s="239"/>
      <c r="H319" s="239"/>
      <c r="I319" s="239"/>
      <c r="J319" s="239"/>
      <c r="K319" s="239"/>
      <c r="L319" s="239"/>
      <c r="M319" s="239"/>
      <c r="N319" s="239"/>
      <c r="O319" s="239"/>
      <c r="P319" s="239"/>
      <c r="Q319" s="239"/>
      <c r="R319" s="239"/>
      <c r="S319" s="239"/>
    </row>
    <row r="320" spans="1:19" s="253" customFormat="1" x14ac:dyDescent="0.25">
      <c r="A320" s="239"/>
      <c r="B320" s="239"/>
      <c r="F320" s="239"/>
      <c r="G320" s="239"/>
      <c r="H320" s="239"/>
      <c r="I320" s="239"/>
      <c r="J320" s="239"/>
      <c r="K320" s="239"/>
      <c r="L320" s="239"/>
      <c r="M320" s="239"/>
      <c r="N320" s="239"/>
      <c r="O320" s="239"/>
      <c r="P320" s="239"/>
      <c r="Q320" s="239"/>
      <c r="R320" s="239"/>
      <c r="S320" s="239"/>
    </row>
    <row r="321" spans="1:19" s="253" customFormat="1" x14ac:dyDescent="0.25">
      <c r="A321" s="239"/>
      <c r="B321" s="239"/>
      <c r="F321" s="239"/>
      <c r="G321" s="239"/>
      <c r="H321" s="239"/>
      <c r="I321" s="239"/>
      <c r="J321" s="239"/>
      <c r="K321" s="239"/>
      <c r="L321" s="239"/>
      <c r="M321" s="239"/>
      <c r="N321" s="239"/>
      <c r="O321" s="239"/>
      <c r="P321" s="239"/>
      <c r="Q321" s="239"/>
      <c r="R321" s="239"/>
      <c r="S321" s="239"/>
    </row>
    <row r="322" spans="1:19" s="253" customFormat="1" x14ac:dyDescent="0.25">
      <c r="A322" s="239"/>
      <c r="B322" s="239"/>
      <c r="F322" s="239"/>
      <c r="G322" s="239"/>
      <c r="H322" s="239"/>
      <c r="I322" s="239"/>
      <c r="J322" s="239"/>
      <c r="K322" s="239"/>
      <c r="L322" s="239"/>
      <c r="M322" s="239"/>
      <c r="N322" s="239"/>
      <c r="O322" s="239"/>
      <c r="P322" s="239"/>
      <c r="Q322" s="239"/>
      <c r="R322" s="239"/>
      <c r="S322" s="239"/>
    </row>
    <row r="323" spans="1:19" s="253" customFormat="1" x14ac:dyDescent="0.25">
      <c r="A323" s="239"/>
      <c r="B323" s="239"/>
      <c r="F323" s="239"/>
      <c r="G323" s="239"/>
      <c r="H323" s="239"/>
      <c r="I323" s="239"/>
      <c r="J323" s="239"/>
      <c r="K323" s="239"/>
      <c r="L323" s="239"/>
      <c r="M323" s="239"/>
      <c r="N323" s="239"/>
      <c r="O323" s="239"/>
      <c r="P323" s="239"/>
      <c r="Q323" s="239"/>
      <c r="R323" s="239"/>
      <c r="S323" s="239"/>
    </row>
    <row r="324" spans="1:19" s="253" customFormat="1" x14ac:dyDescent="0.25">
      <c r="A324" s="239"/>
      <c r="B324" s="239"/>
      <c r="F324" s="239"/>
      <c r="G324" s="239"/>
      <c r="H324" s="239"/>
      <c r="I324" s="239"/>
      <c r="J324" s="239"/>
      <c r="K324" s="239"/>
      <c r="L324" s="239"/>
      <c r="M324" s="239"/>
      <c r="N324" s="239"/>
      <c r="O324" s="239"/>
      <c r="P324" s="239"/>
      <c r="Q324" s="239"/>
      <c r="R324" s="239"/>
      <c r="S324" s="239"/>
    </row>
    <row r="325" spans="1:19" s="253" customFormat="1" x14ac:dyDescent="0.25">
      <c r="A325" s="239"/>
      <c r="B325" s="239"/>
      <c r="F325" s="239"/>
      <c r="G325" s="239"/>
      <c r="H325" s="239"/>
      <c r="I325" s="239"/>
      <c r="J325" s="239"/>
      <c r="K325" s="239"/>
      <c r="L325" s="239"/>
      <c r="M325" s="239"/>
      <c r="N325" s="239"/>
      <c r="O325" s="239"/>
      <c r="P325" s="239"/>
      <c r="Q325" s="239"/>
      <c r="R325" s="239"/>
      <c r="S325" s="239"/>
    </row>
    <row r="326" spans="1:19" s="253" customFormat="1" x14ac:dyDescent="0.25">
      <c r="A326" s="239"/>
      <c r="B326" s="239"/>
      <c r="F326" s="239"/>
      <c r="G326" s="239"/>
      <c r="H326" s="239"/>
      <c r="I326" s="239"/>
      <c r="J326" s="239"/>
      <c r="K326" s="239"/>
      <c r="L326" s="239"/>
      <c r="M326" s="239"/>
      <c r="N326" s="239"/>
      <c r="O326" s="239"/>
      <c r="P326" s="239"/>
      <c r="Q326" s="239"/>
      <c r="R326" s="239"/>
      <c r="S326" s="239"/>
    </row>
    <row r="327" spans="1:19" s="253" customFormat="1" x14ac:dyDescent="0.25">
      <c r="A327" s="239"/>
      <c r="B327" s="239"/>
      <c r="F327" s="239"/>
      <c r="G327" s="239"/>
      <c r="H327" s="239"/>
      <c r="I327" s="239"/>
      <c r="J327" s="239"/>
      <c r="K327" s="239"/>
      <c r="L327" s="239"/>
      <c r="M327" s="239"/>
      <c r="N327" s="239"/>
      <c r="O327" s="239"/>
      <c r="P327" s="239"/>
      <c r="Q327" s="239"/>
      <c r="R327" s="239"/>
      <c r="S327" s="239"/>
    </row>
    <row r="328" spans="1:19" s="253" customFormat="1" x14ac:dyDescent="0.25">
      <c r="A328" s="239"/>
      <c r="B328" s="239"/>
      <c r="F328" s="239"/>
      <c r="G328" s="239"/>
      <c r="H328" s="239"/>
      <c r="I328" s="239"/>
      <c r="J328" s="239"/>
      <c r="K328" s="239"/>
      <c r="L328" s="239"/>
      <c r="M328" s="239"/>
      <c r="N328" s="239"/>
      <c r="O328" s="239"/>
      <c r="P328" s="239"/>
      <c r="Q328" s="239"/>
      <c r="R328" s="239"/>
      <c r="S328" s="239"/>
    </row>
    <row r="329" spans="1:19" s="253" customFormat="1" x14ac:dyDescent="0.25">
      <c r="A329" s="239"/>
      <c r="B329" s="239"/>
      <c r="F329" s="239"/>
      <c r="G329" s="239"/>
      <c r="H329" s="239"/>
      <c r="I329" s="239"/>
      <c r="J329" s="239"/>
      <c r="K329" s="239"/>
      <c r="L329" s="239"/>
      <c r="M329" s="239"/>
      <c r="N329" s="239"/>
      <c r="O329" s="239"/>
      <c r="P329" s="239"/>
      <c r="Q329" s="239"/>
      <c r="R329" s="239"/>
      <c r="S329" s="239"/>
    </row>
    <row r="330" spans="1:19" s="253" customFormat="1" x14ac:dyDescent="0.25">
      <c r="A330" s="239"/>
      <c r="B330" s="239"/>
      <c r="F330" s="239"/>
      <c r="G330" s="239"/>
      <c r="H330" s="239"/>
      <c r="I330" s="239"/>
      <c r="J330" s="239"/>
      <c r="K330" s="239"/>
      <c r="L330" s="239"/>
      <c r="M330" s="239"/>
      <c r="N330" s="239"/>
      <c r="O330" s="239"/>
      <c r="P330" s="239"/>
      <c r="Q330" s="239"/>
      <c r="R330" s="239"/>
      <c r="S330" s="239"/>
    </row>
    <row r="331" spans="1:19" s="253" customFormat="1" x14ac:dyDescent="0.25">
      <c r="A331" s="239"/>
      <c r="B331" s="239"/>
      <c r="F331" s="239"/>
      <c r="G331" s="239"/>
      <c r="H331" s="239"/>
      <c r="I331" s="239"/>
      <c r="J331" s="239"/>
      <c r="K331" s="239"/>
      <c r="L331" s="239"/>
      <c r="M331" s="239"/>
      <c r="N331" s="239"/>
      <c r="O331" s="239"/>
      <c r="P331" s="239"/>
      <c r="Q331" s="239"/>
      <c r="R331" s="239"/>
      <c r="S331" s="239"/>
    </row>
    <row r="332" spans="1:19" s="253" customFormat="1" x14ac:dyDescent="0.25">
      <c r="A332" s="239"/>
      <c r="B332" s="239"/>
      <c r="F332" s="239"/>
      <c r="G332" s="239"/>
      <c r="H332" s="239"/>
      <c r="I332" s="239"/>
      <c r="J332" s="239"/>
      <c r="K332" s="239"/>
      <c r="L332" s="239"/>
      <c r="M332" s="239"/>
      <c r="N332" s="239"/>
      <c r="O332" s="239"/>
      <c r="P332" s="239"/>
      <c r="Q332" s="239"/>
      <c r="R332" s="239"/>
      <c r="S332" s="239"/>
    </row>
    <row r="333" spans="1:19" s="253" customFormat="1" x14ac:dyDescent="0.25">
      <c r="A333" s="239"/>
      <c r="B333" s="239"/>
      <c r="F333" s="239"/>
      <c r="G333" s="239"/>
      <c r="H333" s="239"/>
      <c r="I333" s="239"/>
      <c r="J333" s="239"/>
      <c r="K333" s="239"/>
      <c r="L333" s="239"/>
      <c r="M333" s="239"/>
      <c r="N333" s="239"/>
      <c r="O333" s="239"/>
      <c r="P333" s="239"/>
      <c r="Q333" s="239"/>
      <c r="R333" s="239"/>
      <c r="S333" s="239"/>
    </row>
    <row r="334" spans="1:19" s="253" customFormat="1" x14ac:dyDescent="0.25">
      <c r="A334" s="239"/>
      <c r="B334" s="239"/>
      <c r="F334" s="239"/>
      <c r="G334" s="239"/>
      <c r="H334" s="239"/>
      <c r="I334" s="239"/>
      <c r="J334" s="239"/>
      <c r="K334" s="239"/>
      <c r="L334" s="239"/>
      <c r="M334" s="239"/>
      <c r="N334" s="239"/>
      <c r="O334" s="239"/>
      <c r="P334" s="239"/>
      <c r="Q334" s="239"/>
      <c r="R334" s="239"/>
      <c r="S334" s="239"/>
    </row>
    <row r="335" spans="1:19" s="253" customFormat="1" x14ac:dyDescent="0.25">
      <c r="A335" s="239"/>
      <c r="B335" s="239"/>
      <c r="F335" s="239"/>
      <c r="G335" s="239"/>
      <c r="H335" s="239"/>
      <c r="I335" s="239"/>
      <c r="J335" s="239"/>
      <c r="K335" s="239"/>
      <c r="L335" s="239"/>
      <c r="M335" s="239"/>
      <c r="N335" s="239"/>
      <c r="O335" s="239"/>
      <c r="P335" s="239"/>
      <c r="Q335" s="239"/>
      <c r="R335" s="239"/>
      <c r="S335" s="239"/>
    </row>
    <row r="336" spans="1:19" s="253" customFormat="1" x14ac:dyDescent="0.25">
      <c r="A336" s="239"/>
      <c r="B336" s="239"/>
      <c r="F336" s="239"/>
      <c r="G336" s="239"/>
      <c r="H336" s="239"/>
      <c r="I336" s="239"/>
      <c r="J336" s="239"/>
      <c r="K336" s="239"/>
      <c r="L336" s="239"/>
      <c r="M336" s="239"/>
      <c r="N336" s="239"/>
      <c r="O336" s="239"/>
      <c r="P336" s="239"/>
      <c r="Q336" s="239"/>
      <c r="R336" s="239"/>
      <c r="S336" s="239"/>
    </row>
    <row r="337" spans="1:19" s="253" customFormat="1" x14ac:dyDescent="0.25">
      <c r="A337" s="239"/>
      <c r="B337" s="239"/>
      <c r="F337" s="239"/>
      <c r="G337" s="239"/>
      <c r="H337" s="239"/>
      <c r="I337" s="239"/>
      <c r="J337" s="239"/>
      <c r="K337" s="239"/>
      <c r="L337" s="239"/>
      <c r="M337" s="239"/>
      <c r="N337" s="239"/>
      <c r="O337" s="239"/>
      <c r="P337" s="239"/>
      <c r="Q337" s="239"/>
      <c r="R337" s="239"/>
      <c r="S337" s="239"/>
    </row>
    <row r="338" spans="1:19" s="253" customFormat="1" x14ac:dyDescent="0.25">
      <c r="A338" s="239"/>
      <c r="B338" s="239"/>
      <c r="F338" s="239"/>
      <c r="G338" s="239"/>
      <c r="H338" s="239"/>
      <c r="I338" s="239"/>
      <c r="J338" s="239"/>
      <c r="K338" s="239"/>
      <c r="L338" s="239"/>
      <c r="M338" s="239"/>
      <c r="N338" s="239"/>
      <c r="O338" s="239"/>
      <c r="P338" s="239"/>
      <c r="Q338" s="239"/>
      <c r="R338" s="239"/>
      <c r="S338" s="239"/>
    </row>
    <row r="339" spans="1:19" s="253" customFormat="1" x14ac:dyDescent="0.25">
      <c r="A339" s="239"/>
      <c r="B339" s="239"/>
      <c r="F339" s="239"/>
      <c r="G339" s="239"/>
      <c r="H339" s="239"/>
      <c r="I339" s="239"/>
      <c r="J339" s="239"/>
      <c r="K339" s="239"/>
      <c r="L339" s="239"/>
      <c r="M339" s="239"/>
      <c r="N339" s="239"/>
      <c r="O339" s="239"/>
      <c r="P339" s="239"/>
      <c r="Q339" s="239"/>
      <c r="R339" s="239"/>
      <c r="S339" s="239"/>
    </row>
    <row r="340" spans="1:19" s="253" customFormat="1" x14ac:dyDescent="0.25">
      <c r="A340" s="239"/>
      <c r="B340" s="239"/>
      <c r="F340" s="239"/>
      <c r="G340" s="239"/>
      <c r="H340" s="239"/>
      <c r="I340" s="239"/>
      <c r="J340" s="239"/>
      <c r="K340" s="239"/>
      <c r="L340" s="239"/>
      <c r="M340" s="239"/>
      <c r="N340" s="239"/>
      <c r="O340" s="239"/>
      <c r="P340" s="239"/>
      <c r="Q340" s="239"/>
      <c r="R340" s="239"/>
      <c r="S340" s="239"/>
    </row>
    <row r="341" spans="1:19" s="253" customFormat="1" x14ac:dyDescent="0.25">
      <c r="A341" s="239"/>
      <c r="B341" s="239"/>
      <c r="F341" s="239"/>
      <c r="G341" s="239"/>
      <c r="H341" s="239"/>
      <c r="I341" s="239"/>
      <c r="J341" s="239"/>
      <c r="K341" s="239"/>
      <c r="L341" s="239"/>
      <c r="M341" s="239"/>
      <c r="N341" s="239"/>
      <c r="O341" s="239"/>
      <c r="P341" s="239"/>
      <c r="Q341" s="239"/>
      <c r="R341" s="239"/>
      <c r="S341" s="239"/>
    </row>
    <row r="342" spans="1:19" s="253" customFormat="1" x14ac:dyDescent="0.25">
      <c r="A342" s="239"/>
      <c r="B342" s="239"/>
      <c r="F342" s="239"/>
      <c r="G342" s="239"/>
      <c r="H342" s="239"/>
      <c r="I342" s="239"/>
      <c r="J342" s="239"/>
      <c r="K342" s="239"/>
      <c r="L342" s="239"/>
      <c r="M342" s="239"/>
      <c r="N342" s="239"/>
      <c r="O342" s="239"/>
      <c r="P342" s="239"/>
      <c r="Q342" s="239"/>
      <c r="R342" s="239"/>
      <c r="S342" s="239"/>
    </row>
    <row r="343" spans="1:19" s="253" customFormat="1" x14ac:dyDescent="0.25">
      <c r="A343" s="239"/>
      <c r="B343" s="239"/>
      <c r="F343" s="239"/>
      <c r="G343" s="239"/>
      <c r="H343" s="239"/>
      <c r="I343" s="239"/>
      <c r="J343" s="239"/>
      <c r="K343" s="239"/>
      <c r="L343" s="239"/>
      <c r="M343" s="239"/>
      <c r="N343" s="239"/>
      <c r="O343" s="239"/>
      <c r="P343" s="239"/>
      <c r="Q343" s="239"/>
      <c r="R343" s="239"/>
      <c r="S343" s="239"/>
    </row>
    <row r="344" spans="1:19" s="253" customFormat="1" x14ac:dyDescent="0.25">
      <c r="A344" s="239"/>
      <c r="B344" s="239"/>
      <c r="F344" s="239"/>
      <c r="G344" s="239"/>
      <c r="H344" s="239"/>
      <c r="I344" s="239"/>
      <c r="J344" s="239"/>
      <c r="K344" s="239"/>
      <c r="L344" s="239"/>
      <c r="M344" s="239"/>
      <c r="N344" s="239"/>
      <c r="O344" s="239"/>
      <c r="P344" s="239"/>
      <c r="Q344" s="239"/>
      <c r="R344" s="239"/>
      <c r="S344" s="239"/>
    </row>
    <row r="345" spans="1:19" s="253" customFormat="1" x14ac:dyDescent="0.25">
      <c r="A345" s="239"/>
      <c r="B345" s="239"/>
      <c r="F345" s="239"/>
      <c r="G345" s="239"/>
      <c r="H345" s="239"/>
      <c r="I345" s="239"/>
      <c r="J345" s="239"/>
      <c r="K345" s="239"/>
      <c r="L345" s="239"/>
      <c r="M345" s="239"/>
      <c r="N345" s="239"/>
      <c r="O345" s="239"/>
      <c r="P345" s="239"/>
      <c r="Q345" s="239"/>
      <c r="R345" s="239"/>
      <c r="S345" s="239"/>
    </row>
    <row r="346" spans="1:19" s="253" customFormat="1" x14ac:dyDescent="0.25">
      <c r="A346" s="239"/>
      <c r="B346" s="239"/>
      <c r="F346" s="239"/>
      <c r="G346" s="239"/>
      <c r="H346" s="239"/>
      <c r="I346" s="239"/>
      <c r="J346" s="239"/>
      <c r="K346" s="239"/>
      <c r="L346" s="239"/>
      <c r="M346" s="239"/>
      <c r="N346" s="239"/>
      <c r="O346" s="239"/>
      <c r="P346" s="239"/>
      <c r="Q346" s="239"/>
      <c r="R346" s="239"/>
      <c r="S346" s="239"/>
    </row>
    <row r="347" spans="1:19" s="253" customFormat="1" x14ac:dyDescent="0.25">
      <c r="A347" s="239"/>
      <c r="B347" s="239"/>
      <c r="F347" s="239"/>
      <c r="G347" s="239"/>
      <c r="H347" s="239"/>
      <c r="I347" s="239"/>
      <c r="J347" s="239"/>
      <c r="K347" s="239"/>
      <c r="L347" s="239"/>
      <c r="M347" s="239"/>
      <c r="N347" s="239"/>
      <c r="O347" s="239"/>
      <c r="P347" s="239"/>
      <c r="Q347" s="239"/>
      <c r="R347" s="239"/>
      <c r="S347" s="239"/>
    </row>
    <row r="348" spans="1:19" s="253" customFormat="1" x14ac:dyDescent="0.25">
      <c r="A348" s="239"/>
      <c r="B348" s="239"/>
      <c r="F348" s="239"/>
      <c r="G348" s="239"/>
      <c r="H348" s="239"/>
      <c r="I348" s="239"/>
      <c r="J348" s="239"/>
      <c r="K348" s="239"/>
      <c r="L348" s="239"/>
      <c r="M348" s="239"/>
      <c r="N348" s="239"/>
      <c r="O348" s="239"/>
      <c r="P348" s="239"/>
      <c r="Q348" s="239"/>
      <c r="R348" s="239"/>
      <c r="S348" s="239"/>
    </row>
    <row r="349" spans="1:19" s="253" customFormat="1" x14ac:dyDescent="0.25">
      <c r="A349" s="239"/>
      <c r="B349" s="239"/>
      <c r="F349" s="239"/>
      <c r="G349" s="239"/>
      <c r="H349" s="239"/>
      <c r="I349" s="239"/>
      <c r="J349" s="239"/>
      <c r="K349" s="239"/>
      <c r="L349" s="239"/>
      <c r="M349" s="239"/>
      <c r="N349" s="239"/>
      <c r="O349" s="239"/>
      <c r="P349" s="239"/>
      <c r="Q349" s="239"/>
      <c r="R349" s="239"/>
      <c r="S349" s="239"/>
    </row>
    <row r="350" spans="1:19" s="253" customFormat="1" x14ac:dyDescent="0.25">
      <c r="A350" s="239"/>
      <c r="B350" s="239"/>
      <c r="F350" s="239"/>
      <c r="G350" s="239"/>
      <c r="H350" s="239"/>
      <c r="I350" s="239"/>
      <c r="J350" s="239"/>
      <c r="K350" s="239"/>
      <c r="L350" s="239"/>
      <c r="M350" s="239"/>
      <c r="N350" s="239"/>
      <c r="O350" s="239"/>
      <c r="P350" s="239"/>
      <c r="Q350" s="239"/>
      <c r="R350" s="239"/>
      <c r="S350" s="239"/>
    </row>
    <row r="351" spans="1:19" s="253" customFormat="1" x14ac:dyDescent="0.25">
      <c r="A351" s="239"/>
      <c r="B351" s="239"/>
      <c r="F351" s="239"/>
      <c r="G351" s="239"/>
      <c r="H351" s="239"/>
      <c r="I351" s="239"/>
      <c r="J351" s="239"/>
      <c r="K351" s="239"/>
      <c r="L351" s="239"/>
      <c r="M351" s="239"/>
      <c r="N351" s="239"/>
      <c r="O351" s="239"/>
      <c r="P351" s="239"/>
      <c r="Q351" s="239"/>
      <c r="R351" s="239"/>
      <c r="S351" s="239"/>
    </row>
    <row r="352" spans="1:19" s="253" customFormat="1" x14ac:dyDescent="0.25">
      <c r="A352" s="239"/>
      <c r="B352" s="239"/>
      <c r="F352" s="239"/>
      <c r="G352" s="239"/>
      <c r="H352" s="239"/>
      <c r="I352" s="239"/>
      <c r="J352" s="239"/>
      <c r="K352" s="239"/>
      <c r="L352" s="239"/>
      <c r="M352" s="239"/>
      <c r="N352" s="239"/>
      <c r="O352" s="239"/>
      <c r="P352" s="239"/>
      <c r="Q352" s="239"/>
      <c r="R352" s="239"/>
      <c r="S352" s="239"/>
    </row>
    <row r="353" spans="1:19" s="253" customFormat="1" x14ac:dyDescent="0.25">
      <c r="A353" s="239"/>
      <c r="B353" s="239"/>
      <c r="F353" s="239"/>
      <c r="G353" s="239"/>
      <c r="H353" s="239"/>
      <c r="I353" s="239"/>
      <c r="J353" s="239"/>
      <c r="K353" s="239"/>
      <c r="L353" s="239"/>
      <c r="M353" s="239"/>
      <c r="N353" s="239"/>
      <c r="O353" s="239"/>
      <c r="P353" s="239"/>
      <c r="Q353" s="239"/>
      <c r="R353" s="239"/>
      <c r="S353" s="239"/>
    </row>
    <row r="354" spans="1:19" s="253" customFormat="1" x14ac:dyDescent="0.25">
      <c r="A354" s="239"/>
      <c r="B354" s="239"/>
      <c r="F354" s="239"/>
      <c r="G354" s="239"/>
      <c r="H354" s="239"/>
      <c r="I354" s="239"/>
      <c r="J354" s="239"/>
      <c r="K354" s="239"/>
      <c r="L354" s="239"/>
      <c r="M354" s="239"/>
      <c r="N354" s="239"/>
      <c r="O354" s="239"/>
      <c r="P354" s="239"/>
      <c r="Q354" s="239"/>
      <c r="R354" s="239"/>
      <c r="S354" s="239"/>
    </row>
    <row r="355" spans="1:19" s="253" customFormat="1" x14ac:dyDescent="0.25">
      <c r="A355" s="239"/>
      <c r="B355" s="239"/>
      <c r="F355" s="239"/>
      <c r="G355" s="239"/>
      <c r="H355" s="239"/>
      <c r="I355" s="239"/>
      <c r="J355" s="239"/>
      <c r="K355" s="239"/>
      <c r="L355" s="239"/>
      <c r="M355" s="239"/>
      <c r="N355" s="239"/>
      <c r="O355" s="239"/>
      <c r="P355" s="239"/>
      <c r="Q355" s="239"/>
      <c r="R355" s="239"/>
      <c r="S355" s="239"/>
    </row>
    <row r="356" spans="1:19" s="253" customFormat="1" x14ac:dyDescent="0.25">
      <c r="A356" s="239"/>
      <c r="B356" s="239"/>
      <c r="F356" s="239"/>
      <c r="G356" s="239"/>
      <c r="H356" s="239"/>
      <c r="I356" s="239"/>
      <c r="J356" s="239"/>
      <c r="K356" s="239"/>
      <c r="L356" s="239"/>
      <c r="M356" s="239"/>
      <c r="N356" s="239"/>
      <c r="O356" s="239"/>
      <c r="P356" s="239"/>
      <c r="Q356" s="239"/>
      <c r="R356" s="239"/>
      <c r="S356" s="239"/>
    </row>
    <row r="357" spans="1:19" s="253" customFormat="1" x14ac:dyDescent="0.25">
      <c r="A357" s="239"/>
      <c r="B357" s="239"/>
      <c r="F357" s="239"/>
      <c r="G357" s="239"/>
      <c r="H357" s="239"/>
      <c r="I357" s="239"/>
      <c r="J357" s="239"/>
      <c r="K357" s="239"/>
      <c r="L357" s="239"/>
      <c r="M357" s="239"/>
      <c r="N357" s="239"/>
      <c r="O357" s="239"/>
      <c r="P357" s="239"/>
      <c r="Q357" s="239"/>
      <c r="R357" s="239"/>
      <c r="S357" s="239"/>
    </row>
    <row r="358" spans="1:19" s="253" customFormat="1" x14ac:dyDescent="0.25">
      <c r="A358" s="239"/>
      <c r="B358" s="239"/>
      <c r="F358" s="239"/>
      <c r="G358" s="239"/>
      <c r="H358" s="239"/>
      <c r="I358" s="239"/>
      <c r="J358" s="239"/>
      <c r="K358" s="239"/>
      <c r="L358" s="239"/>
      <c r="M358" s="239"/>
      <c r="N358" s="239"/>
      <c r="O358" s="239"/>
      <c r="P358" s="239"/>
      <c r="Q358" s="239"/>
      <c r="R358" s="239"/>
      <c r="S358" s="239"/>
    </row>
    <row r="359" spans="1:19" s="253" customFormat="1" x14ac:dyDescent="0.25">
      <c r="A359" s="239"/>
      <c r="B359" s="239"/>
      <c r="F359" s="239"/>
      <c r="G359" s="239"/>
      <c r="H359" s="239"/>
      <c r="I359" s="239"/>
      <c r="J359" s="239"/>
      <c r="K359" s="239"/>
      <c r="L359" s="239"/>
      <c r="M359" s="239"/>
      <c r="N359" s="239"/>
      <c r="O359" s="239"/>
      <c r="P359" s="239"/>
      <c r="Q359" s="239"/>
      <c r="R359" s="239"/>
      <c r="S359" s="239"/>
    </row>
    <row r="360" spans="1:19" s="253" customFormat="1" x14ac:dyDescent="0.25">
      <c r="A360" s="239"/>
      <c r="B360" s="239"/>
      <c r="F360" s="239"/>
      <c r="G360" s="239"/>
      <c r="H360" s="239"/>
      <c r="I360" s="239"/>
      <c r="J360" s="239"/>
      <c r="K360" s="239"/>
      <c r="L360" s="239"/>
      <c r="M360" s="239"/>
      <c r="N360" s="239"/>
      <c r="O360" s="239"/>
      <c r="P360" s="239"/>
      <c r="Q360" s="239"/>
      <c r="R360" s="239"/>
      <c r="S360" s="239"/>
    </row>
    <row r="361" spans="1:19" s="253" customFormat="1" x14ac:dyDescent="0.25">
      <c r="A361" s="239"/>
      <c r="B361" s="239"/>
      <c r="F361" s="239"/>
      <c r="G361" s="239"/>
      <c r="H361" s="239"/>
      <c r="I361" s="239"/>
      <c r="J361" s="239"/>
      <c r="K361" s="239"/>
      <c r="L361" s="239"/>
      <c r="M361" s="239"/>
      <c r="N361" s="239"/>
      <c r="O361" s="239"/>
      <c r="P361" s="239"/>
      <c r="Q361" s="239"/>
      <c r="R361" s="239"/>
      <c r="S361" s="239"/>
    </row>
    <row r="362" spans="1:19" s="253" customFormat="1" x14ac:dyDescent="0.25">
      <c r="A362" s="239"/>
      <c r="B362" s="239"/>
      <c r="F362" s="239"/>
      <c r="G362" s="239"/>
      <c r="H362" s="239"/>
      <c r="I362" s="239"/>
      <c r="J362" s="239"/>
      <c r="K362" s="239"/>
      <c r="L362" s="239"/>
      <c r="M362" s="239"/>
      <c r="N362" s="239"/>
      <c r="O362" s="239"/>
      <c r="P362" s="239"/>
      <c r="Q362" s="239"/>
      <c r="R362" s="239"/>
      <c r="S362" s="239"/>
    </row>
    <row r="363" spans="1:19" s="253" customFormat="1" x14ac:dyDescent="0.25">
      <c r="A363" s="239"/>
      <c r="B363" s="239"/>
      <c r="F363" s="239"/>
      <c r="G363" s="239"/>
      <c r="H363" s="239"/>
      <c r="I363" s="239"/>
      <c r="J363" s="239"/>
      <c r="K363" s="239"/>
      <c r="L363" s="239"/>
      <c r="M363" s="239"/>
      <c r="N363" s="239"/>
      <c r="O363" s="239"/>
      <c r="P363" s="239"/>
      <c r="Q363" s="239"/>
      <c r="R363" s="239"/>
      <c r="S363" s="239"/>
    </row>
    <row r="364" spans="1:19" s="253" customFormat="1" x14ac:dyDescent="0.25">
      <c r="A364" s="239"/>
      <c r="B364" s="239"/>
      <c r="F364" s="239"/>
      <c r="G364" s="239"/>
      <c r="H364" s="239"/>
      <c r="I364" s="239"/>
      <c r="J364" s="239"/>
      <c r="K364" s="239"/>
      <c r="L364" s="239"/>
      <c r="M364" s="239"/>
      <c r="N364" s="239"/>
      <c r="O364" s="239"/>
      <c r="P364" s="239"/>
      <c r="Q364" s="239"/>
      <c r="R364" s="239"/>
      <c r="S364" s="239"/>
    </row>
    <row r="365" spans="1:19" s="253" customFormat="1" x14ac:dyDescent="0.25">
      <c r="A365" s="239"/>
      <c r="B365" s="239"/>
      <c r="F365" s="239"/>
      <c r="G365" s="239"/>
      <c r="H365" s="239"/>
      <c r="I365" s="239"/>
      <c r="J365" s="239"/>
      <c r="K365" s="239"/>
      <c r="L365" s="239"/>
      <c r="M365" s="239"/>
      <c r="N365" s="239"/>
      <c r="O365" s="239"/>
      <c r="P365" s="239"/>
      <c r="Q365" s="239"/>
      <c r="R365" s="239"/>
      <c r="S365" s="239"/>
    </row>
    <row r="366" spans="1:19" s="253" customFormat="1" x14ac:dyDescent="0.25">
      <c r="A366" s="239"/>
      <c r="B366" s="239"/>
      <c r="F366" s="239"/>
      <c r="G366" s="239"/>
      <c r="H366" s="239"/>
      <c r="I366" s="239"/>
      <c r="J366" s="239"/>
      <c r="K366" s="239"/>
      <c r="L366" s="239"/>
      <c r="M366" s="239"/>
      <c r="N366" s="239"/>
      <c r="O366" s="239"/>
      <c r="P366" s="239"/>
      <c r="Q366" s="239"/>
      <c r="R366" s="239"/>
      <c r="S366" s="239"/>
    </row>
    <row r="367" spans="1:19" s="253" customFormat="1" x14ac:dyDescent="0.25">
      <c r="A367" s="239"/>
      <c r="B367" s="239"/>
      <c r="F367" s="239"/>
      <c r="G367" s="239"/>
      <c r="H367" s="239"/>
      <c r="I367" s="239"/>
      <c r="J367" s="239"/>
      <c r="K367" s="239"/>
      <c r="L367" s="239"/>
      <c r="M367" s="239"/>
      <c r="N367" s="239"/>
      <c r="O367" s="239"/>
      <c r="P367" s="239"/>
      <c r="Q367" s="239"/>
      <c r="R367" s="239"/>
      <c r="S367" s="239"/>
    </row>
    <row r="368" spans="1:19" s="253" customFormat="1" x14ac:dyDescent="0.25">
      <c r="A368" s="239"/>
      <c r="B368" s="239"/>
      <c r="F368" s="239"/>
      <c r="G368" s="239"/>
      <c r="H368" s="239"/>
      <c r="I368" s="239"/>
      <c r="J368" s="239"/>
      <c r="K368" s="239"/>
      <c r="L368" s="239"/>
      <c r="M368" s="239"/>
      <c r="N368" s="239"/>
      <c r="O368" s="239"/>
      <c r="P368" s="239"/>
      <c r="Q368" s="239"/>
      <c r="R368" s="239"/>
      <c r="S368" s="239"/>
    </row>
    <row r="369" spans="1:19" s="253" customFormat="1" x14ac:dyDescent="0.25">
      <c r="A369" s="239"/>
      <c r="B369" s="239"/>
      <c r="F369" s="239"/>
      <c r="G369" s="239"/>
      <c r="H369" s="239"/>
      <c r="I369" s="239"/>
      <c r="J369" s="239"/>
      <c r="K369" s="239"/>
      <c r="L369" s="239"/>
      <c r="M369" s="239"/>
      <c r="N369" s="239"/>
      <c r="O369" s="239"/>
      <c r="P369" s="239"/>
      <c r="Q369" s="239"/>
      <c r="R369" s="239"/>
      <c r="S369" s="239"/>
    </row>
    <row r="370" spans="1:19" s="253" customFormat="1" x14ac:dyDescent="0.25">
      <c r="A370" s="239"/>
      <c r="B370" s="239"/>
      <c r="F370" s="239"/>
      <c r="G370" s="239"/>
      <c r="H370" s="239"/>
      <c r="I370" s="239"/>
      <c r="J370" s="239"/>
      <c r="K370" s="239"/>
      <c r="L370" s="239"/>
      <c r="M370" s="239"/>
      <c r="N370" s="239"/>
      <c r="O370" s="239"/>
      <c r="P370" s="239"/>
      <c r="Q370" s="239"/>
      <c r="R370" s="239"/>
      <c r="S370" s="239"/>
    </row>
    <row r="371" spans="1:19" s="253" customFormat="1" x14ac:dyDescent="0.25">
      <c r="A371" s="239"/>
      <c r="B371" s="239"/>
      <c r="F371" s="239"/>
      <c r="G371" s="239"/>
      <c r="H371" s="239"/>
      <c r="I371" s="239"/>
      <c r="J371" s="239"/>
      <c r="K371" s="239"/>
      <c r="L371" s="239"/>
      <c r="M371" s="239"/>
      <c r="N371" s="239"/>
      <c r="O371" s="239"/>
      <c r="P371" s="239"/>
      <c r="Q371" s="239"/>
      <c r="R371" s="239"/>
      <c r="S371" s="239"/>
    </row>
    <row r="372" spans="1:19" s="253" customFormat="1" x14ac:dyDescent="0.25">
      <c r="A372" s="239"/>
      <c r="B372" s="239"/>
      <c r="F372" s="239"/>
      <c r="G372" s="239"/>
      <c r="H372" s="239"/>
      <c r="I372" s="239"/>
      <c r="J372" s="239"/>
      <c r="K372" s="239"/>
      <c r="L372" s="239"/>
      <c r="M372" s="239"/>
      <c r="N372" s="239"/>
      <c r="O372" s="239"/>
      <c r="P372" s="239"/>
      <c r="Q372" s="239"/>
      <c r="R372" s="239"/>
      <c r="S372" s="239"/>
    </row>
    <row r="373" spans="1:19" s="253" customFormat="1" x14ac:dyDescent="0.25">
      <c r="A373" s="239"/>
      <c r="B373" s="239"/>
      <c r="F373" s="239"/>
      <c r="G373" s="239"/>
      <c r="H373" s="239"/>
      <c r="I373" s="239"/>
      <c r="J373" s="239"/>
      <c r="K373" s="239"/>
      <c r="L373" s="239"/>
      <c r="M373" s="239"/>
      <c r="N373" s="239"/>
      <c r="O373" s="239"/>
      <c r="P373" s="239"/>
      <c r="Q373" s="239"/>
      <c r="R373" s="239"/>
      <c r="S373" s="239"/>
    </row>
    <row r="374" spans="1:19" s="253" customFormat="1" x14ac:dyDescent="0.25">
      <c r="A374" s="239"/>
      <c r="B374" s="239"/>
      <c r="F374" s="239"/>
      <c r="G374" s="239"/>
      <c r="H374" s="239"/>
      <c r="I374" s="239"/>
      <c r="J374" s="239"/>
      <c r="K374" s="239"/>
      <c r="L374" s="239"/>
      <c r="M374" s="239"/>
      <c r="N374" s="239"/>
      <c r="O374" s="239"/>
      <c r="P374" s="239"/>
      <c r="Q374" s="239"/>
      <c r="R374" s="239"/>
      <c r="S374" s="239"/>
    </row>
    <row r="375" spans="1:19" s="253" customFormat="1" x14ac:dyDescent="0.25">
      <c r="A375" s="239"/>
      <c r="B375" s="239"/>
      <c r="F375" s="239"/>
      <c r="G375" s="239"/>
      <c r="H375" s="239"/>
      <c r="I375" s="239"/>
      <c r="J375" s="239"/>
      <c r="K375" s="239"/>
      <c r="L375" s="239"/>
      <c r="M375" s="239"/>
      <c r="N375" s="239"/>
      <c r="O375" s="239"/>
      <c r="P375" s="239"/>
      <c r="Q375" s="239"/>
      <c r="R375" s="239"/>
      <c r="S375" s="239"/>
    </row>
    <row r="376" spans="1:19" s="253" customFormat="1" x14ac:dyDescent="0.25">
      <c r="A376" s="239"/>
      <c r="B376" s="239"/>
      <c r="F376" s="239"/>
      <c r="G376" s="239"/>
      <c r="H376" s="239"/>
      <c r="I376" s="239"/>
      <c r="J376" s="239"/>
      <c r="K376" s="239"/>
      <c r="L376" s="239"/>
      <c r="M376" s="239"/>
      <c r="N376" s="239"/>
      <c r="O376" s="239"/>
      <c r="P376" s="239"/>
      <c r="Q376" s="239"/>
      <c r="R376" s="239"/>
      <c r="S376" s="239"/>
    </row>
    <row r="377" spans="1:19" s="253" customFormat="1" x14ac:dyDescent="0.25">
      <c r="A377" s="239"/>
      <c r="B377" s="239"/>
      <c r="F377" s="239"/>
      <c r="G377" s="239"/>
      <c r="H377" s="239"/>
      <c r="I377" s="239"/>
      <c r="J377" s="239"/>
      <c r="K377" s="239"/>
      <c r="L377" s="239"/>
      <c r="M377" s="239"/>
      <c r="N377" s="239"/>
      <c r="O377" s="239"/>
      <c r="P377" s="239"/>
      <c r="Q377" s="239"/>
      <c r="R377" s="239"/>
      <c r="S377" s="239"/>
    </row>
    <row r="378" spans="1:19" s="253" customFormat="1" x14ac:dyDescent="0.25">
      <c r="A378" s="239"/>
      <c r="B378" s="239"/>
      <c r="F378" s="239"/>
      <c r="G378" s="239"/>
      <c r="H378" s="239"/>
      <c r="I378" s="239"/>
      <c r="J378" s="239"/>
      <c r="K378" s="239"/>
      <c r="L378" s="239"/>
      <c r="M378" s="239"/>
      <c r="N378" s="239"/>
      <c r="O378" s="239"/>
      <c r="P378" s="239"/>
      <c r="Q378" s="239"/>
      <c r="R378" s="239"/>
      <c r="S378" s="239"/>
    </row>
    <row r="379" spans="1:19" s="253" customFormat="1" x14ac:dyDescent="0.25">
      <c r="A379" s="239"/>
      <c r="B379" s="239"/>
      <c r="F379" s="239"/>
      <c r="G379" s="239"/>
      <c r="H379" s="239"/>
      <c r="I379" s="239"/>
      <c r="J379" s="239"/>
      <c r="K379" s="239"/>
      <c r="L379" s="239"/>
      <c r="M379" s="239"/>
      <c r="N379" s="239"/>
      <c r="O379" s="239"/>
      <c r="P379" s="239"/>
      <c r="Q379" s="239"/>
      <c r="R379" s="239"/>
      <c r="S379" s="239"/>
    </row>
    <row r="380" spans="1:19" s="253" customFormat="1" x14ac:dyDescent="0.25">
      <c r="A380" s="239"/>
      <c r="B380" s="239"/>
      <c r="F380" s="239"/>
      <c r="G380" s="239"/>
      <c r="H380" s="239"/>
      <c r="I380" s="239"/>
      <c r="J380" s="239"/>
      <c r="K380" s="239"/>
      <c r="L380" s="239"/>
      <c r="M380" s="239"/>
      <c r="N380" s="239"/>
      <c r="O380" s="239"/>
      <c r="P380" s="239"/>
      <c r="Q380" s="239"/>
      <c r="R380" s="239"/>
      <c r="S380" s="239"/>
    </row>
    <row r="381" spans="1:19" s="253" customFormat="1" x14ac:dyDescent="0.25">
      <c r="A381" s="239"/>
      <c r="B381" s="239"/>
      <c r="F381" s="239"/>
      <c r="G381" s="239"/>
      <c r="H381" s="239"/>
      <c r="I381" s="239"/>
      <c r="J381" s="239"/>
      <c r="K381" s="239"/>
      <c r="L381" s="239"/>
      <c r="M381" s="239"/>
      <c r="N381" s="239"/>
      <c r="O381" s="239"/>
      <c r="P381" s="239"/>
      <c r="Q381" s="239"/>
      <c r="R381" s="239"/>
      <c r="S381" s="239"/>
    </row>
    <row r="382" spans="1:19" s="253" customFormat="1" x14ac:dyDescent="0.25">
      <c r="A382" s="239"/>
      <c r="B382" s="239"/>
      <c r="F382" s="239"/>
      <c r="G382" s="239"/>
      <c r="H382" s="239"/>
      <c r="I382" s="239"/>
      <c r="J382" s="239"/>
      <c r="K382" s="239"/>
      <c r="L382" s="239"/>
      <c r="M382" s="239"/>
      <c r="N382" s="239"/>
      <c r="O382" s="239"/>
      <c r="P382" s="239"/>
      <c r="Q382" s="239"/>
      <c r="R382" s="239"/>
      <c r="S382" s="239"/>
    </row>
    <row r="383" spans="1:19" s="253" customFormat="1" x14ac:dyDescent="0.25">
      <c r="A383" s="239"/>
      <c r="B383" s="239"/>
      <c r="F383" s="239"/>
      <c r="G383" s="239"/>
      <c r="H383" s="239"/>
      <c r="I383" s="239"/>
      <c r="J383" s="239"/>
      <c r="K383" s="239"/>
      <c r="L383" s="239"/>
      <c r="M383" s="239"/>
      <c r="N383" s="239"/>
      <c r="O383" s="239"/>
      <c r="P383" s="239"/>
      <c r="Q383" s="239"/>
      <c r="R383" s="239"/>
      <c r="S383" s="239"/>
    </row>
    <row r="384" spans="1:19" s="253" customFormat="1" x14ac:dyDescent="0.25">
      <c r="A384" s="239"/>
      <c r="B384" s="239"/>
      <c r="F384" s="239"/>
      <c r="G384" s="239"/>
      <c r="H384" s="239"/>
      <c r="I384" s="239"/>
      <c r="J384" s="239"/>
      <c r="K384" s="239"/>
      <c r="L384" s="239"/>
      <c r="M384" s="239"/>
      <c r="N384" s="239"/>
      <c r="O384" s="239"/>
      <c r="P384" s="239"/>
      <c r="Q384" s="239"/>
      <c r="R384" s="239"/>
      <c r="S384" s="239"/>
    </row>
    <row r="385" spans="1:19" s="253" customFormat="1" x14ac:dyDescent="0.25">
      <c r="A385" s="239"/>
      <c r="B385" s="239"/>
      <c r="F385" s="239"/>
      <c r="G385" s="239"/>
      <c r="H385" s="239"/>
      <c r="I385" s="239"/>
      <c r="J385" s="239"/>
      <c r="K385" s="239"/>
      <c r="L385" s="239"/>
      <c r="M385" s="239"/>
      <c r="N385" s="239"/>
      <c r="O385" s="239"/>
      <c r="P385" s="239"/>
      <c r="Q385" s="239"/>
      <c r="R385" s="239"/>
      <c r="S385" s="239"/>
    </row>
    <row r="386" spans="1:19" s="253" customFormat="1" x14ac:dyDescent="0.25">
      <c r="A386" s="239"/>
      <c r="B386" s="239"/>
      <c r="F386" s="239"/>
      <c r="G386" s="239"/>
      <c r="H386" s="239"/>
      <c r="I386" s="239"/>
      <c r="J386" s="239"/>
      <c r="K386" s="239"/>
      <c r="L386" s="239"/>
      <c r="M386" s="239"/>
      <c r="N386" s="239"/>
      <c r="O386" s="239"/>
      <c r="P386" s="239"/>
      <c r="Q386" s="239"/>
      <c r="R386" s="239"/>
      <c r="S386" s="239"/>
    </row>
    <row r="387" spans="1:19" s="253" customFormat="1" x14ac:dyDescent="0.25">
      <c r="A387" s="239"/>
      <c r="B387" s="239"/>
      <c r="F387" s="239"/>
      <c r="G387" s="239"/>
      <c r="H387" s="239"/>
      <c r="I387" s="239"/>
      <c r="J387" s="239"/>
      <c r="K387" s="239"/>
      <c r="L387" s="239"/>
      <c r="M387" s="239"/>
      <c r="N387" s="239"/>
      <c r="O387" s="239"/>
      <c r="P387" s="239"/>
      <c r="Q387" s="239"/>
      <c r="R387" s="239"/>
      <c r="S387" s="239"/>
    </row>
    <row r="388" spans="1:19" s="253" customFormat="1" x14ac:dyDescent="0.25">
      <c r="A388" s="239"/>
      <c r="B388" s="239"/>
      <c r="F388" s="239"/>
      <c r="G388" s="239"/>
      <c r="H388" s="239"/>
      <c r="I388" s="239"/>
      <c r="J388" s="239"/>
      <c r="K388" s="239"/>
      <c r="L388" s="239"/>
      <c r="M388" s="239"/>
      <c r="N388" s="239"/>
      <c r="O388" s="239"/>
      <c r="P388" s="239"/>
      <c r="Q388" s="239"/>
      <c r="R388" s="239"/>
      <c r="S388" s="239"/>
    </row>
    <row r="389" spans="1:19" s="253" customFormat="1" x14ac:dyDescent="0.25">
      <c r="A389" s="239"/>
      <c r="B389" s="239"/>
      <c r="F389" s="239"/>
      <c r="G389" s="239"/>
      <c r="H389" s="239"/>
      <c r="I389" s="239"/>
      <c r="J389" s="239"/>
      <c r="K389" s="239"/>
      <c r="L389" s="239"/>
      <c r="M389" s="239"/>
      <c r="N389" s="239"/>
      <c r="O389" s="239"/>
      <c r="P389" s="239"/>
      <c r="Q389" s="239"/>
      <c r="R389" s="239"/>
      <c r="S389" s="239"/>
    </row>
    <row r="390" spans="1:19" s="253" customFormat="1" x14ac:dyDescent="0.25">
      <c r="A390" s="239"/>
      <c r="B390" s="239"/>
      <c r="F390" s="239"/>
      <c r="G390" s="239"/>
      <c r="H390" s="239"/>
      <c r="I390" s="239"/>
      <c r="J390" s="239"/>
      <c r="K390" s="239"/>
      <c r="L390" s="239"/>
      <c r="M390" s="239"/>
      <c r="N390" s="239"/>
      <c r="O390" s="239"/>
      <c r="P390" s="239"/>
      <c r="Q390" s="239"/>
      <c r="R390" s="239"/>
      <c r="S390" s="239"/>
    </row>
    <row r="391" spans="1:19" s="253" customFormat="1" x14ac:dyDescent="0.25">
      <c r="A391" s="239"/>
      <c r="B391" s="239"/>
      <c r="F391" s="239"/>
      <c r="G391" s="239"/>
      <c r="H391" s="239"/>
      <c r="I391" s="239"/>
      <c r="J391" s="239"/>
      <c r="K391" s="239"/>
      <c r="L391" s="239"/>
      <c r="M391" s="239"/>
      <c r="N391" s="239"/>
      <c r="O391" s="239"/>
      <c r="P391" s="239"/>
      <c r="Q391" s="239"/>
      <c r="R391" s="239"/>
      <c r="S391" s="239"/>
    </row>
    <row r="392" spans="1:19" s="253" customFormat="1" x14ac:dyDescent="0.25">
      <c r="A392" s="239"/>
      <c r="B392" s="239"/>
      <c r="F392" s="239"/>
      <c r="G392" s="239"/>
      <c r="H392" s="239"/>
      <c r="I392" s="239"/>
      <c r="J392" s="239"/>
      <c r="K392" s="239"/>
      <c r="L392" s="239"/>
      <c r="M392" s="239"/>
      <c r="N392" s="239"/>
      <c r="O392" s="239"/>
      <c r="P392" s="239"/>
      <c r="Q392" s="239"/>
      <c r="R392" s="239"/>
      <c r="S392" s="239"/>
    </row>
    <row r="393" spans="1:19" s="253" customFormat="1" x14ac:dyDescent="0.25">
      <c r="A393" s="239"/>
      <c r="B393" s="239"/>
      <c r="F393" s="239"/>
      <c r="G393" s="239"/>
      <c r="H393" s="239"/>
      <c r="I393" s="239"/>
      <c r="J393" s="239"/>
      <c r="K393" s="239"/>
      <c r="L393" s="239"/>
      <c r="M393" s="239"/>
      <c r="N393" s="239"/>
      <c r="O393" s="239"/>
      <c r="P393" s="239"/>
      <c r="Q393" s="239"/>
      <c r="R393" s="239"/>
      <c r="S393" s="239"/>
    </row>
    <row r="394" spans="1:19" s="253" customFormat="1" x14ac:dyDescent="0.25">
      <c r="A394" s="239"/>
      <c r="B394" s="239"/>
      <c r="F394" s="239"/>
      <c r="G394" s="239"/>
      <c r="H394" s="239"/>
      <c r="I394" s="239"/>
      <c r="J394" s="239"/>
      <c r="K394" s="239"/>
      <c r="L394" s="239"/>
      <c r="M394" s="239"/>
      <c r="N394" s="239"/>
      <c r="O394" s="239"/>
      <c r="P394" s="239"/>
      <c r="Q394" s="239"/>
      <c r="R394" s="239"/>
      <c r="S394" s="239"/>
    </row>
    <row r="395" spans="1:19" s="253" customFormat="1" x14ac:dyDescent="0.25">
      <c r="A395" s="239"/>
      <c r="B395" s="239"/>
      <c r="F395" s="239"/>
      <c r="G395" s="239"/>
      <c r="H395" s="239"/>
      <c r="I395" s="239"/>
      <c r="J395" s="239"/>
      <c r="K395" s="239"/>
      <c r="L395" s="239"/>
      <c r="M395" s="239"/>
      <c r="N395" s="239"/>
      <c r="O395" s="239"/>
      <c r="P395" s="239"/>
      <c r="Q395" s="239"/>
      <c r="R395" s="239"/>
      <c r="S395" s="239"/>
    </row>
    <row r="396" spans="1:19" s="253" customFormat="1" x14ac:dyDescent="0.25">
      <c r="A396" s="239"/>
      <c r="B396" s="239"/>
      <c r="F396" s="239"/>
      <c r="G396" s="239"/>
      <c r="H396" s="239"/>
      <c r="I396" s="239"/>
      <c r="J396" s="239"/>
      <c r="K396" s="239"/>
      <c r="L396" s="239"/>
      <c r="M396" s="239"/>
      <c r="N396" s="239"/>
      <c r="O396" s="239"/>
      <c r="P396" s="239"/>
      <c r="Q396" s="239"/>
      <c r="R396" s="239"/>
      <c r="S396" s="239"/>
    </row>
    <row r="397" spans="1:19" s="253" customFormat="1" x14ac:dyDescent="0.25">
      <c r="A397" s="239"/>
      <c r="B397" s="239"/>
      <c r="F397" s="239"/>
      <c r="G397" s="239"/>
      <c r="H397" s="239"/>
      <c r="I397" s="239"/>
      <c r="J397" s="239"/>
      <c r="K397" s="239"/>
      <c r="L397" s="239"/>
      <c r="M397" s="239"/>
      <c r="N397" s="239"/>
      <c r="O397" s="239"/>
      <c r="P397" s="239"/>
      <c r="Q397" s="239"/>
      <c r="R397" s="239"/>
      <c r="S397" s="239"/>
    </row>
    <row r="398" spans="1:19" s="253" customFormat="1" x14ac:dyDescent="0.25">
      <c r="A398" s="239"/>
      <c r="B398" s="239"/>
      <c r="F398" s="239"/>
      <c r="G398" s="239"/>
      <c r="H398" s="239"/>
      <c r="I398" s="239"/>
      <c r="J398" s="239"/>
      <c r="K398" s="239"/>
      <c r="L398" s="239"/>
      <c r="M398" s="239"/>
      <c r="N398" s="239"/>
      <c r="O398" s="239"/>
      <c r="P398" s="239"/>
      <c r="Q398" s="239"/>
      <c r="R398" s="239"/>
      <c r="S398" s="239"/>
    </row>
    <row r="399" spans="1:19" s="253" customFormat="1" x14ac:dyDescent="0.25">
      <c r="A399" s="239"/>
      <c r="B399" s="239"/>
      <c r="F399" s="239"/>
      <c r="G399" s="239"/>
      <c r="H399" s="239"/>
      <c r="I399" s="239"/>
      <c r="J399" s="239"/>
      <c r="K399" s="239"/>
      <c r="L399" s="239"/>
      <c r="M399" s="239"/>
      <c r="N399" s="239"/>
      <c r="O399" s="239"/>
      <c r="P399" s="239"/>
      <c r="Q399" s="239"/>
      <c r="R399" s="239"/>
      <c r="S399" s="239"/>
    </row>
    <row r="400" spans="1:19" s="253" customFormat="1" x14ac:dyDescent="0.25">
      <c r="A400" s="239"/>
      <c r="B400" s="239"/>
      <c r="F400" s="239"/>
      <c r="G400" s="239"/>
      <c r="H400" s="239"/>
      <c r="I400" s="239"/>
      <c r="J400" s="239"/>
      <c r="K400" s="239"/>
      <c r="L400" s="239"/>
      <c r="M400" s="239"/>
      <c r="N400" s="239"/>
      <c r="O400" s="239"/>
      <c r="P400" s="239"/>
      <c r="Q400" s="239"/>
      <c r="R400" s="239"/>
      <c r="S400" s="239"/>
    </row>
    <row r="401" spans="1:19" s="253" customFormat="1" x14ac:dyDescent="0.25">
      <c r="A401" s="239"/>
      <c r="B401" s="239"/>
      <c r="F401" s="239"/>
      <c r="G401" s="239"/>
      <c r="H401" s="239"/>
      <c r="I401" s="239"/>
      <c r="J401" s="239"/>
      <c r="K401" s="239"/>
      <c r="L401" s="239"/>
      <c r="M401" s="239"/>
      <c r="N401" s="239"/>
      <c r="O401" s="239"/>
      <c r="P401" s="239"/>
      <c r="Q401" s="239"/>
      <c r="R401" s="239"/>
      <c r="S401" s="239"/>
    </row>
    <row r="402" spans="1:19" s="253" customFormat="1" x14ac:dyDescent="0.25">
      <c r="A402" s="239"/>
      <c r="B402" s="239"/>
      <c r="F402" s="239"/>
      <c r="G402" s="239"/>
      <c r="H402" s="239"/>
      <c r="I402" s="239"/>
      <c r="J402" s="239"/>
      <c r="K402" s="239"/>
      <c r="L402" s="239"/>
      <c r="M402" s="239"/>
      <c r="N402" s="239"/>
      <c r="O402" s="239"/>
      <c r="P402" s="239"/>
      <c r="Q402" s="239"/>
      <c r="R402" s="239"/>
      <c r="S402" s="239"/>
    </row>
    <row r="403" spans="1:19" s="253" customFormat="1" x14ac:dyDescent="0.25">
      <c r="A403" s="239"/>
      <c r="B403" s="239"/>
      <c r="F403" s="239"/>
      <c r="G403" s="239"/>
      <c r="H403" s="239"/>
      <c r="I403" s="239"/>
      <c r="J403" s="239"/>
      <c r="K403" s="239"/>
      <c r="L403" s="239"/>
      <c r="M403" s="239"/>
      <c r="N403" s="239"/>
      <c r="O403" s="239"/>
      <c r="P403" s="239"/>
      <c r="Q403" s="239"/>
      <c r="R403" s="239"/>
      <c r="S403" s="239"/>
    </row>
    <row r="404" spans="1:19" s="253" customFormat="1" x14ac:dyDescent="0.25">
      <c r="A404" s="239"/>
      <c r="B404" s="239"/>
      <c r="F404" s="239"/>
      <c r="G404" s="239"/>
      <c r="H404" s="239"/>
      <c r="I404" s="239"/>
      <c r="J404" s="239"/>
      <c r="K404" s="239"/>
      <c r="L404" s="239"/>
      <c r="M404" s="239"/>
      <c r="N404" s="239"/>
      <c r="O404" s="239"/>
      <c r="P404" s="239"/>
      <c r="Q404" s="239"/>
      <c r="R404" s="239"/>
      <c r="S404" s="239"/>
    </row>
    <row r="405" spans="1:19" s="253" customFormat="1" x14ac:dyDescent="0.25">
      <c r="A405" s="239"/>
      <c r="B405" s="239"/>
      <c r="F405" s="239"/>
      <c r="G405" s="239"/>
      <c r="H405" s="239"/>
      <c r="I405" s="239"/>
      <c r="J405" s="239"/>
      <c r="K405" s="239"/>
      <c r="L405" s="239"/>
      <c r="M405" s="239"/>
      <c r="N405" s="239"/>
      <c r="O405" s="239"/>
      <c r="P405" s="239"/>
      <c r="Q405" s="239"/>
      <c r="R405" s="239"/>
      <c r="S405" s="239"/>
    </row>
    <row r="406" spans="1:19" s="253" customFormat="1" x14ac:dyDescent="0.25">
      <c r="A406" s="239"/>
      <c r="B406" s="239"/>
      <c r="F406" s="239"/>
      <c r="G406" s="239"/>
      <c r="H406" s="239"/>
      <c r="I406" s="239"/>
      <c r="J406" s="239"/>
      <c r="K406" s="239"/>
      <c r="L406" s="239"/>
      <c r="M406" s="239"/>
      <c r="N406" s="239"/>
      <c r="O406" s="239"/>
      <c r="P406" s="239"/>
      <c r="Q406" s="239"/>
      <c r="R406" s="239"/>
      <c r="S406" s="239"/>
    </row>
    <row r="407" spans="1:19" s="253" customFormat="1" x14ac:dyDescent="0.25">
      <c r="A407" s="239"/>
      <c r="B407" s="239"/>
      <c r="F407" s="239"/>
      <c r="G407" s="239"/>
      <c r="H407" s="239"/>
      <c r="I407" s="239"/>
      <c r="J407" s="239"/>
      <c r="K407" s="239"/>
      <c r="L407" s="239"/>
      <c r="M407" s="239"/>
      <c r="N407" s="239"/>
      <c r="O407" s="239"/>
      <c r="P407" s="239"/>
      <c r="Q407" s="239"/>
      <c r="R407" s="239"/>
      <c r="S407" s="239"/>
    </row>
    <row r="408" spans="1:19" s="253" customFormat="1" x14ac:dyDescent="0.25">
      <c r="A408" s="239"/>
      <c r="B408" s="239"/>
      <c r="F408" s="239"/>
      <c r="G408" s="239"/>
      <c r="H408" s="239"/>
      <c r="I408" s="239"/>
      <c r="J408" s="239"/>
      <c r="K408" s="239"/>
      <c r="L408" s="239"/>
      <c r="M408" s="239"/>
      <c r="N408" s="239"/>
      <c r="O408" s="239"/>
      <c r="P408" s="239"/>
      <c r="Q408" s="239"/>
      <c r="R408" s="239"/>
      <c r="S408" s="239"/>
    </row>
    <row r="409" spans="1:19" s="253" customFormat="1" x14ac:dyDescent="0.25">
      <c r="A409" s="239"/>
      <c r="B409" s="239"/>
      <c r="F409" s="239"/>
      <c r="G409" s="239"/>
      <c r="H409" s="239"/>
      <c r="I409" s="239"/>
      <c r="J409" s="239"/>
      <c r="K409" s="239"/>
      <c r="L409" s="239"/>
      <c r="M409" s="239"/>
      <c r="N409" s="239"/>
      <c r="O409" s="239"/>
      <c r="P409" s="239"/>
      <c r="Q409" s="239"/>
      <c r="R409" s="239"/>
      <c r="S409" s="239"/>
    </row>
    <row r="410" spans="1:19" s="253" customFormat="1" x14ac:dyDescent="0.25">
      <c r="A410" s="239"/>
      <c r="B410" s="239"/>
      <c r="F410" s="239"/>
      <c r="G410" s="239"/>
      <c r="H410" s="239"/>
      <c r="I410" s="239"/>
      <c r="J410" s="239"/>
      <c r="K410" s="239"/>
      <c r="L410" s="239"/>
      <c r="M410" s="239"/>
      <c r="N410" s="239"/>
      <c r="O410" s="239"/>
      <c r="P410" s="239"/>
      <c r="Q410" s="239"/>
      <c r="R410" s="239"/>
      <c r="S410" s="239"/>
    </row>
    <row r="411" spans="1:19" s="253" customFormat="1" x14ac:dyDescent="0.25">
      <c r="A411" s="239"/>
      <c r="B411" s="239"/>
      <c r="F411" s="239"/>
      <c r="G411" s="239"/>
      <c r="H411" s="239"/>
      <c r="I411" s="239"/>
      <c r="J411" s="239"/>
      <c r="K411" s="239"/>
      <c r="L411" s="239"/>
      <c r="M411" s="239"/>
      <c r="N411" s="239"/>
      <c r="O411" s="239"/>
      <c r="P411" s="239"/>
      <c r="Q411" s="239"/>
      <c r="R411" s="239"/>
      <c r="S411" s="239"/>
    </row>
    <row r="412" spans="1:19" s="253" customFormat="1" x14ac:dyDescent="0.25">
      <c r="A412" s="239"/>
      <c r="B412" s="239"/>
      <c r="F412" s="239"/>
      <c r="G412" s="239"/>
      <c r="H412" s="239"/>
      <c r="I412" s="239"/>
      <c r="J412" s="239"/>
      <c r="K412" s="239"/>
      <c r="L412" s="239"/>
      <c r="M412" s="239"/>
      <c r="N412" s="239"/>
      <c r="O412" s="239"/>
      <c r="P412" s="239"/>
      <c r="Q412" s="239"/>
      <c r="R412" s="239"/>
      <c r="S412" s="239"/>
    </row>
    <row r="413" spans="1:19" s="253" customFormat="1" x14ac:dyDescent="0.25">
      <c r="A413" s="239"/>
      <c r="B413" s="239"/>
      <c r="F413" s="239"/>
      <c r="G413" s="239"/>
      <c r="H413" s="239"/>
      <c r="I413" s="239"/>
      <c r="J413" s="239"/>
      <c r="K413" s="239"/>
      <c r="L413" s="239"/>
      <c r="M413" s="239"/>
      <c r="N413" s="239"/>
      <c r="O413" s="239"/>
      <c r="P413" s="239"/>
      <c r="Q413" s="239"/>
      <c r="R413" s="239"/>
      <c r="S413" s="239"/>
    </row>
    <row r="414" spans="1:19" s="253" customFormat="1" x14ac:dyDescent="0.25">
      <c r="A414" s="239"/>
      <c r="B414" s="239"/>
      <c r="F414" s="239"/>
      <c r="G414" s="239"/>
      <c r="H414" s="239"/>
      <c r="I414" s="239"/>
      <c r="J414" s="239"/>
      <c r="K414" s="239"/>
      <c r="L414" s="239"/>
      <c r="M414" s="239"/>
      <c r="N414" s="239"/>
      <c r="O414" s="239"/>
      <c r="P414" s="239"/>
      <c r="Q414" s="239"/>
      <c r="R414" s="239"/>
      <c r="S414" s="239"/>
    </row>
    <row r="415" spans="1:19" s="253" customFormat="1" x14ac:dyDescent="0.25">
      <c r="A415" s="239"/>
      <c r="B415" s="239"/>
      <c r="F415" s="239"/>
      <c r="G415" s="239"/>
      <c r="H415" s="239"/>
      <c r="I415" s="239"/>
      <c r="J415" s="239"/>
      <c r="K415" s="239"/>
      <c r="L415" s="239"/>
      <c r="M415" s="239"/>
      <c r="N415" s="239"/>
      <c r="O415" s="239"/>
      <c r="P415" s="239"/>
      <c r="Q415" s="239"/>
      <c r="R415" s="239"/>
      <c r="S415" s="239"/>
    </row>
    <row r="416" spans="1:19" s="253" customFormat="1" x14ac:dyDescent="0.25">
      <c r="A416" s="239"/>
      <c r="B416" s="239"/>
      <c r="F416" s="239"/>
      <c r="G416" s="239"/>
      <c r="H416" s="239"/>
      <c r="I416" s="239"/>
      <c r="J416" s="239"/>
      <c r="K416" s="239"/>
      <c r="L416" s="239"/>
      <c r="M416" s="239"/>
      <c r="N416" s="239"/>
      <c r="O416" s="239"/>
      <c r="P416" s="239"/>
      <c r="Q416" s="239"/>
      <c r="R416" s="239"/>
      <c r="S416" s="239"/>
    </row>
    <row r="417" spans="1:19" s="253" customFormat="1" x14ac:dyDescent="0.25">
      <c r="A417" s="239"/>
      <c r="B417" s="239"/>
      <c r="F417" s="239"/>
      <c r="G417" s="239"/>
      <c r="H417" s="239"/>
      <c r="I417" s="239"/>
      <c r="J417" s="239"/>
      <c r="K417" s="239"/>
      <c r="L417" s="239"/>
      <c r="M417" s="239"/>
      <c r="N417" s="239"/>
      <c r="O417" s="239"/>
      <c r="P417" s="239"/>
      <c r="Q417" s="239"/>
      <c r="R417" s="239"/>
      <c r="S417" s="239"/>
    </row>
    <row r="418" spans="1:19" s="253" customFormat="1" x14ac:dyDescent="0.25">
      <c r="A418" s="239"/>
      <c r="B418" s="239"/>
      <c r="F418" s="239"/>
      <c r="G418" s="239"/>
      <c r="H418" s="239"/>
      <c r="I418" s="239"/>
      <c r="J418" s="239"/>
      <c r="K418" s="239"/>
      <c r="L418" s="239"/>
      <c r="M418" s="239"/>
      <c r="N418" s="239"/>
      <c r="O418" s="239"/>
      <c r="P418" s="239"/>
      <c r="Q418" s="239"/>
      <c r="R418" s="239"/>
      <c r="S418" s="239"/>
    </row>
    <row r="419" spans="1:19" s="253" customFormat="1" x14ac:dyDescent="0.25">
      <c r="A419" s="239"/>
      <c r="B419" s="239"/>
      <c r="F419" s="239"/>
      <c r="G419" s="239"/>
      <c r="H419" s="239"/>
      <c r="I419" s="239"/>
      <c r="J419" s="239"/>
      <c r="K419" s="239"/>
      <c r="L419" s="239"/>
      <c r="M419" s="239"/>
      <c r="N419" s="239"/>
      <c r="O419" s="239"/>
      <c r="P419" s="239"/>
      <c r="Q419" s="239"/>
      <c r="R419" s="239"/>
      <c r="S419" s="239"/>
    </row>
    <row r="420" spans="1:19" s="253" customFormat="1" x14ac:dyDescent="0.25">
      <c r="A420" s="239"/>
      <c r="B420" s="239"/>
      <c r="F420" s="239"/>
      <c r="G420" s="239"/>
      <c r="H420" s="239"/>
      <c r="I420" s="239"/>
      <c r="J420" s="239"/>
      <c r="K420" s="239"/>
      <c r="L420" s="239"/>
      <c r="M420" s="239"/>
      <c r="N420" s="239"/>
      <c r="O420" s="239"/>
      <c r="P420" s="239"/>
      <c r="Q420" s="239"/>
      <c r="R420" s="239"/>
      <c r="S420" s="239"/>
    </row>
    <row r="421" spans="1:19" s="253" customFormat="1" x14ac:dyDescent="0.25">
      <c r="A421" s="239"/>
      <c r="B421" s="239"/>
      <c r="F421" s="239"/>
      <c r="G421" s="239"/>
      <c r="H421" s="239"/>
      <c r="I421" s="239"/>
      <c r="J421" s="239"/>
      <c r="K421" s="239"/>
      <c r="L421" s="239"/>
      <c r="M421" s="239"/>
      <c r="N421" s="239"/>
      <c r="O421" s="239"/>
      <c r="P421" s="239"/>
      <c r="Q421" s="239"/>
      <c r="R421" s="239"/>
      <c r="S421" s="239"/>
    </row>
    <row r="422" spans="1:19" s="253" customFormat="1" x14ac:dyDescent="0.25">
      <c r="A422" s="239"/>
      <c r="B422" s="239"/>
      <c r="F422" s="239"/>
      <c r="G422" s="239"/>
      <c r="H422" s="239"/>
      <c r="I422" s="239"/>
      <c r="J422" s="239"/>
      <c r="K422" s="239"/>
      <c r="L422" s="239"/>
      <c r="M422" s="239"/>
      <c r="N422" s="239"/>
      <c r="O422" s="239"/>
      <c r="P422" s="239"/>
      <c r="Q422" s="239"/>
      <c r="R422" s="239"/>
      <c r="S422" s="239"/>
    </row>
    <row r="423" spans="1:19" s="253" customFormat="1" x14ac:dyDescent="0.25">
      <c r="A423" s="239"/>
      <c r="B423" s="239"/>
      <c r="F423" s="239"/>
      <c r="G423" s="239"/>
      <c r="H423" s="239"/>
      <c r="I423" s="239"/>
      <c r="J423" s="239"/>
      <c r="K423" s="239"/>
      <c r="L423" s="239"/>
      <c r="M423" s="239"/>
      <c r="N423" s="239"/>
      <c r="O423" s="239"/>
      <c r="P423" s="239"/>
      <c r="Q423" s="239"/>
      <c r="R423" s="239"/>
      <c r="S423" s="239"/>
    </row>
    <row r="424" spans="1:19" s="253" customFormat="1" x14ac:dyDescent="0.25">
      <c r="A424" s="239"/>
      <c r="B424" s="239"/>
      <c r="F424" s="239"/>
      <c r="G424" s="239"/>
      <c r="H424" s="239"/>
      <c r="I424" s="239"/>
      <c r="J424" s="239"/>
      <c r="K424" s="239"/>
      <c r="L424" s="239"/>
      <c r="M424" s="239"/>
      <c r="N424" s="239"/>
      <c r="O424" s="239"/>
      <c r="P424" s="239"/>
      <c r="Q424" s="239"/>
      <c r="R424" s="239"/>
      <c r="S424" s="239"/>
    </row>
    <row r="425" spans="1:19" s="253" customFormat="1" x14ac:dyDescent="0.25">
      <c r="A425" s="239"/>
      <c r="B425" s="239"/>
      <c r="F425" s="239"/>
      <c r="G425" s="239"/>
      <c r="H425" s="239"/>
      <c r="I425" s="239"/>
      <c r="J425" s="239"/>
      <c r="K425" s="239"/>
      <c r="L425" s="239"/>
      <c r="M425" s="239"/>
      <c r="N425" s="239"/>
      <c r="O425" s="239"/>
      <c r="P425" s="239"/>
      <c r="Q425" s="239"/>
      <c r="R425" s="239"/>
      <c r="S425" s="239"/>
    </row>
    <row r="426" spans="1:19" s="253" customFormat="1" x14ac:dyDescent="0.25">
      <c r="A426" s="239"/>
      <c r="B426" s="239"/>
      <c r="F426" s="239"/>
      <c r="G426" s="239"/>
      <c r="H426" s="239"/>
      <c r="I426" s="239"/>
      <c r="J426" s="239"/>
      <c r="K426" s="239"/>
      <c r="L426" s="239"/>
      <c r="M426" s="239"/>
      <c r="N426" s="239"/>
      <c r="O426" s="239"/>
      <c r="P426" s="239"/>
      <c r="Q426" s="239"/>
      <c r="R426" s="239"/>
      <c r="S426" s="239"/>
    </row>
    <row r="427" spans="1:19" s="253" customFormat="1" x14ac:dyDescent="0.25">
      <c r="A427" s="239"/>
      <c r="B427" s="239"/>
      <c r="F427" s="239"/>
      <c r="G427" s="239"/>
      <c r="H427" s="239"/>
      <c r="I427" s="239"/>
      <c r="J427" s="239"/>
      <c r="K427" s="239"/>
      <c r="L427" s="239"/>
      <c r="M427" s="239"/>
      <c r="N427" s="239"/>
      <c r="O427" s="239"/>
      <c r="P427" s="239"/>
      <c r="Q427" s="239"/>
      <c r="R427" s="239"/>
      <c r="S427" s="239"/>
    </row>
    <row r="428" spans="1:19" s="253" customFormat="1" x14ac:dyDescent="0.25">
      <c r="A428" s="239"/>
      <c r="B428" s="239"/>
      <c r="F428" s="239"/>
      <c r="G428" s="239"/>
      <c r="H428" s="239"/>
      <c r="I428" s="239"/>
      <c r="J428" s="239"/>
      <c r="K428" s="239"/>
      <c r="L428" s="239"/>
      <c r="M428" s="239"/>
      <c r="N428" s="239"/>
      <c r="O428" s="239"/>
      <c r="P428" s="239"/>
      <c r="Q428" s="239"/>
      <c r="R428" s="239"/>
      <c r="S428" s="239"/>
    </row>
    <row r="429" spans="1:19" s="253" customFormat="1" x14ac:dyDescent="0.25">
      <c r="A429" s="239"/>
      <c r="B429" s="239"/>
      <c r="F429" s="239"/>
      <c r="G429" s="239"/>
      <c r="H429" s="239"/>
      <c r="I429" s="239"/>
      <c r="J429" s="239"/>
      <c r="K429" s="239"/>
      <c r="L429" s="239"/>
      <c r="M429" s="239"/>
      <c r="N429" s="239"/>
      <c r="O429" s="239"/>
      <c r="P429" s="239"/>
      <c r="Q429" s="239"/>
      <c r="R429" s="239"/>
      <c r="S429" s="239"/>
    </row>
    <row r="430" spans="1:19" s="253" customFormat="1" x14ac:dyDescent="0.25">
      <c r="A430" s="239"/>
      <c r="B430" s="239"/>
      <c r="F430" s="239"/>
      <c r="G430" s="239"/>
      <c r="H430" s="239"/>
      <c r="I430" s="239"/>
      <c r="J430" s="239"/>
      <c r="K430" s="239"/>
      <c r="L430" s="239"/>
      <c r="M430" s="239"/>
      <c r="N430" s="239"/>
      <c r="O430" s="239"/>
      <c r="P430" s="239"/>
      <c r="Q430" s="239"/>
      <c r="R430" s="239"/>
      <c r="S430" s="239"/>
    </row>
    <row r="431" spans="1:19" s="253" customFormat="1" x14ac:dyDescent="0.25">
      <c r="A431" s="239"/>
      <c r="B431" s="239"/>
      <c r="F431" s="239"/>
      <c r="G431" s="239"/>
      <c r="H431" s="239"/>
      <c r="I431" s="239"/>
      <c r="J431" s="239"/>
      <c r="K431" s="239"/>
      <c r="L431" s="239"/>
      <c r="M431" s="239"/>
      <c r="N431" s="239"/>
      <c r="O431" s="239"/>
      <c r="P431" s="239"/>
      <c r="Q431" s="239"/>
      <c r="R431" s="239"/>
      <c r="S431" s="239"/>
    </row>
    <row r="432" spans="1:19" s="253" customFormat="1" x14ac:dyDescent="0.25">
      <c r="A432" s="239"/>
      <c r="B432" s="239"/>
      <c r="F432" s="239"/>
      <c r="G432" s="239"/>
      <c r="H432" s="239"/>
      <c r="I432" s="239"/>
      <c r="J432" s="239"/>
      <c r="K432" s="239"/>
      <c r="L432" s="239"/>
      <c r="M432" s="239"/>
      <c r="N432" s="239"/>
      <c r="O432" s="239"/>
      <c r="P432" s="239"/>
      <c r="Q432" s="239"/>
      <c r="R432" s="239"/>
      <c r="S432" s="239"/>
    </row>
    <row r="433" spans="1:19" s="253" customFormat="1" x14ac:dyDescent="0.25">
      <c r="A433" s="239"/>
      <c r="B433" s="239"/>
      <c r="F433" s="239"/>
      <c r="G433" s="239"/>
      <c r="H433" s="239"/>
      <c r="I433" s="239"/>
      <c r="J433" s="239"/>
      <c r="K433" s="239"/>
      <c r="L433" s="239"/>
      <c r="M433" s="239"/>
      <c r="N433" s="239"/>
      <c r="O433" s="239"/>
      <c r="P433" s="239"/>
      <c r="Q433" s="239"/>
      <c r="R433" s="239"/>
      <c r="S433" s="239"/>
    </row>
    <row r="434" spans="1:19" s="253" customFormat="1" x14ac:dyDescent="0.25">
      <c r="A434" s="239"/>
      <c r="B434" s="239"/>
      <c r="F434" s="239"/>
      <c r="G434" s="239"/>
      <c r="H434" s="239"/>
      <c r="I434" s="239"/>
      <c r="J434" s="239"/>
      <c r="K434" s="239"/>
      <c r="L434" s="239"/>
      <c r="M434" s="239"/>
      <c r="N434" s="239"/>
      <c r="O434" s="239"/>
      <c r="P434" s="239"/>
      <c r="Q434" s="239"/>
      <c r="R434" s="239"/>
      <c r="S434" s="239"/>
    </row>
    <row r="435" spans="1:19" s="253" customFormat="1" x14ac:dyDescent="0.25">
      <c r="A435" s="239"/>
      <c r="B435" s="239"/>
      <c r="F435" s="239"/>
      <c r="G435" s="239"/>
      <c r="H435" s="239"/>
      <c r="I435" s="239"/>
      <c r="J435" s="239"/>
      <c r="K435" s="239"/>
      <c r="L435" s="239"/>
      <c r="M435" s="239"/>
      <c r="N435" s="239"/>
      <c r="O435" s="239"/>
      <c r="P435" s="239"/>
      <c r="Q435" s="239"/>
      <c r="R435" s="239"/>
      <c r="S435" s="239"/>
    </row>
    <row r="436" spans="1:19" s="253" customFormat="1" x14ac:dyDescent="0.25">
      <c r="A436" s="239"/>
      <c r="B436" s="239"/>
      <c r="F436" s="239"/>
      <c r="G436" s="239"/>
      <c r="H436" s="239"/>
      <c r="I436" s="239"/>
      <c r="J436" s="239"/>
      <c r="K436" s="239"/>
      <c r="L436" s="239"/>
      <c r="M436" s="239"/>
      <c r="N436" s="239"/>
      <c r="O436" s="239"/>
      <c r="P436" s="239"/>
      <c r="Q436" s="239"/>
      <c r="R436" s="239"/>
      <c r="S436" s="239"/>
    </row>
    <row r="437" spans="1:19" s="253" customFormat="1" x14ac:dyDescent="0.25">
      <c r="A437" s="239"/>
      <c r="B437" s="239"/>
      <c r="F437" s="239"/>
      <c r="G437" s="239"/>
      <c r="H437" s="239"/>
      <c r="I437" s="239"/>
      <c r="J437" s="239"/>
      <c r="K437" s="239"/>
      <c r="L437" s="239"/>
      <c r="M437" s="239"/>
      <c r="N437" s="239"/>
      <c r="O437" s="239"/>
      <c r="P437" s="239"/>
      <c r="Q437" s="239"/>
      <c r="R437" s="239"/>
      <c r="S437" s="239"/>
    </row>
    <row r="438" spans="1:19" s="253" customFormat="1" x14ac:dyDescent="0.25">
      <c r="A438" s="239"/>
      <c r="B438" s="239"/>
      <c r="F438" s="239"/>
      <c r="G438" s="239"/>
      <c r="H438" s="239"/>
      <c r="I438" s="239"/>
      <c r="J438" s="239"/>
      <c r="K438" s="239"/>
      <c r="L438" s="239"/>
      <c r="M438" s="239"/>
      <c r="N438" s="239"/>
      <c r="O438" s="239"/>
      <c r="P438" s="239"/>
      <c r="Q438" s="239"/>
      <c r="R438" s="239"/>
      <c r="S438" s="239"/>
    </row>
    <row r="439" spans="1:19" s="253" customFormat="1" x14ac:dyDescent="0.25">
      <c r="A439" s="239"/>
      <c r="B439" s="239"/>
      <c r="F439" s="239"/>
      <c r="G439" s="239"/>
      <c r="H439" s="239"/>
      <c r="I439" s="239"/>
      <c r="J439" s="239"/>
      <c r="K439" s="239"/>
      <c r="L439" s="239"/>
      <c r="M439" s="239"/>
      <c r="N439" s="239"/>
      <c r="O439" s="239"/>
      <c r="P439" s="239"/>
      <c r="Q439" s="239"/>
      <c r="R439" s="239"/>
      <c r="S439" s="239"/>
    </row>
    <row r="440" spans="1:19" s="253" customFormat="1" x14ac:dyDescent="0.25">
      <c r="A440" s="239"/>
      <c r="B440" s="239"/>
      <c r="F440" s="239"/>
      <c r="G440" s="239"/>
      <c r="H440" s="239"/>
      <c r="I440" s="239"/>
      <c r="J440" s="239"/>
      <c r="K440" s="239"/>
      <c r="L440" s="239"/>
      <c r="M440" s="239"/>
      <c r="N440" s="239"/>
      <c r="O440" s="239"/>
      <c r="P440" s="239"/>
      <c r="Q440" s="239"/>
      <c r="R440" s="239"/>
      <c r="S440" s="239"/>
    </row>
    <row r="441" spans="1:19" s="253" customFormat="1" x14ac:dyDescent="0.25">
      <c r="A441" s="239"/>
      <c r="B441" s="239"/>
      <c r="F441" s="239"/>
      <c r="G441" s="239"/>
      <c r="H441" s="239"/>
      <c r="I441" s="239"/>
      <c r="J441" s="239"/>
      <c r="K441" s="239"/>
      <c r="L441" s="239"/>
      <c r="M441" s="239"/>
      <c r="N441" s="239"/>
      <c r="O441" s="239"/>
      <c r="P441" s="239"/>
      <c r="Q441" s="239"/>
      <c r="R441" s="239"/>
      <c r="S441" s="239"/>
    </row>
    <row r="442" spans="1:19" s="253" customFormat="1" x14ac:dyDescent="0.25">
      <c r="A442" s="239"/>
      <c r="B442" s="239"/>
      <c r="F442" s="239"/>
      <c r="G442" s="239"/>
      <c r="H442" s="239"/>
      <c r="I442" s="239"/>
      <c r="J442" s="239"/>
      <c r="K442" s="239"/>
      <c r="L442" s="239"/>
      <c r="M442" s="239"/>
      <c r="N442" s="239"/>
      <c r="O442" s="239"/>
      <c r="P442" s="239"/>
      <c r="Q442" s="239"/>
      <c r="R442" s="239"/>
      <c r="S442" s="239"/>
    </row>
    <row r="443" spans="1:19" s="253" customFormat="1" x14ac:dyDescent="0.25">
      <c r="A443" s="239"/>
      <c r="B443" s="239"/>
      <c r="F443" s="239"/>
      <c r="G443" s="239"/>
      <c r="H443" s="239"/>
      <c r="I443" s="239"/>
      <c r="J443" s="239"/>
      <c r="K443" s="239"/>
      <c r="L443" s="239"/>
      <c r="M443" s="239"/>
      <c r="N443" s="239"/>
      <c r="O443" s="239"/>
      <c r="P443" s="239"/>
      <c r="Q443" s="239"/>
      <c r="R443" s="239"/>
      <c r="S443" s="239"/>
    </row>
    <row r="444" spans="1:19" s="253" customFormat="1" x14ac:dyDescent="0.25">
      <c r="A444" s="239"/>
      <c r="B444" s="239"/>
      <c r="F444" s="239"/>
      <c r="G444" s="239"/>
      <c r="H444" s="239"/>
      <c r="I444" s="239"/>
      <c r="J444" s="239"/>
      <c r="K444" s="239"/>
      <c r="L444" s="239"/>
      <c r="M444" s="239"/>
      <c r="N444" s="239"/>
      <c r="O444" s="239"/>
      <c r="P444" s="239"/>
      <c r="Q444" s="239"/>
      <c r="R444" s="239"/>
      <c r="S444" s="239"/>
    </row>
    <row r="445" spans="1:19" s="253" customFormat="1" x14ac:dyDescent="0.25">
      <c r="A445" s="239"/>
      <c r="B445" s="239"/>
      <c r="F445" s="239"/>
      <c r="G445" s="239"/>
      <c r="H445" s="239"/>
      <c r="I445" s="239"/>
      <c r="J445" s="239"/>
      <c r="K445" s="239"/>
      <c r="L445" s="239"/>
      <c r="M445" s="239"/>
      <c r="N445" s="239"/>
      <c r="O445" s="239"/>
      <c r="P445" s="239"/>
      <c r="Q445" s="239"/>
      <c r="R445" s="239"/>
      <c r="S445" s="239"/>
    </row>
    <row r="446" spans="1:19" s="253" customFormat="1" x14ac:dyDescent="0.25">
      <c r="A446" s="239"/>
      <c r="B446" s="239"/>
      <c r="F446" s="239"/>
      <c r="G446" s="239"/>
      <c r="H446" s="239"/>
      <c r="I446" s="239"/>
      <c r="J446" s="239"/>
      <c r="K446" s="239"/>
      <c r="L446" s="239"/>
      <c r="M446" s="239"/>
      <c r="N446" s="239"/>
      <c r="O446" s="239"/>
      <c r="P446" s="239"/>
      <c r="Q446" s="239"/>
      <c r="R446" s="239"/>
      <c r="S446" s="239"/>
    </row>
    <row r="447" spans="1:19" s="253" customFormat="1" x14ac:dyDescent="0.25">
      <c r="A447" s="239"/>
      <c r="B447" s="239"/>
      <c r="F447" s="239"/>
      <c r="G447" s="239"/>
      <c r="H447" s="239"/>
      <c r="I447" s="239"/>
      <c r="J447" s="239"/>
      <c r="K447" s="239"/>
      <c r="L447" s="239"/>
      <c r="M447" s="239"/>
      <c r="N447" s="239"/>
      <c r="O447" s="239"/>
      <c r="P447" s="239"/>
      <c r="Q447" s="239"/>
      <c r="R447" s="239"/>
      <c r="S447" s="239"/>
    </row>
    <row r="448" spans="1:19" s="253" customFormat="1" x14ac:dyDescent="0.25">
      <c r="A448" s="239"/>
      <c r="B448" s="239"/>
      <c r="F448" s="239"/>
      <c r="G448" s="239"/>
      <c r="H448" s="239"/>
      <c r="I448" s="239"/>
      <c r="J448" s="239"/>
      <c r="K448" s="239"/>
      <c r="L448" s="239"/>
      <c r="M448" s="239"/>
      <c r="N448" s="239"/>
      <c r="O448" s="239"/>
      <c r="P448" s="239"/>
      <c r="Q448" s="239"/>
      <c r="R448" s="239"/>
      <c r="S448" s="239"/>
    </row>
    <row r="449" spans="1:19" s="253" customFormat="1" x14ac:dyDescent="0.25">
      <c r="A449" s="239"/>
      <c r="B449" s="239"/>
      <c r="F449" s="239"/>
      <c r="G449" s="239"/>
      <c r="H449" s="239"/>
      <c r="I449" s="239"/>
      <c r="J449" s="239"/>
      <c r="K449" s="239"/>
      <c r="L449" s="239"/>
      <c r="M449" s="239"/>
      <c r="N449" s="239"/>
      <c r="O449" s="239"/>
      <c r="P449" s="239"/>
      <c r="Q449" s="239"/>
      <c r="R449" s="239"/>
      <c r="S449" s="239"/>
    </row>
    <row r="450" spans="1:19" s="253" customFormat="1" x14ac:dyDescent="0.25">
      <c r="A450" s="239"/>
      <c r="B450" s="239"/>
      <c r="F450" s="239"/>
      <c r="G450" s="239"/>
      <c r="H450" s="239"/>
      <c r="I450" s="239"/>
      <c r="J450" s="239"/>
      <c r="K450" s="239"/>
      <c r="L450" s="239"/>
      <c r="M450" s="239"/>
      <c r="N450" s="239"/>
      <c r="O450" s="239"/>
      <c r="P450" s="239"/>
      <c r="Q450" s="239"/>
      <c r="R450" s="239"/>
      <c r="S450" s="239"/>
    </row>
    <row r="451" spans="1:19" s="253" customFormat="1" x14ac:dyDescent="0.25">
      <c r="A451" s="239"/>
      <c r="B451" s="239"/>
      <c r="F451" s="239"/>
      <c r="G451" s="239"/>
      <c r="H451" s="239"/>
      <c r="I451" s="239"/>
      <c r="J451" s="239"/>
      <c r="K451" s="239"/>
      <c r="L451" s="239"/>
      <c r="M451" s="239"/>
      <c r="N451" s="239"/>
      <c r="O451" s="239"/>
      <c r="P451" s="239"/>
      <c r="Q451" s="239"/>
      <c r="R451" s="239"/>
      <c r="S451" s="239"/>
    </row>
    <row r="452" spans="1:19" s="253" customFormat="1" x14ac:dyDescent="0.25">
      <c r="A452" s="239"/>
      <c r="B452" s="239"/>
      <c r="F452" s="239"/>
      <c r="G452" s="239"/>
      <c r="H452" s="239"/>
      <c r="I452" s="239"/>
      <c r="J452" s="239"/>
      <c r="K452" s="239"/>
      <c r="L452" s="239"/>
      <c r="M452" s="239"/>
      <c r="N452" s="239"/>
      <c r="O452" s="239"/>
      <c r="P452" s="239"/>
      <c r="Q452" s="239"/>
      <c r="R452" s="239"/>
      <c r="S452" s="239"/>
    </row>
    <row r="453" spans="1:19" s="253" customFormat="1" x14ac:dyDescent="0.25">
      <c r="A453" s="239"/>
      <c r="B453" s="239"/>
      <c r="F453" s="239"/>
      <c r="G453" s="239"/>
      <c r="H453" s="239"/>
      <c r="I453" s="239"/>
      <c r="J453" s="239"/>
      <c r="K453" s="239"/>
      <c r="L453" s="239"/>
      <c r="M453" s="239"/>
      <c r="N453" s="239"/>
      <c r="O453" s="239"/>
      <c r="P453" s="239"/>
      <c r="Q453" s="239"/>
      <c r="R453" s="239"/>
      <c r="S453" s="239"/>
    </row>
    <row r="454" spans="1:19" s="253" customFormat="1" x14ac:dyDescent="0.25">
      <c r="A454" s="239"/>
      <c r="B454" s="239"/>
      <c r="F454" s="239"/>
      <c r="G454" s="239"/>
      <c r="H454" s="239"/>
      <c r="I454" s="239"/>
      <c r="J454" s="239"/>
      <c r="K454" s="239"/>
      <c r="L454" s="239"/>
      <c r="M454" s="239"/>
      <c r="N454" s="239"/>
      <c r="O454" s="239"/>
      <c r="P454" s="239"/>
      <c r="Q454" s="239"/>
      <c r="R454" s="239"/>
      <c r="S454" s="239"/>
    </row>
    <row r="455" spans="1:19" s="253" customFormat="1" x14ac:dyDescent="0.25">
      <c r="A455" s="239"/>
      <c r="B455" s="239"/>
      <c r="F455" s="239"/>
      <c r="G455" s="239"/>
      <c r="H455" s="239"/>
      <c r="I455" s="239"/>
      <c r="J455" s="239"/>
      <c r="K455" s="239"/>
      <c r="L455" s="239"/>
      <c r="M455" s="239"/>
      <c r="N455" s="239"/>
      <c r="O455" s="239"/>
      <c r="P455" s="239"/>
      <c r="Q455" s="239"/>
      <c r="R455" s="239"/>
      <c r="S455" s="239"/>
    </row>
    <row r="456" spans="1:19" s="253" customFormat="1" x14ac:dyDescent="0.25">
      <c r="A456" s="239"/>
      <c r="B456" s="239"/>
      <c r="F456" s="239"/>
      <c r="G456" s="239"/>
      <c r="H456" s="239"/>
      <c r="I456" s="239"/>
      <c r="J456" s="239"/>
      <c r="K456" s="239"/>
      <c r="L456" s="239"/>
      <c r="M456" s="239"/>
      <c r="N456" s="239"/>
      <c r="O456" s="239"/>
      <c r="P456" s="239"/>
      <c r="Q456" s="239"/>
      <c r="R456" s="239"/>
      <c r="S456" s="239"/>
    </row>
    <row r="457" spans="1:19" s="253" customFormat="1" x14ac:dyDescent="0.25">
      <c r="A457" s="239"/>
      <c r="B457" s="239"/>
      <c r="F457" s="239"/>
      <c r="G457" s="239"/>
      <c r="H457" s="239"/>
      <c r="I457" s="239"/>
      <c r="J457" s="239"/>
      <c r="K457" s="239"/>
      <c r="L457" s="239"/>
      <c r="M457" s="239"/>
      <c r="N457" s="239"/>
      <c r="O457" s="239"/>
      <c r="P457" s="239"/>
      <c r="Q457" s="239"/>
      <c r="R457" s="239"/>
      <c r="S457" s="239"/>
    </row>
    <row r="458" spans="1:19" s="253" customFormat="1" x14ac:dyDescent="0.25">
      <c r="A458" s="239"/>
      <c r="B458" s="239"/>
      <c r="F458" s="239"/>
      <c r="G458" s="239"/>
      <c r="H458" s="239"/>
      <c r="I458" s="239"/>
      <c r="J458" s="239"/>
      <c r="K458" s="239"/>
      <c r="L458" s="239"/>
      <c r="M458" s="239"/>
      <c r="N458" s="239"/>
      <c r="O458" s="239"/>
      <c r="P458" s="239"/>
      <c r="Q458" s="239"/>
      <c r="R458" s="239"/>
      <c r="S458" s="239"/>
    </row>
    <row r="459" spans="1:19" s="253" customFormat="1" x14ac:dyDescent="0.25">
      <c r="A459" s="239"/>
      <c r="B459" s="239"/>
      <c r="F459" s="239"/>
      <c r="G459" s="239"/>
      <c r="H459" s="239"/>
      <c r="I459" s="239"/>
      <c r="J459" s="239"/>
      <c r="K459" s="239"/>
      <c r="L459" s="239"/>
      <c r="M459" s="239"/>
      <c r="N459" s="239"/>
      <c r="O459" s="239"/>
      <c r="P459" s="239"/>
      <c r="Q459" s="239"/>
      <c r="R459" s="239"/>
      <c r="S459" s="239"/>
    </row>
    <row r="460" spans="1:19" s="253" customFormat="1" x14ac:dyDescent="0.25">
      <c r="A460" s="239"/>
      <c r="B460" s="239"/>
      <c r="F460" s="239"/>
      <c r="G460" s="239"/>
      <c r="H460" s="239"/>
      <c r="I460" s="239"/>
      <c r="J460" s="239"/>
      <c r="K460" s="239"/>
      <c r="L460" s="239"/>
      <c r="M460" s="239"/>
      <c r="N460" s="239"/>
      <c r="O460" s="239"/>
      <c r="P460" s="239"/>
      <c r="Q460" s="239"/>
      <c r="R460" s="239"/>
      <c r="S460" s="239"/>
    </row>
    <row r="461" spans="1:19" s="253" customFormat="1" x14ac:dyDescent="0.25">
      <c r="A461" s="239"/>
      <c r="B461" s="239"/>
      <c r="F461" s="239"/>
      <c r="G461" s="239"/>
      <c r="H461" s="239"/>
      <c r="I461" s="239"/>
      <c r="J461" s="239"/>
      <c r="K461" s="239"/>
      <c r="L461" s="239"/>
      <c r="M461" s="239"/>
      <c r="N461" s="239"/>
      <c r="O461" s="239"/>
      <c r="P461" s="239"/>
      <c r="Q461" s="239"/>
      <c r="R461" s="239"/>
      <c r="S461" s="239"/>
    </row>
    <row r="462" spans="1:19" s="253" customFormat="1" x14ac:dyDescent="0.25">
      <c r="A462" s="239"/>
      <c r="B462" s="239"/>
      <c r="F462" s="239"/>
      <c r="G462" s="239"/>
      <c r="H462" s="239"/>
      <c r="I462" s="239"/>
      <c r="J462" s="239"/>
      <c r="K462" s="239"/>
      <c r="L462" s="239"/>
      <c r="M462" s="239"/>
      <c r="N462" s="239"/>
      <c r="O462" s="239"/>
      <c r="P462" s="239"/>
      <c r="Q462" s="239"/>
      <c r="R462" s="239"/>
      <c r="S462" s="239"/>
    </row>
    <row r="463" spans="1:19" s="253" customFormat="1" x14ac:dyDescent="0.25">
      <c r="A463" s="239"/>
      <c r="B463" s="239"/>
      <c r="F463" s="239"/>
      <c r="G463" s="239"/>
      <c r="H463" s="239"/>
      <c r="I463" s="239"/>
      <c r="J463" s="239"/>
      <c r="K463" s="239"/>
      <c r="L463" s="239"/>
      <c r="M463" s="239"/>
      <c r="N463" s="239"/>
      <c r="O463" s="239"/>
      <c r="P463" s="239"/>
      <c r="Q463" s="239"/>
      <c r="R463" s="239"/>
      <c r="S463" s="239"/>
    </row>
    <row r="464" spans="1:19" s="253" customFormat="1" x14ac:dyDescent="0.25">
      <c r="A464" s="239"/>
      <c r="B464" s="239"/>
      <c r="F464" s="239"/>
      <c r="G464" s="239"/>
      <c r="H464" s="239"/>
      <c r="I464" s="239"/>
      <c r="J464" s="239"/>
      <c r="K464" s="239"/>
      <c r="L464" s="239"/>
      <c r="M464" s="239"/>
      <c r="N464" s="239"/>
      <c r="O464" s="239"/>
      <c r="P464" s="239"/>
      <c r="Q464" s="239"/>
      <c r="R464" s="239"/>
      <c r="S464" s="239"/>
    </row>
    <row r="465" spans="1:19" s="253" customFormat="1" x14ac:dyDescent="0.25">
      <c r="A465" s="239"/>
      <c r="B465" s="239"/>
      <c r="F465" s="239"/>
      <c r="G465" s="239"/>
      <c r="H465" s="239"/>
      <c r="I465" s="239"/>
      <c r="J465" s="239"/>
      <c r="K465" s="239"/>
      <c r="L465" s="239"/>
      <c r="M465" s="239"/>
      <c r="N465" s="239"/>
      <c r="O465" s="239"/>
      <c r="P465" s="239"/>
      <c r="Q465" s="239"/>
      <c r="R465" s="239"/>
      <c r="S465" s="239"/>
    </row>
    <row r="466" spans="1:19" s="253" customFormat="1" x14ac:dyDescent="0.25">
      <c r="A466" s="239"/>
      <c r="B466" s="239"/>
      <c r="F466" s="239"/>
      <c r="G466" s="239"/>
      <c r="H466" s="239"/>
      <c r="I466" s="239"/>
      <c r="J466" s="239"/>
      <c r="K466" s="239"/>
      <c r="L466" s="239"/>
      <c r="M466" s="239"/>
      <c r="N466" s="239"/>
      <c r="O466" s="239"/>
      <c r="P466" s="239"/>
      <c r="Q466" s="239"/>
      <c r="R466" s="239"/>
      <c r="S466" s="239"/>
    </row>
    <row r="467" spans="1:19" s="253" customFormat="1" x14ac:dyDescent="0.25">
      <c r="A467" s="239"/>
      <c r="B467" s="239"/>
      <c r="F467" s="239"/>
      <c r="G467" s="239"/>
      <c r="H467" s="239"/>
      <c r="I467" s="239"/>
      <c r="J467" s="239"/>
      <c r="K467" s="239"/>
      <c r="L467" s="239"/>
      <c r="M467" s="239"/>
      <c r="N467" s="239"/>
      <c r="O467" s="239"/>
      <c r="P467" s="239"/>
      <c r="Q467" s="239"/>
      <c r="R467" s="239"/>
      <c r="S467" s="239"/>
    </row>
    <row r="468" spans="1:19" s="253" customFormat="1" x14ac:dyDescent="0.25">
      <c r="A468" s="239"/>
      <c r="B468" s="239"/>
      <c r="F468" s="239"/>
      <c r="G468" s="239"/>
      <c r="H468" s="239"/>
      <c r="I468" s="239"/>
      <c r="J468" s="239"/>
      <c r="K468" s="239"/>
      <c r="L468" s="239"/>
      <c r="M468" s="239"/>
      <c r="N468" s="239"/>
      <c r="O468" s="239"/>
      <c r="P468" s="239"/>
      <c r="Q468" s="239"/>
      <c r="R468" s="239"/>
      <c r="S468" s="239"/>
    </row>
    <row r="469" spans="1:19" s="253" customFormat="1" x14ac:dyDescent="0.25">
      <c r="A469" s="239"/>
      <c r="B469" s="239"/>
      <c r="F469" s="239"/>
      <c r="G469" s="239"/>
      <c r="H469" s="239"/>
      <c r="I469" s="239"/>
      <c r="J469" s="239"/>
      <c r="K469" s="239"/>
      <c r="L469" s="239"/>
      <c r="M469" s="239"/>
      <c r="N469" s="239"/>
      <c r="O469" s="239"/>
      <c r="P469" s="239"/>
      <c r="Q469" s="239"/>
      <c r="R469" s="239"/>
      <c r="S469" s="239"/>
    </row>
    <row r="470" spans="1:19" s="253" customFormat="1" x14ac:dyDescent="0.25">
      <c r="A470" s="239"/>
      <c r="B470" s="239"/>
      <c r="F470" s="239"/>
      <c r="G470" s="239"/>
      <c r="H470" s="239"/>
      <c r="I470" s="239"/>
      <c r="J470" s="239"/>
      <c r="K470" s="239"/>
      <c r="L470" s="239"/>
      <c r="M470" s="239"/>
      <c r="N470" s="239"/>
      <c r="O470" s="239"/>
      <c r="P470" s="239"/>
      <c r="Q470" s="239"/>
      <c r="R470" s="239"/>
      <c r="S470" s="239"/>
    </row>
    <row r="471" spans="1:19" s="253" customFormat="1" x14ac:dyDescent="0.25">
      <c r="A471" s="239"/>
      <c r="B471" s="239"/>
      <c r="F471" s="239"/>
      <c r="G471" s="239"/>
      <c r="H471" s="239"/>
      <c r="I471" s="239"/>
      <c r="J471" s="239"/>
      <c r="K471" s="239"/>
      <c r="L471" s="239"/>
      <c r="M471" s="239"/>
      <c r="N471" s="239"/>
      <c r="O471" s="239"/>
      <c r="P471" s="239"/>
      <c r="Q471" s="239"/>
      <c r="R471" s="239"/>
      <c r="S471" s="239"/>
    </row>
    <row r="472" spans="1:19" s="253" customFormat="1" x14ac:dyDescent="0.25">
      <c r="A472" s="239"/>
      <c r="B472" s="239"/>
      <c r="F472" s="239"/>
      <c r="G472" s="239"/>
      <c r="H472" s="239"/>
      <c r="I472" s="239"/>
      <c r="J472" s="239"/>
      <c r="K472" s="239"/>
      <c r="L472" s="239"/>
      <c r="M472" s="239"/>
      <c r="N472" s="239"/>
      <c r="O472" s="239"/>
      <c r="P472" s="239"/>
      <c r="Q472" s="239"/>
      <c r="R472" s="239"/>
      <c r="S472" s="239"/>
    </row>
    <row r="473" spans="1:19" s="253" customFormat="1" x14ac:dyDescent="0.25">
      <c r="A473" s="239"/>
      <c r="B473" s="239"/>
      <c r="F473" s="239"/>
      <c r="G473" s="239"/>
      <c r="H473" s="239"/>
      <c r="I473" s="239"/>
      <c r="J473" s="239"/>
      <c r="K473" s="239"/>
      <c r="L473" s="239"/>
      <c r="M473" s="239"/>
      <c r="N473" s="239"/>
      <c r="O473" s="239"/>
      <c r="P473" s="239"/>
      <c r="Q473" s="239"/>
      <c r="R473" s="239"/>
      <c r="S473" s="239"/>
    </row>
    <row r="474" spans="1:19" s="253" customFormat="1" x14ac:dyDescent="0.25">
      <c r="A474" s="239"/>
      <c r="B474" s="239"/>
      <c r="F474" s="239"/>
      <c r="G474" s="239"/>
      <c r="H474" s="239"/>
      <c r="I474" s="239"/>
      <c r="J474" s="239"/>
      <c r="K474" s="239"/>
      <c r="L474" s="239"/>
      <c r="M474" s="239"/>
      <c r="N474" s="239"/>
      <c r="O474" s="239"/>
      <c r="P474" s="239"/>
      <c r="Q474" s="239"/>
      <c r="R474" s="239"/>
      <c r="S474" s="239"/>
    </row>
    <row r="475" spans="1:19" s="253" customFormat="1" x14ac:dyDescent="0.25">
      <c r="A475" s="239"/>
      <c r="B475" s="239"/>
      <c r="F475" s="239"/>
      <c r="G475" s="239"/>
      <c r="H475" s="239"/>
      <c r="I475" s="239"/>
      <c r="J475" s="239"/>
      <c r="K475" s="239"/>
      <c r="L475" s="239"/>
      <c r="M475" s="239"/>
      <c r="N475" s="239"/>
      <c r="O475" s="239"/>
      <c r="P475" s="239"/>
      <c r="Q475" s="239"/>
      <c r="R475" s="239"/>
      <c r="S475" s="239"/>
    </row>
    <row r="476" spans="1:19" s="253" customFormat="1" x14ac:dyDescent="0.25">
      <c r="A476" s="239"/>
      <c r="B476" s="239"/>
      <c r="F476" s="239"/>
      <c r="G476" s="239"/>
      <c r="H476" s="239"/>
      <c r="I476" s="239"/>
      <c r="J476" s="239"/>
      <c r="K476" s="239"/>
      <c r="L476" s="239"/>
      <c r="M476" s="239"/>
      <c r="N476" s="239"/>
      <c r="O476" s="239"/>
      <c r="P476" s="239"/>
      <c r="Q476" s="239"/>
      <c r="R476" s="239"/>
      <c r="S476" s="239"/>
    </row>
    <row r="477" spans="1:19" s="253" customFormat="1" x14ac:dyDescent="0.25">
      <c r="A477" s="239"/>
      <c r="B477" s="239"/>
      <c r="F477" s="239"/>
      <c r="G477" s="239"/>
      <c r="H477" s="239"/>
      <c r="I477" s="239"/>
      <c r="J477" s="239"/>
      <c r="K477" s="239"/>
      <c r="L477" s="239"/>
      <c r="M477" s="239"/>
      <c r="N477" s="239"/>
      <c r="O477" s="239"/>
      <c r="P477" s="239"/>
      <c r="Q477" s="239"/>
      <c r="R477" s="239"/>
      <c r="S477" s="239"/>
    </row>
    <row r="478" spans="1:19" s="253" customFormat="1" x14ac:dyDescent="0.25">
      <c r="A478" s="239"/>
      <c r="B478" s="239"/>
      <c r="F478" s="239"/>
      <c r="G478" s="239"/>
      <c r="H478" s="239"/>
      <c r="I478" s="239"/>
      <c r="J478" s="239"/>
      <c r="K478" s="239"/>
      <c r="L478" s="239"/>
      <c r="M478" s="239"/>
      <c r="N478" s="239"/>
      <c r="O478" s="239"/>
      <c r="P478" s="239"/>
      <c r="Q478" s="239"/>
      <c r="R478" s="239"/>
      <c r="S478" s="239"/>
    </row>
    <row r="479" spans="1:19" s="253" customFormat="1" x14ac:dyDescent="0.25">
      <c r="A479" s="239"/>
      <c r="B479" s="239"/>
      <c r="F479" s="239"/>
      <c r="G479" s="239"/>
      <c r="H479" s="239"/>
      <c r="I479" s="239"/>
      <c r="J479" s="239"/>
      <c r="K479" s="239"/>
      <c r="L479" s="239"/>
      <c r="M479" s="239"/>
      <c r="N479" s="239"/>
      <c r="O479" s="239"/>
      <c r="P479" s="239"/>
      <c r="Q479" s="239"/>
      <c r="R479" s="239"/>
      <c r="S479" s="239"/>
    </row>
    <row r="480" spans="1:19" s="253" customFormat="1" x14ac:dyDescent="0.25">
      <c r="A480" s="239"/>
      <c r="B480" s="239"/>
      <c r="F480" s="239"/>
      <c r="G480" s="239"/>
      <c r="H480" s="239"/>
      <c r="I480" s="239"/>
      <c r="J480" s="239"/>
      <c r="K480" s="239"/>
      <c r="L480" s="239"/>
      <c r="M480" s="239"/>
      <c r="N480" s="239"/>
      <c r="O480" s="239"/>
      <c r="P480" s="239"/>
      <c r="Q480" s="239"/>
      <c r="R480" s="239"/>
      <c r="S480" s="239"/>
    </row>
    <row r="481" spans="1:19" s="253" customFormat="1" x14ac:dyDescent="0.25">
      <c r="A481" s="239"/>
      <c r="B481" s="239"/>
      <c r="F481" s="239"/>
      <c r="G481" s="239"/>
      <c r="H481" s="239"/>
      <c r="I481" s="239"/>
      <c r="J481" s="239"/>
      <c r="K481" s="239"/>
      <c r="L481" s="239"/>
      <c r="M481" s="239"/>
      <c r="N481" s="239"/>
      <c r="O481" s="239"/>
      <c r="P481" s="239"/>
      <c r="Q481" s="239"/>
      <c r="R481" s="239"/>
      <c r="S481" s="239"/>
    </row>
    <row r="482" spans="1:19" s="253" customFormat="1" x14ac:dyDescent="0.25">
      <c r="A482" s="239"/>
      <c r="B482" s="239"/>
      <c r="F482" s="239"/>
      <c r="G482" s="239"/>
      <c r="H482" s="239"/>
      <c r="I482" s="239"/>
      <c r="J482" s="239"/>
      <c r="K482" s="239"/>
      <c r="L482" s="239"/>
      <c r="M482" s="239"/>
      <c r="N482" s="239"/>
      <c r="O482" s="239"/>
      <c r="P482" s="239"/>
      <c r="Q482" s="239"/>
      <c r="R482" s="239"/>
      <c r="S482" s="239"/>
    </row>
    <row r="483" spans="1:19" s="253" customFormat="1" x14ac:dyDescent="0.25">
      <c r="A483" s="239"/>
      <c r="B483" s="239"/>
      <c r="F483" s="239"/>
      <c r="G483" s="239"/>
      <c r="H483" s="239"/>
      <c r="I483" s="239"/>
      <c r="J483" s="239"/>
      <c r="K483" s="239"/>
      <c r="L483" s="239"/>
      <c r="M483" s="239"/>
      <c r="N483" s="239"/>
      <c r="O483" s="239"/>
      <c r="P483" s="239"/>
      <c r="Q483" s="239"/>
      <c r="R483" s="239"/>
      <c r="S483" s="239"/>
    </row>
    <row r="484" spans="1:19" s="253" customFormat="1" x14ac:dyDescent="0.25">
      <c r="A484" s="239"/>
      <c r="B484" s="239"/>
      <c r="F484" s="239"/>
      <c r="G484" s="239"/>
      <c r="H484" s="239"/>
      <c r="I484" s="239"/>
      <c r="J484" s="239"/>
      <c r="K484" s="239"/>
      <c r="L484" s="239"/>
      <c r="M484" s="239"/>
      <c r="N484" s="239"/>
      <c r="O484" s="239"/>
      <c r="P484" s="239"/>
      <c r="Q484" s="239"/>
      <c r="R484" s="239"/>
      <c r="S484" s="239"/>
    </row>
    <row r="485" spans="1:19" s="253" customFormat="1" x14ac:dyDescent="0.25">
      <c r="A485" s="239"/>
      <c r="B485" s="239"/>
      <c r="F485" s="239"/>
      <c r="G485" s="239"/>
      <c r="H485" s="239"/>
      <c r="I485" s="239"/>
      <c r="J485" s="239"/>
      <c r="K485" s="239"/>
      <c r="L485" s="239"/>
      <c r="M485" s="239"/>
      <c r="N485" s="239"/>
      <c r="O485" s="239"/>
      <c r="P485" s="239"/>
      <c r="Q485" s="239"/>
      <c r="R485" s="239"/>
      <c r="S485" s="239"/>
    </row>
    <row r="486" spans="1:19" s="253" customFormat="1" x14ac:dyDescent="0.25">
      <c r="A486" s="239"/>
      <c r="B486" s="239"/>
      <c r="F486" s="239"/>
      <c r="G486" s="239"/>
      <c r="H486" s="239"/>
      <c r="I486" s="239"/>
      <c r="J486" s="239"/>
      <c r="K486" s="239"/>
      <c r="L486" s="239"/>
      <c r="M486" s="239"/>
      <c r="N486" s="239"/>
      <c r="O486" s="239"/>
      <c r="P486" s="239"/>
      <c r="Q486" s="239"/>
      <c r="R486" s="239"/>
      <c r="S486" s="239"/>
    </row>
    <row r="487" spans="1:19" s="253" customFormat="1" x14ac:dyDescent="0.25">
      <c r="A487" s="239"/>
      <c r="B487" s="239"/>
      <c r="F487" s="239"/>
      <c r="G487" s="239"/>
      <c r="H487" s="239"/>
      <c r="I487" s="239"/>
      <c r="J487" s="239"/>
      <c r="K487" s="239"/>
      <c r="L487" s="239"/>
      <c r="M487" s="239"/>
      <c r="N487" s="239"/>
      <c r="O487" s="239"/>
      <c r="P487" s="239"/>
      <c r="Q487" s="239"/>
      <c r="R487" s="239"/>
      <c r="S487" s="239"/>
    </row>
    <row r="488" spans="1:19" s="253" customFormat="1" x14ac:dyDescent="0.25">
      <c r="A488" s="239"/>
      <c r="B488" s="239"/>
      <c r="F488" s="239"/>
      <c r="G488" s="239"/>
      <c r="H488" s="239"/>
      <c r="I488" s="239"/>
      <c r="J488" s="239"/>
      <c r="K488" s="239"/>
      <c r="L488" s="239"/>
      <c r="M488" s="239"/>
      <c r="N488" s="239"/>
      <c r="O488" s="239"/>
      <c r="P488" s="239"/>
      <c r="Q488" s="239"/>
      <c r="R488" s="239"/>
      <c r="S488" s="239"/>
    </row>
    <row r="489" spans="1:19" s="253" customFormat="1" x14ac:dyDescent="0.25">
      <c r="A489" s="239"/>
      <c r="B489" s="239"/>
      <c r="F489" s="239"/>
      <c r="G489" s="239"/>
      <c r="H489" s="239"/>
      <c r="I489" s="239"/>
      <c r="J489" s="239"/>
      <c r="K489" s="239"/>
      <c r="L489" s="239"/>
      <c r="M489" s="239"/>
      <c r="N489" s="239"/>
      <c r="O489" s="239"/>
      <c r="P489" s="239"/>
      <c r="Q489" s="239"/>
      <c r="R489" s="239"/>
      <c r="S489" s="239"/>
    </row>
    <row r="490" spans="1:19" s="253" customFormat="1" x14ac:dyDescent="0.25">
      <c r="A490" s="239"/>
      <c r="B490" s="239"/>
      <c r="F490" s="239"/>
      <c r="G490" s="239"/>
      <c r="H490" s="239"/>
      <c r="I490" s="239"/>
      <c r="J490" s="239"/>
      <c r="K490" s="239"/>
      <c r="L490" s="239"/>
      <c r="M490" s="239"/>
      <c r="N490" s="239"/>
      <c r="O490" s="239"/>
      <c r="P490" s="239"/>
      <c r="Q490" s="239"/>
      <c r="R490" s="239"/>
      <c r="S490" s="239"/>
    </row>
    <row r="491" spans="1:19" s="253" customFormat="1" x14ac:dyDescent="0.25">
      <c r="A491" s="239"/>
      <c r="B491" s="239"/>
      <c r="F491" s="239"/>
      <c r="G491" s="239"/>
      <c r="H491" s="239"/>
      <c r="I491" s="239"/>
      <c r="J491" s="239"/>
      <c r="K491" s="239"/>
      <c r="L491" s="239"/>
      <c r="M491" s="239"/>
      <c r="N491" s="239"/>
      <c r="O491" s="239"/>
      <c r="P491" s="239"/>
      <c r="Q491" s="239"/>
      <c r="R491" s="239"/>
      <c r="S491" s="239"/>
    </row>
    <row r="492" spans="1:19" s="253" customFormat="1" x14ac:dyDescent="0.25">
      <c r="A492" s="239"/>
      <c r="B492" s="239"/>
      <c r="F492" s="239"/>
      <c r="G492" s="239"/>
      <c r="H492" s="239"/>
      <c r="I492" s="239"/>
      <c r="J492" s="239"/>
      <c r="K492" s="239"/>
      <c r="L492" s="239"/>
      <c r="M492" s="239"/>
      <c r="N492" s="239"/>
      <c r="O492" s="239"/>
      <c r="P492" s="239"/>
      <c r="Q492" s="239"/>
      <c r="R492" s="239"/>
      <c r="S492" s="239"/>
    </row>
    <row r="493" spans="1:19" s="253" customFormat="1" x14ac:dyDescent="0.25">
      <c r="A493" s="239"/>
      <c r="B493" s="239"/>
      <c r="F493" s="239"/>
      <c r="G493" s="239"/>
      <c r="H493" s="239"/>
      <c r="I493" s="239"/>
      <c r="J493" s="239"/>
      <c r="K493" s="239"/>
      <c r="L493" s="239"/>
      <c r="M493" s="239"/>
      <c r="N493" s="239"/>
      <c r="O493" s="239"/>
      <c r="P493" s="239"/>
      <c r="Q493" s="239"/>
      <c r="R493" s="239"/>
      <c r="S493" s="239"/>
    </row>
    <row r="494" spans="1:19" s="253" customFormat="1" x14ac:dyDescent="0.25">
      <c r="A494" s="239"/>
      <c r="B494" s="239"/>
      <c r="F494" s="239"/>
      <c r="G494" s="239"/>
      <c r="H494" s="239"/>
      <c r="I494" s="239"/>
      <c r="J494" s="239"/>
      <c r="K494" s="239"/>
      <c r="L494" s="239"/>
      <c r="M494" s="239"/>
      <c r="N494" s="239"/>
      <c r="O494" s="239"/>
      <c r="P494" s="239"/>
      <c r="Q494" s="239"/>
      <c r="R494" s="239"/>
      <c r="S494" s="239"/>
    </row>
    <row r="495" spans="1:19" s="253" customFormat="1" x14ac:dyDescent="0.25">
      <c r="A495" s="239"/>
      <c r="B495" s="239"/>
      <c r="F495" s="239"/>
      <c r="G495" s="239"/>
      <c r="H495" s="239"/>
      <c r="I495" s="239"/>
      <c r="J495" s="239"/>
      <c r="K495" s="239"/>
      <c r="L495" s="239"/>
      <c r="M495" s="239"/>
      <c r="N495" s="239"/>
      <c r="O495" s="239"/>
      <c r="P495" s="239"/>
      <c r="Q495" s="239"/>
      <c r="R495" s="239"/>
      <c r="S495" s="239"/>
    </row>
    <row r="496" spans="1:19" s="253" customFormat="1" x14ac:dyDescent="0.25">
      <c r="A496" s="239"/>
      <c r="B496" s="239"/>
      <c r="F496" s="239"/>
      <c r="G496" s="239"/>
      <c r="H496" s="239"/>
      <c r="I496" s="239"/>
      <c r="J496" s="239"/>
      <c r="K496" s="239"/>
      <c r="L496" s="239"/>
      <c r="M496" s="239"/>
      <c r="N496" s="239"/>
      <c r="O496" s="239"/>
      <c r="P496" s="239"/>
      <c r="Q496" s="239"/>
      <c r="R496" s="239"/>
      <c r="S496" s="239"/>
    </row>
    <row r="497" spans="1:19" s="253" customFormat="1" x14ac:dyDescent="0.25">
      <c r="A497" s="239"/>
      <c r="B497" s="239"/>
      <c r="F497" s="239"/>
      <c r="G497" s="239"/>
      <c r="H497" s="239"/>
      <c r="I497" s="239"/>
      <c r="J497" s="239"/>
      <c r="K497" s="239"/>
      <c r="L497" s="239"/>
      <c r="M497" s="239"/>
      <c r="N497" s="239"/>
      <c r="O497" s="239"/>
      <c r="P497" s="239"/>
      <c r="Q497" s="239"/>
      <c r="R497" s="239"/>
      <c r="S497" s="239"/>
    </row>
    <row r="498" spans="1:19" s="253" customFormat="1" x14ac:dyDescent="0.25">
      <c r="A498" s="239"/>
      <c r="B498" s="239"/>
      <c r="F498" s="239"/>
      <c r="G498" s="239"/>
      <c r="H498" s="239"/>
      <c r="I498" s="239"/>
      <c r="J498" s="239"/>
      <c r="K498" s="239"/>
      <c r="L498" s="239"/>
      <c r="M498" s="239"/>
      <c r="N498" s="239"/>
      <c r="O498" s="239"/>
      <c r="P498" s="239"/>
      <c r="Q498" s="239"/>
      <c r="R498" s="239"/>
      <c r="S498" s="239"/>
    </row>
    <row r="499" spans="1:19" s="253" customFormat="1" x14ac:dyDescent="0.25">
      <c r="A499" s="239"/>
      <c r="B499" s="239"/>
      <c r="F499" s="239"/>
      <c r="G499" s="239"/>
      <c r="H499" s="239"/>
      <c r="I499" s="239"/>
      <c r="J499" s="239"/>
      <c r="K499" s="239"/>
      <c r="L499" s="239"/>
      <c r="M499" s="239"/>
      <c r="N499" s="239"/>
      <c r="O499" s="239"/>
      <c r="P499" s="239"/>
      <c r="Q499" s="239"/>
      <c r="R499" s="239"/>
      <c r="S499" s="239"/>
    </row>
    <row r="500" spans="1:19" s="253" customFormat="1" x14ac:dyDescent="0.25">
      <c r="A500" s="239"/>
      <c r="B500" s="239"/>
      <c r="F500" s="239"/>
      <c r="G500" s="239"/>
      <c r="H500" s="239"/>
      <c r="I500" s="239"/>
      <c r="J500" s="239"/>
      <c r="K500" s="239"/>
      <c r="L500" s="239"/>
      <c r="M500" s="239"/>
      <c r="N500" s="239"/>
      <c r="O500" s="239"/>
      <c r="P500" s="239"/>
      <c r="Q500" s="239"/>
      <c r="R500" s="239"/>
      <c r="S500" s="239"/>
    </row>
    <row r="501" spans="1:19" s="253" customFormat="1" x14ac:dyDescent="0.25">
      <c r="A501" s="239"/>
      <c r="B501" s="239"/>
      <c r="F501" s="239"/>
      <c r="G501" s="239"/>
      <c r="H501" s="239"/>
      <c r="I501" s="239"/>
      <c r="J501" s="239"/>
      <c r="K501" s="239"/>
      <c r="L501" s="239"/>
      <c r="M501" s="239"/>
      <c r="N501" s="239"/>
      <c r="O501" s="239"/>
      <c r="P501" s="239"/>
      <c r="Q501" s="239"/>
      <c r="R501" s="239"/>
      <c r="S501" s="239"/>
    </row>
    <row r="502" spans="1:19" s="253" customFormat="1" x14ac:dyDescent="0.25">
      <c r="A502" s="239"/>
      <c r="B502" s="239"/>
      <c r="F502" s="239"/>
      <c r="G502" s="239"/>
      <c r="H502" s="239"/>
      <c r="I502" s="239"/>
      <c r="J502" s="239"/>
      <c r="K502" s="239"/>
      <c r="L502" s="239"/>
      <c r="M502" s="239"/>
      <c r="N502" s="239"/>
      <c r="O502" s="239"/>
      <c r="P502" s="239"/>
      <c r="Q502" s="239"/>
      <c r="R502" s="239"/>
      <c r="S502" s="239"/>
    </row>
    <row r="503" spans="1:19" s="253" customFormat="1" x14ac:dyDescent="0.25">
      <c r="A503" s="239"/>
      <c r="B503" s="239"/>
      <c r="F503" s="239"/>
      <c r="G503" s="239"/>
      <c r="H503" s="239"/>
      <c r="I503" s="239"/>
      <c r="J503" s="239"/>
      <c r="K503" s="239"/>
      <c r="L503" s="239"/>
      <c r="M503" s="239"/>
      <c r="N503" s="239"/>
      <c r="O503" s="239"/>
      <c r="P503" s="239"/>
      <c r="Q503" s="239"/>
      <c r="R503" s="239"/>
      <c r="S503" s="239"/>
    </row>
    <row r="504" spans="1:19" s="253" customFormat="1" x14ac:dyDescent="0.25">
      <c r="A504" s="239"/>
      <c r="B504" s="239"/>
      <c r="F504" s="239"/>
      <c r="G504" s="239"/>
      <c r="H504" s="239"/>
      <c r="I504" s="239"/>
      <c r="J504" s="239"/>
      <c r="K504" s="239"/>
      <c r="L504" s="239"/>
      <c r="M504" s="239"/>
      <c r="N504" s="239"/>
      <c r="O504" s="239"/>
      <c r="P504" s="239"/>
      <c r="Q504" s="239"/>
      <c r="R504" s="239"/>
      <c r="S504" s="239"/>
    </row>
    <row r="505" spans="1:19" s="253" customFormat="1" x14ac:dyDescent="0.25">
      <c r="A505" s="239"/>
      <c r="B505" s="239"/>
      <c r="F505" s="239"/>
      <c r="G505" s="239"/>
      <c r="H505" s="239"/>
      <c r="I505" s="239"/>
      <c r="J505" s="239"/>
      <c r="K505" s="239"/>
      <c r="L505" s="239"/>
      <c r="M505" s="239"/>
      <c r="N505" s="239"/>
      <c r="O505" s="239"/>
      <c r="P505" s="239"/>
      <c r="Q505" s="239"/>
      <c r="R505" s="239"/>
      <c r="S505" s="239"/>
    </row>
    <row r="506" spans="1:19" s="253" customFormat="1" x14ac:dyDescent="0.25">
      <c r="A506" s="239"/>
      <c r="B506" s="239"/>
      <c r="F506" s="239"/>
      <c r="G506" s="239"/>
      <c r="H506" s="239"/>
      <c r="I506" s="239"/>
      <c r="J506" s="239"/>
      <c r="K506" s="239"/>
      <c r="L506" s="239"/>
      <c r="M506" s="239"/>
      <c r="N506" s="239"/>
      <c r="O506" s="239"/>
      <c r="P506" s="239"/>
      <c r="Q506" s="239"/>
      <c r="R506" s="239"/>
      <c r="S506" s="239"/>
    </row>
    <row r="507" spans="1:19" s="253" customFormat="1" x14ac:dyDescent="0.25">
      <c r="A507" s="239"/>
      <c r="B507" s="239"/>
      <c r="F507" s="239"/>
      <c r="G507" s="239"/>
      <c r="H507" s="239"/>
      <c r="I507" s="239"/>
      <c r="J507" s="239"/>
      <c r="K507" s="239"/>
      <c r="L507" s="239"/>
      <c r="M507" s="239"/>
      <c r="N507" s="239"/>
      <c r="O507" s="239"/>
      <c r="P507" s="239"/>
      <c r="Q507" s="239"/>
      <c r="R507" s="239"/>
      <c r="S507" s="239"/>
    </row>
    <row r="508" spans="1:19" s="253" customFormat="1" x14ac:dyDescent="0.25">
      <c r="A508" s="239"/>
      <c r="B508" s="239"/>
      <c r="F508" s="239"/>
      <c r="G508" s="239"/>
      <c r="H508" s="239"/>
      <c r="I508" s="239"/>
      <c r="J508" s="239"/>
      <c r="K508" s="239"/>
      <c r="L508" s="239"/>
      <c r="M508" s="239"/>
      <c r="N508" s="239"/>
      <c r="O508" s="239"/>
      <c r="P508" s="239"/>
      <c r="Q508" s="239"/>
      <c r="R508" s="239"/>
      <c r="S508" s="239"/>
    </row>
    <row r="509" spans="1:19" s="253" customFormat="1" x14ac:dyDescent="0.25">
      <c r="A509" s="239"/>
      <c r="B509" s="239"/>
      <c r="F509" s="239"/>
      <c r="G509" s="239"/>
      <c r="H509" s="239"/>
      <c r="I509" s="239"/>
      <c r="J509" s="239"/>
      <c r="K509" s="239"/>
      <c r="L509" s="239"/>
      <c r="M509" s="239"/>
      <c r="N509" s="239"/>
      <c r="O509" s="239"/>
      <c r="P509" s="239"/>
      <c r="Q509" s="239"/>
      <c r="R509" s="239"/>
      <c r="S509" s="239"/>
    </row>
    <row r="510" spans="1:19" s="253" customFormat="1" x14ac:dyDescent="0.25">
      <c r="A510" s="239"/>
      <c r="B510" s="239"/>
      <c r="F510" s="239"/>
      <c r="G510" s="239"/>
      <c r="H510" s="239"/>
      <c r="I510" s="239"/>
      <c r="J510" s="239"/>
      <c r="K510" s="239"/>
      <c r="L510" s="239"/>
      <c r="M510" s="239"/>
      <c r="N510" s="239"/>
      <c r="O510" s="239"/>
      <c r="P510" s="239"/>
      <c r="Q510" s="239"/>
      <c r="R510" s="239"/>
      <c r="S510" s="239"/>
    </row>
    <row r="511" spans="1:19" s="253" customFormat="1" x14ac:dyDescent="0.25">
      <c r="A511" s="239"/>
      <c r="B511" s="239"/>
      <c r="F511" s="239"/>
      <c r="G511" s="239"/>
      <c r="H511" s="239"/>
      <c r="I511" s="239"/>
      <c r="J511" s="239"/>
      <c r="K511" s="239"/>
      <c r="L511" s="239"/>
      <c r="M511" s="239"/>
      <c r="N511" s="239"/>
      <c r="O511" s="239"/>
      <c r="P511" s="239"/>
      <c r="Q511" s="239"/>
      <c r="R511" s="239"/>
      <c r="S511" s="239"/>
    </row>
    <row r="512" spans="1:19" s="253" customFormat="1" x14ac:dyDescent="0.25">
      <c r="A512" s="239"/>
      <c r="B512" s="239"/>
      <c r="F512" s="239"/>
      <c r="G512" s="239"/>
      <c r="H512" s="239"/>
      <c r="I512" s="239"/>
      <c r="J512" s="239"/>
      <c r="K512" s="239"/>
      <c r="L512" s="239"/>
      <c r="M512" s="239"/>
      <c r="N512" s="239"/>
      <c r="O512" s="239"/>
      <c r="P512" s="239"/>
      <c r="Q512" s="239"/>
      <c r="R512" s="239"/>
      <c r="S512" s="239"/>
    </row>
    <row r="513" spans="1:19" s="253" customFormat="1" x14ac:dyDescent="0.25">
      <c r="A513" s="239"/>
      <c r="B513" s="239"/>
      <c r="F513" s="239"/>
      <c r="G513" s="239"/>
      <c r="H513" s="239"/>
      <c r="I513" s="239"/>
      <c r="J513" s="239"/>
      <c r="K513" s="239"/>
      <c r="L513" s="239"/>
      <c r="M513" s="239"/>
      <c r="N513" s="239"/>
      <c r="O513" s="239"/>
      <c r="P513" s="239"/>
      <c r="Q513" s="239"/>
      <c r="R513" s="239"/>
      <c r="S513" s="239"/>
    </row>
    <row r="514" spans="1:19" s="253" customFormat="1" x14ac:dyDescent="0.25">
      <c r="A514" s="239"/>
      <c r="B514" s="239"/>
      <c r="F514" s="239"/>
      <c r="G514" s="239"/>
      <c r="H514" s="239"/>
      <c r="I514" s="239"/>
      <c r="J514" s="239"/>
      <c r="K514" s="239"/>
      <c r="L514" s="239"/>
      <c r="M514" s="239"/>
      <c r="N514" s="239"/>
      <c r="O514" s="239"/>
      <c r="P514" s="239"/>
      <c r="Q514" s="239"/>
      <c r="R514" s="239"/>
      <c r="S514" s="239"/>
    </row>
    <row r="515" spans="1:19" s="253" customFormat="1" x14ac:dyDescent="0.25">
      <c r="A515" s="239"/>
      <c r="B515" s="239"/>
      <c r="F515" s="239"/>
      <c r="G515" s="239"/>
      <c r="H515" s="239"/>
      <c r="I515" s="239"/>
      <c r="J515" s="239"/>
      <c r="K515" s="239"/>
      <c r="L515" s="239"/>
      <c r="M515" s="239"/>
      <c r="N515" s="239"/>
      <c r="O515" s="239"/>
      <c r="P515" s="239"/>
      <c r="Q515" s="239"/>
      <c r="R515" s="239"/>
      <c r="S515" s="239"/>
    </row>
    <row r="516" spans="1:19" s="253" customFormat="1" x14ac:dyDescent="0.25">
      <c r="A516" s="239"/>
      <c r="B516" s="239"/>
      <c r="F516" s="239"/>
      <c r="G516" s="239"/>
      <c r="H516" s="239"/>
      <c r="I516" s="239"/>
      <c r="J516" s="239"/>
      <c r="K516" s="239"/>
      <c r="L516" s="239"/>
      <c r="M516" s="239"/>
      <c r="N516" s="239"/>
      <c r="O516" s="239"/>
      <c r="P516" s="239"/>
      <c r="Q516" s="239"/>
      <c r="R516" s="239"/>
      <c r="S516" s="239"/>
    </row>
    <row r="517" spans="1:19" s="253" customFormat="1" x14ac:dyDescent="0.25">
      <c r="A517" s="239"/>
      <c r="B517" s="239"/>
      <c r="F517" s="239"/>
      <c r="G517" s="239"/>
      <c r="H517" s="239"/>
      <c r="I517" s="239"/>
      <c r="J517" s="239"/>
      <c r="K517" s="239"/>
      <c r="L517" s="239"/>
      <c r="M517" s="239"/>
      <c r="N517" s="239"/>
      <c r="O517" s="239"/>
      <c r="P517" s="239"/>
      <c r="Q517" s="239"/>
      <c r="R517" s="239"/>
      <c r="S517" s="239"/>
    </row>
    <row r="518" spans="1:19" s="253" customFormat="1" x14ac:dyDescent="0.25">
      <c r="A518" s="239"/>
      <c r="B518" s="239"/>
      <c r="F518" s="239"/>
      <c r="G518" s="239"/>
      <c r="H518" s="239"/>
      <c r="I518" s="239"/>
      <c r="J518" s="239"/>
      <c r="K518" s="239"/>
      <c r="L518" s="239"/>
      <c r="M518" s="239"/>
      <c r="N518" s="239"/>
      <c r="O518" s="239"/>
      <c r="P518" s="239"/>
      <c r="Q518" s="239"/>
      <c r="R518" s="239"/>
      <c r="S518" s="239"/>
    </row>
    <row r="519" spans="1:19" s="253" customFormat="1" x14ac:dyDescent="0.25">
      <c r="A519" s="239"/>
      <c r="B519" s="239"/>
      <c r="F519" s="239"/>
      <c r="G519" s="239"/>
      <c r="H519" s="239"/>
      <c r="I519" s="239"/>
      <c r="J519" s="239"/>
      <c r="K519" s="239"/>
      <c r="L519" s="239"/>
      <c r="M519" s="239"/>
      <c r="N519" s="239"/>
      <c r="O519" s="239"/>
      <c r="P519" s="239"/>
      <c r="Q519" s="239"/>
      <c r="R519" s="239"/>
      <c r="S519" s="239"/>
    </row>
    <row r="520" spans="1:19" s="253" customFormat="1" x14ac:dyDescent="0.25">
      <c r="A520" s="239"/>
      <c r="B520" s="239"/>
      <c r="F520" s="239"/>
      <c r="G520" s="239"/>
      <c r="H520" s="239"/>
      <c r="I520" s="239"/>
      <c r="J520" s="239"/>
      <c r="K520" s="239"/>
      <c r="L520" s="239"/>
      <c r="M520" s="239"/>
      <c r="N520" s="239"/>
      <c r="O520" s="239"/>
      <c r="P520" s="239"/>
      <c r="Q520" s="239"/>
      <c r="R520" s="239"/>
      <c r="S520" s="239"/>
    </row>
    <row r="521" spans="1:19" s="253" customFormat="1" x14ac:dyDescent="0.25">
      <c r="A521" s="239"/>
      <c r="B521" s="239"/>
      <c r="F521" s="239"/>
      <c r="G521" s="239"/>
      <c r="H521" s="239"/>
      <c r="I521" s="239"/>
      <c r="J521" s="239"/>
      <c r="K521" s="239"/>
      <c r="L521" s="239"/>
      <c r="M521" s="239"/>
      <c r="N521" s="239"/>
      <c r="O521" s="239"/>
      <c r="P521" s="239"/>
      <c r="Q521" s="239"/>
      <c r="R521" s="239"/>
      <c r="S521" s="239"/>
    </row>
    <row r="522" spans="1:19" s="253" customFormat="1" x14ac:dyDescent="0.25">
      <c r="A522" s="239"/>
      <c r="B522" s="239"/>
      <c r="F522" s="239"/>
      <c r="G522" s="239"/>
      <c r="H522" s="239"/>
      <c r="I522" s="239"/>
      <c r="J522" s="239"/>
      <c r="K522" s="239"/>
      <c r="L522" s="239"/>
      <c r="M522" s="239"/>
      <c r="N522" s="239"/>
      <c r="O522" s="239"/>
      <c r="P522" s="239"/>
      <c r="Q522" s="239"/>
      <c r="R522" s="239"/>
      <c r="S522" s="239"/>
    </row>
    <row r="523" spans="1:19" s="253" customFormat="1" x14ac:dyDescent="0.25">
      <c r="A523" s="239"/>
      <c r="B523" s="239"/>
      <c r="F523" s="239"/>
      <c r="G523" s="239"/>
      <c r="H523" s="239"/>
      <c r="I523" s="239"/>
      <c r="J523" s="239"/>
      <c r="K523" s="239"/>
      <c r="L523" s="239"/>
      <c r="M523" s="239"/>
      <c r="N523" s="239"/>
      <c r="O523" s="239"/>
      <c r="P523" s="239"/>
      <c r="Q523" s="239"/>
      <c r="R523" s="239"/>
      <c r="S523" s="239"/>
    </row>
    <row r="524" spans="1:19" s="253" customFormat="1" x14ac:dyDescent="0.25">
      <c r="A524" s="239"/>
      <c r="B524" s="239"/>
      <c r="F524" s="239"/>
      <c r="G524" s="239"/>
      <c r="H524" s="239"/>
      <c r="I524" s="239"/>
      <c r="J524" s="239"/>
      <c r="K524" s="239"/>
      <c r="L524" s="239"/>
      <c r="M524" s="239"/>
      <c r="N524" s="239"/>
      <c r="O524" s="239"/>
      <c r="P524" s="239"/>
      <c r="Q524" s="239"/>
      <c r="R524" s="239"/>
      <c r="S524" s="239"/>
    </row>
    <row r="525" spans="1:19" s="253" customFormat="1" x14ac:dyDescent="0.25">
      <c r="A525" s="239"/>
      <c r="B525" s="239"/>
      <c r="F525" s="239"/>
      <c r="G525" s="239"/>
      <c r="H525" s="239"/>
      <c r="I525" s="239"/>
      <c r="J525" s="239"/>
      <c r="K525" s="239"/>
      <c r="L525" s="239"/>
      <c r="M525" s="239"/>
      <c r="N525" s="239"/>
      <c r="O525" s="239"/>
      <c r="P525" s="239"/>
      <c r="Q525" s="239"/>
      <c r="R525" s="239"/>
      <c r="S525" s="239"/>
    </row>
    <row r="526" spans="1:19" s="253" customFormat="1" x14ac:dyDescent="0.25">
      <c r="A526" s="239"/>
      <c r="B526" s="239"/>
      <c r="F526" s="239"/>
      <c r="G526" s="239"/>
      <c r="H526" s="239"/>
      <c r="I526" s="239"/>
      <c r="J526" s="239"/>
      <c r="K526" s="239"/>
      <c r="L526" s="239"/>
      <c r="M526" s="239"/>
      <c r="N526" s="239"/>
      <c r="O526" s="239"/>
      <c r="P526" s="239"/>
      <c r="Q526" s="239"/>
      <c r="R526" s="239"/>
      <c r="S526" s="239"/>
    </row>
    <row r="527" spans="1:19" s="253" customFormat="1" x14ac:dyDescent="0.25">
      <c r="A527" s="239"/>
      <c r="B527" s="239"/>
      <c r="F527" s="239"/>
      <c r="G527" s="239"/>
      <c r="H527" s="239"/>
      <c r="I527" s="239"/>
      <c r="J527" s="239"/>
      <c r="K527" s="239"/>
      <c r="L527" s="239"/>
      <c r="M527" s="239"/>
      <c r="N527" s="239"/>
      <c r="O527" s="239"/>
      <c r="P527" s="239"/>
      <c r="Q527" s="239"/>
      <c r="R527" s="239"/>
      <c r="S527" s="239"/>
    </row>
    <row r="528" spans="1:19" s="253" customFormat="1" x14ac:dyDescent="0.25">
      <c r="A528" s="239"/>
      <c r="B528" s="239"/>
      <c r="F528" s="239"/>
      <c r="G528" s="239"/>
      <c r="H528" s="239"/>
      <c r="I528" s="239"/>
      <c r="J528" s="239"/>
      <c r="K528" s="239"/>
      <c r="L528" s="239"/>
      <c r="M528" s="239"/>
      <c r="N528" s="239"/>
      <c r="O528" s="239"/>
      <c r="P528" s="239"/>
      <c r="Q528" s="239"/>
      <c r="R528" s="239"/>
      <c r="S528" s="239"/>
    </row>
    <row r="529" spans="1:19" s="253" customFormat="1" x14ac:dyDescent="0.25">
      <c r="A529" s="239"/>
      <c r="B529" s="239"/>
      <c r="F529" s="239"/>
      <c r="G529" s="239"/>
      <c r="H529" s="239"/>
      <c r="I529" s="239"/>
      <c r="J529" s="239"/>
      <c r="K529" s="239"/>
      <c r="L529" s="239"/>
      <c r="M529" s="239"/>
      <c r="N529" s="239"/>
      <c r="O529" s="239"/>
      <c r="P529" s="239"/>
      <c r="Q529" s="239"/>
      <c r="R529" s="239"/>
      <c r="S529" s="239"/>
    </row>
    <row r="530" spans="1:19" s="253" customFormat="1" x14ac:dyDescent="0.25">
      <c r="A530" s="239"/>
      <c r="B530" s="239"/>
      <c r="F530" s="239"/>
      <c r="G530" s="239"/>
      <c r="H530" s="239"/>
      <c r="I530" s="239"/>
      <c r="J530" s="239"/>
      <c r="K530" s="239"/>
      <c r="L530" s="239"/>
      <c r="M530" s="239"/>
      <c r="N530" s="239"/>
      <c r="O530" s="239"/>
      <c r="P530" s="239"/>
      <c r="Q530" s="239"/>
      <c r="R530" s="239"/>
      <c r="S530" s="239"/>
    </row>
    <row r="531" spans="1:19" s="253" customFormat="1" x14ac:dyDescent="0.25">
      <c r="A531" s="239"/>
      <c r="B531" s="239"/>
      <c r="F531" s="239"/>
      <c r="G531" s="239"/>
      <c r="H531" s="239"/>
      <c r="I531" s="239"/>
      <c r="J531" s="239"/>
      <c r="K531" s="239"/>
      <c r="L531" s="239"/>
      <c r="M531" s="239"/>
      <c r="N531" s="239"/>
      <c r="O531" s="239"/>
      <c r="P531" s="239"/>
      <c r="Q531" s="239"/>
      <c r="R531" s="239"/>
      <c r="S531" s="239"/>
    </row>
    <row r="532" spans="1:19" s="253" customFormat="1" x14ac:dyDescent="0.25">
      <c r="A532" s="239"/>
      <c r="B532" s="239"/>
      <c r="F532" s="239"/>
      <c r="G532" s="239"/>
      <c r="H532" s="239"/>
      <c r="I532" s="239"/>
      <c r="J532" s="239"/>
      <c r="K532" s="239"/>
      <c r="L532" s="239"/>
      <c r="M532" s="239"/>
      <c r="N532" s="239"/>
      <c r="O532" s="239"/>
      <c r="P532" s="239"/>
      <c r="Q532" s="239"/>
      <c r="R532" s="239"/>
      <c r="S532" s="239"/>
    </row>
    <row r="533" spans="1:19" s="253" customFormat="1" x14ac:dyDescent="0.25">
      <c r="A533" s="239"/>
      <c r="B533" s="239"/>
      <c r="F533" s="239"/>
      <c r="G533" s="239"/>
      <c r="H533" s="239"/>
      <c r="I533" s="239"/>
      <c r="J533" s="239"/>
      <c r="K533" s="239"/>
      <c r="L533" s="239"/>
      <c r="M533" s="239"/>
      <c r="N533" s="239"/>
      <c r="O533" s="239"/>
      <c r="P533" s="239"/>
      <c r="Q533" s="239"/>
      <c r="R533" s="239"/>
      <c r="S533" s="239"/>
    </row>
    <row r="534" spans="1:19" s="253" customFormat="1" x14ac:dyDescent="0.25">
      <c r="A534" s="239"/>
      <c r="B534" s="239"/>
      <c r="F534" s="239"/>
      <c r="G534" s="239"/>
      <c r="H534" s="239"/>
      <c r="I534" s="239"/>
      <c r="J534" s="239"/>
      <c r="K534" s="239"/>
      <c r="L534" s="239"/>
      <c r="M534" s="239"/>
      <c r="N534" s="239"/>
      <c r="O534" s="239"/>
      <c r="P534" s="239"/>
      <c r="Q534" s="239"/>
      <c r="R534" s="239"/>
      <c r="S534" s="239"/>
    </row>
    <row r="535" spans="1:19" s="253" customFormat="1" x14ac:dyDescent="0.25">
      <c r="A535" s="239"/>
      <c r="B535" s="239"/>
      <c r="F535" s="239"/>
      <c r="G535" s="239"/>
      <c r="H535" s="239"/>
      <c r="I535" s="239"/>
      <c r="J535" s="239"/>
      <c r="K535" s="239"/>
      <c r="L535" s="239"/>
      <c r="M535" s="239"/>
      <c r="N535" s="239"/>
      <c r="O535" s="239"/>
      <c r="P535" s="239"/>
      <c r="Q535" s="239"/>
      <c r="R535" s="239"/>
      <c r="S535" s="239"/>
    </row>
    <row r="536" spans="1:19" s="253" customFormat="1" x14ac:dyDescent="0.25">
      <c r="A536" s="239"/>
      <c r="B536" s="239"/>
      <c r="F536" s="239"/>
      <c r="G536" s="239"/>
      <c r="H536" s="239"/>
      <c r="I536" s="239"/>
      <c r="J536" s="239"/>
      <c r="K536" s="239"/>
      <c r="L536" s="239"/>
      <c r="M536" s="239"/>
      <c r="N536" s="239"/>
      <c r="O536" s="239"/>
      <c r="P536" s="239"/>
      <c r="Q536" s="239"/>
      <c r="R536" s="239"/>
      <c r="S536" s="239"/>
    </row>
    <row r="537" spans="1:19" s="253" customFormat="1" x14ac:dyDescent="0.25">
      <c r="A537" s="239"/>
      <c r="B537" s="239"/>
      <c r="F537" s="239"/>
      <c r="G537" s="239"/>
      <c r="H537" s="239"/>
      <c r="I537" s="239"/>
      <c r="J537" s="239"/>
      <c r="K537" s="239"/>
      <c r="L537" s="239"/>
      <c r="M537" s="239"/>
      <c r="N537" s="239"/>
      <c r="O537" s="239"/>
      <c r="P537" s="239"/>
      <c r="Q537" s="239"/>
      <c r="R537" s="239"/>
      <c r="S537" s="239"/>
    </row>
    <row r="538" spans="1:19" s="253" customFormat="1" x14ac:dyDescent="0.25">
      <c r="A538" s="239"/>
      <c r="B538" s="239"/>
      <c r="F538" s="239"/>
      <c r="G538" s="239"/>
      <c r="H538" s="239"/>
      <c r="I538" s="239"/>
      <c r="J538" s="239"/>
      <c r="K538" s="239"/>
      <c r="L538" s="239"/>
      <c r="M538" s="239"/>
      <c r="N538" s="239"/>
      <c r="O538" s="239"/>
      <c r="P538" s="239"/>
      <c r="Q538" s="239"/>
      <c r="R538" s="239"/>
      <c r="S538" s="239"/>
    </row>
    <row r="539" spans="1:19" s="253" customFormat="1" x14ac:dyDescent="0.25">
      <c r="A539" s="239"/>
      <c r="B539" s="239"/>
      <c r="F539" s="239"/>
      <c r="G539" s="239"/>
      <c r="H539" s="239"/>
      <c r="I539" s="239"/>
      <c r="J539" s="239"/>
      <c r="K539" s="239"/>
      <c r="L539" s="239"/>
      <c r="M539" s="239"/>
      <c r="N539" s="239"/>
      <c r="O539" s="239"/>
      <c r="P539" s="239"/>
      <c r="Q539" s="239"/>
      <c r="R539" s="239"/>
      <c r="S539" s="239"/>
    </row>
    <row r="540" spans="1:19" s="253" customFormat="1" x14ac:dyDescent="0.25">
      <c r="A540" s="239"/>
      <c r="B540" s="239"/>
      <c r="F540" s="239"/>
      <c r="G540" s="239"/>
      <c r="H540" s="239"/>
      <c r="I540" s="239"/>
      <c r="J540" s="239"/>
      <c r="K540" s="239"/>
      <c r="L540" s="239"/>
      <c r="M540" s="239"/>
      <c r="N540" s="239"/>
      <c r="O540" s="239"/>
      <c r="P540" s="239"/>
      <c r="Q540" s="239"/>
      <c r="R540" s="239"/>
      <c r="S540" s="239"/>
    </row>
    <row r="541" spans="1:19" s="253" customFormat="1" x14ac:dyDescent="0.25">
      <c r="A541" s="239"/>
      <c r="B541" s="239"/>
      <c r="F541" s="239"/>
      <c r="G541" s="239"/>
      <c r="H541" s="239"/>
      <c r="I541" s="239"/>
      <c r="J541" s="239"/>
      <c r="K541" s="239"/>
      <c r="L541" s="239"/>
      <c r="M541" s="239"/>
      <c r="N541" s="239"/>
      <c r="O541" s="239"/>
      <c r="P541" s="239"/>
      <c r="Q541" s="239"/>
      <c r="R541" s="239"/>
      <c r="S541" s="239"/>
    </row>
    <row r="542" spans="1:19" s="253" customFormat="1" x14ac:dyDescent="0.25">
      <c r="A542" s="239"/>
      <c r="B542" s="239"/>
      <c r="F542" s="239"/>
      <c r="G542" s="239"/>
      <c r="H542" s="239"/>
      <c r="I542" s="239"/>
      <c r="J542" s="239"/>
      <c r="K542" s="239"/>
      <c r="L542" s="239"/>
      <c r="M542" s="239"/>
      <c r="N542" s="239"/>
      <c r="O542" s="239"/>
      <c r="P542" s="239"/>
      <c r="Q542" s="239"/>
      <c r="R542" s="239"/>
      <c r="S542" s="239"/>
    </row>
    <row r="543" spans="1:19" s="253" customFormat="1" x14ac:dyDescent="0.25">
      <c r="A543" s="239"/>
      <c r="B543" s="239"/>
      <c r="F543" s="239"/>
      <c r="G543" s="239"/>
      <c r="H543" s="239"/>
      <c r="I543" s="239"/>
      <c r="J543" s="239"/>
      <c r="K543" s="239"/>
      <c r="L543" s="239"/>
      <c r="M543" s="239"/>
      <c r="N543" s="239"/>
      <c r="O543" s="239"/>
      <c r="P543" s="239"/>
      <c r="Q543" s="239"/>
      <c r="R543" s="239"/>
      <c r="S543" s="239"/>
    </row>
    <row r="544" spans="1:19" s="253" customFormat="1" x14ac:dyDescent="0.25">
      <c r="A544" s="239"/>
      <c r="B544" s="239"/>
      <c r="F544" s="239"/>
      <c r="G544" s="239"/>
      <c r="H544" s="239"/>
      <c r="I544" s="239"/>
      <c r="J544" s="239"/>
      <c r="K544" s="239"/>
      <c r="L544" s="239"/>
      <c r="M544" s="239"/>
      <c r="N544" s="239"/>
      <c r="O544" s="239"/>
      <c r="P544" s="239"/>
      <c r="Q544" s="239"/>
      <c r="R544" s="239"/>
      <c r="S544" s="239"/>
    </row>
    <row r="545" spans="1:19" s="253" customFormat="1" x14ac:dyDescent="0.25">
      <c r="A545" s="239"/>
      <c r="B545" s="239"/>
      <c r="F545" s="239"/>
      <c r="G545" s="239"/>
      <c r="H545" s="239"/>
      <c r="I545" s="239"/>
      <c r="J545" s="239"/>
      <c r="K545" s="239"/>
      <c r="L545" s="239"/>
      <c r="M545" s="239"/>
      <c r="N545" s="239"/>
      <c r="O545" s="239"/>
      <c r="P545" s="239"/>
      <c r="Q545" s="239"/>
      <c r="R545" s="239"/>
      <c r="S545" s="239"/>
    </row>
    <row r="546" spans="1:19" s="253" customFormat="1" x14ac:dyDescent="0.25">
      <c r="A546" s="239"/>
      <c r="B546" s="239"/>
      <c r="F546" s="239"/>
      <c r="G546" s="239"/>
      <c r="H546" s="239"/>
      <c r="I546" s="239"/>
      <c r="J546" s="239"/>
      <c r="K546" s="239"/>
      <c r="L546" s="239"/>
      <c r="M546" s="239"/>
      <c r="N546" s="239"/>
      <c r="O546" s="239"/>
      <c r="P546" s="239"/>
      <c r="Q546" s="239"/>
      <c r="R546" s="239"/>
      <c r="S546" s="239"/>
    </row>
    <row r="547" spans="1:19" s="253" customFormat="1" x14ac:dyDescent="0.25">
      <c r="A547" s="239"/>
      <c r="B547" s="239"/>
      <c r="F547" s="239"/>
      <c r="G547" s="239"/>
      <c r="H547" s="239"/>
      <c r="I547" s="239"/>
      <c r="J547" s="239"/>
      <c r="K547" s="239"/>
      <c r="L547" s="239"/>
      <c r="M547" s="239"/>
      <c r="N547" s="239"/>
      <c r="O547" s="239"/>
      <c r="P547" s="239"/>
      <c r="Q547" s="239"/>
      <c r="R547" s="239"/>
      <c r="S547" s="239"/>
    </row>
    <row r="548" spans="1:19" s="253" customFormat="1" x14ac:dyDescent="0.25">
      <c r="A548" s="239"/>
      <c r="B548" s="239"/>
      <c r="F548" s="239"/>
      <c r="G548" s="239"/>
      <c r="H548" s="239"/>
      <c r="I548" s="239"/>
      <c r="J548" s="239"/>
      <c r="K548" s="239"/>
      <c r="L548" s="239"/>
      <c r="M548" s="239"/>
      <c r="N548" s="239"/>
      <c r="O548" s="239"/>
      <c r="P548" s="239"/>
      <c r="Q548" s="239"/>
      <c r="R548" s="239"/>
      <c r="S548" s="239"/>
    </row>
    <row r="549" spans="1:19" s="253" customFormat="1" x14ac:dyDescent="0.25">
      <c r="A549" s="239"/>
      <c r="B549" s="239"/>
      <c r="F549" s="239"/>
      <c r="G549" s="239"/>
      <c r="H549" s="239"/>
      <c r="I549" s="239"/>
      <c r="J549" s="239"/>
      <c r="K549" s="239"/>
      <c r="L549" s="239"/>
      <c r="M549" s="239"/>
      <c r="N549" s="239"/>
      <c r="O549" s="239"/>
      <c r="P549" s="239"/>
      <c r="Q549" s="239"/>
      <c r="R549" s="239"/>
      <c r="S549" s="239"/>
    </row>
    <row r="550" spans="1:19" s="253" customFormat="1" x14ac:dyDescent="0.25">
      <c r="A550" s="239"/>
      <c r="B550" s="239"/>
      <c r="F550" s="239"/>
      <c r="G550" s="239"/>
      <c r="H550" s="239"/>
      <c r="I550" s="239"/>
      <c r="J550" s="239"/>
      <c r="K550" s="239"/>
      <c r="L550" s="239"/>
      <c r="M550" s="239"/>
      <c r="N550" s="239"/>
      <c r="O550" s="239"/>
      <c r="P550" s="239"/>
      <c r="Q550" s="239"/>
      <c r="R550" s="239"/>
      <c r="S550" s="239"/>
    </row>
    <row r="551" spans="1:19" s="253" customFormat="1" x14ac:dyDescent="0.25">
      <c r="A551" s="239"/>
      <c r="B551" s="239"/>
      <c r="F551" s="239"/>
      <c r="G551" s="239"/>
      <c r="H551" s="239"/>
      <c r="I551" s="239"/>
      <c r="J551" s="239"/>
      <c r="K551" s="239"/>
      <c r="L551" s="239"/>
      <c r="M551" s="239"/>
      <c r="N551" s="239"/>
      <c r="O551" s="239"/>
      <c r="P551" s="239"/>
      <c r="Q551" s="239"/>
      <c r="R551" s="239"/>
      <c r="S551" s="239"/>
    </row>
    <row r="552" spans="1:19" s="253" customFormat="1" x14ac:dyDescent="0.25">
      <c r="A552" s="239"/>
      <c r="B552" s="239"/>
      <c r="F552" s="239"/>
      <c r="G552" s="239"/>
      <c r="H552" s="239"/>
      <c r="I552" s="239"/>
      <c r="J552" s="239"/>
      <c r="K552" s="239"/>
      <c r="L552" s="239"/>
      <c r="M552" s="239"/>
      <c r="N552" s="239"/>
      <c r="O552" s="239"/>
      <c r="P552" s="239"/>
      <c r="Q552" s="239"/>
      <c r="R552" s="239"/>
      <c r="S552" s="239"/>
    </row>
    <row r="553" spans="1:19" s="253" customFormat="1" x14ac:dyDescent="0.25">
      <c r="A553" s="239"/>
      <c r="B553" s="239"/>
      <c r="F553" s="239"/>
      <c r="G553" s="239"/>
      <c r="H553" s="239"/>
      <c r="I553" s="239"/>
      <c r="J553" s="239"/>
      <c r="K553" s="239"/>
      <c r="L553" s="239"/>
      <c r="M553" s="239"/>
      <c r="N553" s="239"/>
      <c r="O553" s="239"/>
      <c r="P553" s="239"/>
      <c r="Q553" s="239"/>
      <c r="R553" s="239"/>
      <c r="S553" s="239"/>
    </row>
    <row r="554" spans="1:19" s="253" customFormat="1" x14ac:dyDescent="0.25">
      <c r="A554" s="239"/>
      <c r="B554" s="239"/>
      <c r="F554" s="239"/>
      <c r="G554" s="239"/>
      <c r="H554" s="239"/>
      <c r="I554" s="239"/>
      <c r="J554" s="239"/>
      <c r="K554" s="239"/>
      <c r="L554" s="239"/>
      <c r="M554" s="239"/>
      <c r="N554" s="239"/>
      <c r="O554" s="239"/>
      <c r="P554" s="239"/>
      <c r="Q554" s="239"/>
      <c r="R554" s="239"/>
      <c r="S554" s="239"/>
    </row>
    <row r="555" spans="1:19" s="253" customFormat="1" x14ac:dyDescent="0.25">
      <c r="A555" s="239"/>
      <c r="B555" s="239"/>
      <c r="F555" s="239"/>
      <c r="G555" s="239"/>
      <c r="H555" s="239"/>
      <c r="I555" s="239"/>
      <c r="J555" s="239"/>
      <c r="K555" s="239"/>
      <c r="L555" s="239"/>
      <c r="M555" s="239"/>
      <c r="N555" s="239"/>
      <c r="O555" s="239"/>
      <c r="P555" s="239"/>
      <c r="Q555" s="239"/>
      <c r="R555" s="239"/>
      <c r="S555" s="239"/>
    </row>
    <row r="556" spans="1:19" s="253" customFormat="1" x14ac:dyDescent="0.25">
      <c r="A556" s="239"/>
      <c r="B556" s="239"/>
      <c r="F556" s="239"/>
      <c r="G556" s="239"/>
      <c r="H556" s="239"/>
      <c r="I556" s="239"/>
      <c r="J556" s="239"/>
      <c r="K556" s="239"/>
      <c r="L556" s="239"/>
      <c r="M556" s="239"/>
      <c r="N556" s="239"/>
      <c r="O556" s="239"/>
      <c r="P556" s="239"/>
      <c r="Q556" s="239"/>
      <c r="R556" s="239"/>
      <c r="S556" s="239"/>
    </row>
    <row r="557" spans="1:19" s="253" customFormat="1" x14ac:dyDescent="0.25">
      <c r="A557" s="239"/>
      <c r="B557" s="239"/>
      <c r="F557" s="239"/>
      <c r="G557" s="239"/>
      <c r="H557" s="239"/>
      <c r="I557" s="239"/>
      <c r="J557" s="239"/>
      <c r="K557" s="239"/>
      <c r="L557" s="239"/>
      <c r="M557" s="239"/>
      <c r="N557" s="239"/>
      <c r="O557" s="239"/>
      <c r="P557" s="239"/>
      <c r="Q557" s="239"/>
      <c r="R557" s="239"/>
      <c r="S557" s="239"/>
    </row>
    <row r="558" spans="1:19" s="253" customFormat="1" x14ac:dyDescent="0.25">
      <c r="A558" s="239"/>
      <c r="B558" s="239"/>
      <c r="F558" s="239"/>
      <c r="G558" s="239"/>
      <c r="H558" s="239"/>
      <c r="I558" s="239"/>
      <c r="J558" s="239"/>
      <c r="K558" s="239"/>
      <c r="L558" s="239"/>
      <c r="M558" s="239"/>
      <c r="N558" s="239"/>
      <c r="O558" s="239"/>
      <c r="P558" s="239"/>
      <c r="Q558" s="239"/>
      <c r="R558" s="239"/>
      <c r="S558" s="239"/>
    </row>
    <row r="559" spans="1:19" s="253" customFormat="1" x14ac:dyDescent="0.25">
      <c r="A559" s="239"/>
      <c r="B559" s="239"/>
      <c r="F559" s="239"/>
      <c r="G559" s="239"/>
      <c r="H559" s="239"/>
      <c r="I559" s="239"/>
      <c r="J559" s="239"/>
      <c r="K559" s="239"/>
      <c r="L559" s="239"/>
      <c r="M559" s="239"/>
      <c r="N559" s="239"/>
      <c r="O559" s="239"/>
      <c r="P559" s="239"/>
      <c r="Q559" s="239"/>
      <c r="R559" s="239"/>
      <c r="S559" s="239"/>
    </row>
    <row r="560" spans="1:19" s="253" customFormat="1" x14ac:dyDescent="0.25">
      <c r="A560" s="239"/>
      <c r="B560" s="239"/>
      <c r="F560" s="239"/>
      <c r="G560" s="239"/>
      <c r="H560" s="239"/>
      <c r="I560" s="239"/>
      <c r="J560" s="239"/>
      <c r="K560" s="239"/>
      <c r="L560" s="239"/>
      <c r="M560" s="239"/>
      <c r="N560" s="239"/>
      <c r="O560" s="239"/>
      <c r="P560" s="239"/>
      <c r="Q560" s="239"/>
      <c r="R560" s="239"/>
      <c r="S560" s="239"/>
    </row>
    <row r="561" spans="1:19" s="253" customFormat="1" x14ac:dyDescent="0.25">
      <c r="A561" s="239"/>
      <c r="B561" s="239"/>
      <c r="F561" s="239"/>
      <c r="G561" s="239"/>
      <c r="H561" s="239"/>
      <c r="I561" s="239"/>
      <c r="J561" s="239"/>
      <c r="K561" s="239"/>
      <c r="L561" s="239"/>
      <c r="M561" s="239"/>
      <c r="N561" s="239"/>
      <c r="O561" s="239"/>
      <c r="P561" s="239"/>
      <c r="Q561" s="239"/>
      <c r="R561" s="239"/>
      <c r="S561" s="239"/>
    </row>
    <row r="562" spans="1:19" s="253" customFormat="1" x14ac:dyDescent="0.25">
      <c r="A562" s="239"/>
      <c r="B562" s="239"/>
      <c r="F562" s="239"/>
      <c r="G562" s="239"/>
      <c r="H562" s="239"/>
      <c r="I562" s="239"/>
      <c r="J562" s="239"/>
      <c r="K562" s="239"/>
      <c r="L562" s="239"/>
      <c r="M562" s="239"/>
      <c r="N562" s="239"/>
      <c r="O562" s="239"/>
      <c r="P562" s="239"/>
      <c r="Q562" s="239"/>
      <c r="R562" s="239"/>
      <c r="S562" s="239"/>
    </row>
    <row r="563" spans="1:19" s="253" customFormat="1" x14ac:dyDescent="0.25">
      <c r="A563" s="239"/>
      <c r="B563" s="239"/>
      <c r="F563" s="239"/>
      <c r="G563" s="239"/>
      <c r="H563" s="239"/>
      <c r="I563" s="239"/>
      <c r="J563" s="239"/>
      <c r="K563" s="239"/>
      <c r="L563" s="239"/>
      <c r="M563" s="239"/>
      <c r="N563" s="239"/>
      <c r="O563" s="239"/>
      <c r="P563" s="239"/>
      <c r="Q563" s="239"/>
      <c r="R563" s="239"/>
      <c r="S563" s="239"/>
    </row>
    <row r="564" spans="1:19" s="253" customFormat="1" x14ac:dyDescent="0.25">
      <c r="A564" s="239"/>
      <c r="B564" s="239"/>
      <c r="F564" s="239"/>
      <c r="G564" s="239"/>
      <c r="H564" s="239"/>
      <c r="I564" s="239"/>
      <c r="J564" s="239"/>
      <c r="K564" s="239"/>
      <c r="L564" s="239"/>
      <c r="M564" s="239"/>
      <c r="N564" s="239"/>
      <c r="O564" s="239"/>
      <c r="P564" s="239"/>
      <c r="Q564" s="239"/>
      <c r="R564" s="239"/>
      <c r="S564" s="239"/>
    </row>
    <row r="565" spans="1:19" s="253" customFormat="1" x14ac:dyDescent="0.25">
      <c r="A565" s="239"/>
      <c r="B565" s="239"/>
      <c r="F565" s="239"/>
      <c r="G565" s="239"/>
      <c r="H565" s="239"/>
      <c r="I565" s="239"/>
      <c r="J565" s="239"/>
      <c r="K565" s="239"/>
      <c r="L565" s="239"/>
      <c r="M565" s="239"/>
      <c r="N565" s="239"/>
      <c r="O565" s="239"/>
      <c r="P565" s="239"/>
      <c r="Q565" s="239"/>
      <c r="R565" s="239"/>
      <c r="S565" s="239"/>
    </row>
    <row r="566" spans="1:19" s="253" customFormat="1" x14ac:dyDescent="0.25">
      <c r="A566" s="239"/>
      <c r="B566" s="239"/>
      <c r="F566" s="239"/>
      <c r="G566" s="239"/>
      <c r="H566" s="239"/>
      <c r="I566" s="239"/>
      <c r="J566" s="239"/>
      <c r="K566" s="239"/>
      <c r="L566" s="239"/>
      <c r="M566" s="239"/>
      <c r="N566" s="239"/>
      <c r="O566" s="239"/>
      <c r="P566" s="239"/>
      <c r="Q566" s="239"/>
      <c r="R566" s="239"/>
      <c r="S566" s="239"/>
    </row>
    <row r="567" spans="1:19" s="253" customFormat="1" x14ac:dyDescent="0.25">
      <c r="A567" s="239"/>
      <c r="B567" s="239"/>
      <c r="F567" s="239"/>
      <c r="G567" s="239"/>
      <c r="H567" s="239"/>
      <c r="I567" s="239"/>
      <c r="J567" s="239"/>
      <c r="K567" s="239"/>
      <c r="L567" s="239"/>
      <c r="M567" s="239"/>
      <c r="N567" s="239"/>
      <c r="O567" s="239"/>
      <c r="P567" s="239"/>
      <c r="Q567" s="239"/>
      <c r="R567" s="239"/>
      <c r="S567" s="239"/>
    </row>
    <row r="568" spans="1:19" s="253" customFormat="1" x14ac:dyDescent="0.25">
      <c r="A568" s="239"/>
      <c r="B568" s="239"/>
      <c r="F568" s="239"/>
      <c r="G568" s="239"/>
      <c r="H568" s="239"/>
      <c r="I568" s="239"/>
      <c r="J568" s="239"/>
      <c r="K568" s="239"/>
      <c r="L568" s="239"/>
      <c r="M568" s="239"/>
      <c r="N568" s="239"/>
      <c r="O568" s="239"/>
      <c r="P568" s="239"/>
      <c r="Q568" s="239"/>
      <c r="R568" s="239"/>
      <c r="S568" s="239"/>
    </row>
    <row r="569" spans="1:19" s="253" customFormat="1" x14ac:dyDescent="0.25">
      <c r="A569" s="239"/>
      <c r="B569" s="239"/>
      <c r="F569" s="239"/>
      <c r="G569" s="239"/>
      <c r="H569" s="239"/>
      <c r="I569" s="239"/>
      <c r="J569" s="239"/>
      <c r="K569" s="239"/>
      <c r="L569" s="239"/>
      <c r="M569" s="239"/>
      <c r="N569" s="239"/>
      <c r="O569" s="239"/>
      <c r="P569" s="239"/>
      <c r="Q569" s="239"/>
      <c r="R569" s="239"/>
      <c r="S569" s="239"/>
    </row>
    <row r="570" spans="1:19" s="253" customFormat="1" x14ac:dyDescent="0.25">
      <c r="A570" s="239"/>
      <c r="B570" s="239"/>
      <c r="F570" s="239"/>
      <c r="G570" s="239"/>
      <c r="H570" s="239"/>
      <c r="I570" s="239"/>
      <c r="J570" s="239"/>
      <c r="K570" s="239"/>
      <c r="L570" s="239"/>
      <c r="M570" s="239"/>
      <c r="N570" s="239"/>
      <c r="O570" s="239"/>
      <c r="P570" s="239"/>
      <c r="Q570" s="239"/>
      <c r="R570" s="239"/>
      <c r="S570" s="239"/>
    </row>
    <row r="571" spans="1:19" s="253" customFormat="1" x14ac:dyDescent="0.25">
      <c r="A571" s="239"/>
      <c r="B571" s="239"/>
      <c r="F571" s="239"/>
      <c r="G571" s="239"/>
      <c r="H571" s="239"/>
      <c r="I571" s="239"/>
      <c r="J571" s="239"/>
      <c r="K571" s="239"/>
      <c r="L571" s="239"/>
      <c r="M571" s="239"/>
      <c r="N571" s="239"/>
      <c r="O571" s="239"/>
      <c r="P571" s="239"/>
      <c r="Q571" s="239"/>
      <c r="R571" s="239"/>
      <c r="S571" s="239"/>
    </row>
    <row r="572" spans="1:19" s="253" customFormat="1" x14ac:dyDescent="0.25">
      <c r="A572" s="239"/>
      <c r="B572" s="239"/>
      <c r="F572" s="239"/>
      <c r="G572" s="239"/>
      <c r="H572" s="239"/>
      <c r="I572" s="239"/>
      <c r="J572" s="239"/>
      <c r="K572" s="239"/>
      <c r="L572" s="239"/>
      <c r="M572" s="239"/>
      <c r="N572" s="239"/>
      <c r="O572" s="239"/>
      <c r="P572" s="239"/>
      <c r="Q572" s="239"/>
      <c r="R572" s="239"/>
      <c r="S572" s="239"/>
    </row>
    <row r="573" spans="1:19" s="253" customFormat="1" x14ac:dyDescent="0.25">
      <c r="A573" s="239"/>
      <c r="B573" s="239"/>
      <c r="F573" s="239"/>
      <c r="G573" s="239"/>
      <c r="H573" s="239"/>
      <c r="I573" s="239"/>
      <c r="J573" s="239"/>
      <c r="K573" s="239"/>
      <c r="L573" s="239"/>
      <c r="M573" s="239"/>
      <c r="N573" s="239"/>
      <c r="O573" s="239"/>
      <c r="P573" s="239"/>
      <c r="Q573" s="239"/>
      <c r="R573" s="239"/>
      <c r="S573" s="239"/>
    </row>
    <row r="574" spans="1:19" s="253" customFormat="1" x14ac:dyDescent="0.25">
      <c r="A574" s="239"/>
      <c r="B574" s="239"/>
      <c r="F574" s="239"/>
      <c r="G574" s="239"/>
      <c r="H574" s="239"/>
      <c r="I574" s="239"/>
      <c r="J574" s="239"/>
      <c r="K574" s="239"/>
      <c r="L574" s="239"/>
      <c r="M574" s="239"/>
      <c r="N574" s="239"/>
      <c r="O574" s="239"/>
      <c r="P574" s="239"/>
      <c r="Q574" s="239"/>
      <c r="R574" s="239"/>
      <c r="S574" s="239"/>
    </row>
    <row r="575" spans="1:19" s="253" customFormat="1" x14ac:dyDescent="0.25">
      <c r="A575" s="239"/>
      <c r="B575" s="239"/>
      <c r="F575" s="239"/>
      <c r="G575" s="239"/>
      <c r="H575" s="239"/>
      <c r="I575" s="239"/>
      <c r="J575" s="239"/>
      <c r="K575" s="239"/>
      <c r="L575" s="239"/>
      <c r="M575" s="239"/>
      <c r="N575" s="239"/>
      <c r="O575" s="239"/>
      <c r="P575" s="239"/>
      <c r="Q575" s="239"/>
      <c r="R575" s="239"/>
      <c r="S575" s="239"/>
    </row>
    <row r="576" spans="1:19" s="253" customFormat="1" x14ac:dyDescent="0.25">
      <c r="A576" s="239"/>
      <c r="B576" s="239"/>
      <c r="F576" s="239"/>
      <c r="G576" s="239"/>
      <c r="H576" s="239"/>
      <c r="I576" s="239"/>
      <c r="J576" s="239"/>
      <c r="K576" s="239"/>
      <c r="L576" s="239"/>
      <c r="M576" s="239"/>
      <c r="N576" s="239"/>
      <c r="O576" s="239"/>
      <c r="P576" s="239"/>
      <c r="Q576" s="239"/>
      <c r="R576" s="239"/>
      <c r="S576" s="239"/>
    </row>
    <row r="577" spans="1:19" s="253" customFormat="1" x14ac:dyDescent="0.25">
      <c r="A577" s="239"/>
      <c r="B577" s="239"/>
      <c r="F577" s="239"/>
      <c r="G577" s="239"/>
      <c r="H577" s="239"/>
      <c r="I577" s="239"/>
      <c r="J577" s="239"/>
      <c r="K577" s="239"/>
      <c r="L577" s="239"/>
      <c r="M577" s="239"/>
      <c r="N577" s="239"/>
      <c r="O577" s="239"/>
      <c r="P577" s="239"/>
      <c r="Q577" s="239"/>
      <c r="R577" s="239"/>
      <c r="S577" s="239"/>
    </row>
    <row r="578" spans="1:19" s="253" customFormat="1" x14ac:dyDescent="0.25">
      <c r="A578" s="239"/>
      <c r="B578" s="239"/>
      <c r="F578" s="239"/>
      <c r="G578" s="239"/>
      <c r="H578" s="239"/>
      <c r="I578" s="239"/>
      <c r="J578" s="239"/>
      <c r="K578" s="239"/>
      <c r="L578" s="239"/>
      <c r="M578" s="239"/>
      <c r="N578" s="239"/>
      <c r="O578" s="239"/>
      <c r="P578" s="239"/>
      <c r="Q578" s="239"/>
      <c r="R578" s="239"/>
      <c r="S578" s="239"/>
    </row>
    <row r="579" spans="1:19" s="253" customFormat="1" x14ac:dyDescent="0.25">
      <c r="A579" s="239"/>
      <c r="B579" s="239"/>
      <c r="F579" s="239"/>
      <c r="G579" s="239"/>
      <c r="H579" s="239"/>
      <c r="I579" s="239"/>
      <c r="J579" s="239"/>
      <c r="K579" s="239"/>
      <c r="L579" s="239"/>
      <c r="M579" s="239"/>
      <c r="N579" s="239"/>
      <c r="O579" s="239"/>
      <c r="P579" s="239"/>
      <c r="Q579" s="239"/>
      <c r="R579" s="239"/>
      <c r="S579" s="239"/>
    </row>
    <row r="580" spans="1:19" s="253" customFormat="1" x14ac:dyDescent="0.25">
      <c r="A580" s="239"/>
      <c r="B580" s="239"/>
      <c r="F580" s="239"/>
      <c r="G580" s="239"/>
      <c r="H580" s="239"/>
      <c r="I580" s="239"/>
      <c r="J580" s="239"/>
      <c r="K580" s="239"/>
      <c r="L580" s="239"/>
      <c r="M580" s="239"/>
      <c r="N580" s="239"/>
      <c r="O580" s="239"/>
      <c r="P580" s="239"/>
      <c r="Q580" s="239"/>
      <c r="R580" s="239"/>
      <c r="S580" s="239"/>
    </row>
    <row r="581" spans="1:19" s="253" customFormat="1" x14ac:dyDescent="0.25">
      <c r="A581" s="239"/>
      <c r="B581" s="239"/>
      <c r="F581" s="239"/>
      <c r="G581" s="239"/>
      <c r="H581" s="239"/>
      <c r="I581" s="239"/>
      <c r="J581" s="239"/>
      <c r="K581" s="239"/>
      <c r="L581" s="239"/>
      <c r="M581" s="239"/>
      <c r="N581" s="239"/>
      <c r="O581" s="239"/>
      <c r="P581" s="239"/>
      <c r="Q581" s="239"/>
      <c r="R581" s="239"/>
      <c r="S581" s="239"/>
    </row>
    <row r="582" spans="1:19" s="253" customFormat="1" x14ac:dyDescent="0.25">
      <c r="A582" s="239"/>
      <c r="B582" s="239"/>
      <c r="F582" s="239"/>
      <c r="G582" s="239"/>
      <c r="H582" s="239"/>
      <c r="I582" s="239"/>
      <c r="J582" s="239"/>
      <c r="K582" s="239"/>
      <c r="L582" s="239"/>
      <c r="M582" s="239"/>
      <c r="N582" s="239"/>
      <c r="O582" s="239"/>
      <c r="P582" s="239"/>
      <c r="Q582" s="239"/>
      <c r="R582" s="239"/>
      <c r="S582" s="239"/>
    </row>
    <row r="583" spans="1:19" s="253" customFormat="1" x14ac:dyDescent="0.25">
      <c r="A583" s="239"/>
      <c r="B583" s="239"/>
      <c r="F583" s="239"/>
      <c r="G583" s="239"/>
      <c r="H583" s="239"/>
      <c r="I583" s="239"/>
      <c r="J583" s="239"/>
      <c r="K583" s="239"/>
      <c r="L583" s="239"/>
      <c r="M583" s="239"/>
      <c r="N583" s="239"/>
      <c r="O583" s="239"/>
      <c r="P583" s="239"/>
      <c r="Q583" s="239"/>
      <c r="R583" s="239"/>
      <c r="S583" s="239"/>
    </row>
    <row r="584" spans="1:19" s="253" customFormat="1" x14ac:dyDescent="0.25">
      <c r="A584" s="239"/>
      <c r="B584" s="239"/>
      <c r="F584" s="239"/>
      <c r="G584" s="239"/>
      <c r="H584" s="239"/>
      <c r="I584" s="239"/>
      <c r="J584" s="239"/>
      <c r="K584" s="239"/>
      <c r="L584" s="239"/>
      <c r="M584" s="239"/>
      <c r="N584" s="239"/>
      <c r="O584" s="239"/>
      <c r="P584" s="239"/>
      <c r="Q584" s="239"/>
      <c r="R584" s="239"/>
      <c r="S584" s="239"/>
    </row>
    <row r="585" spans="1:19" s="253" customFormat="1" x14ac:dyDescent="0.25">
      <c r="A585" s="239"/>
      <c r="B585" s="239"/>
      <c r="F585" s="239"/>
      <c r="G585" s="239"/>
      <c r="H585" s="239"/>
      <c r="I585" s="239"/>
      <c r="J585" s="239"/>
      <c r="K585" s="239"/>
      <c r="L585" s="239"/>
      <c r="M585" s="239"/>
      <c r="N585" s="239"/>
      <c r="O585" s="239"/>
      <c r="P585" s="239"/>
      <c r="Q585" s="239"/>
      <c r="R585" s="239"/>
      <c r="S585" s="239"/>
    </row>
    <row r="586" spans="1:19" s="253" customFormat="1" x14ac:dyDescent="0.25">
      <c r="A586" s="239"/>
      <c r="B586" s="239"/>
      <c r="F586" s="239"/>
      <c r="G586" s="239"/>
      <c r="H586" s="239"/>
      <c r="I586" s="239"/>
      <c r="J586" s="239"/>
      <c r="K586" s="239"/>
      <c r="L586" s="239"/>
      <c r="M586" s="239"/>
      <c r="N586" s="239"/>
      <c r="O586" s="239"/>
      <c r="P586" s="239"/>
      <c r="Q586" s="239"/>
      <c r="R586" s="239"/>
      <c r="S586" s="239"/>
    </row>
    <row r="587" spans="1:19" s="253" customFormat="1" x14ac:dyDescent="0.25">
      <c r="A587" s="239"/>
      <c r="B587" s="239"/>
      <c r="F587" s="239"/>
      <c r="G587" s="239"/>
      <c r="H587" s="239"/>
      <c r="I587" s="239"/>
      <c r="J587" s="239"/>
      <c r="K587" s="239"/>
      <c r="L587" s="239"/>
      <c r="M587" s="239"/>
      <c r="N587" s="239"/>
      <c r="O587" s="239"/>
      <c r="P587" s="239"/>
      <c r="Q587" s="239"/>
      <c r="R587" s="239"/>
      <c r="S587" s="239"/>
    </row>
    <row r="588" spans="1:19" s="253" customFormat="1" x14ac:dyDescent="0.25">
      <c r="A588" s="239"/>
      <c r="B588" s="239"/>
      <c r="F588" s="239"/>
      <c r="G588" s="239"/>
      <c r="H588" s="239"/>
      <c r="I588" s="239"/>
      <c r="J588" s="239"/>
      <c r="K588" s="239"/>
      <c r="L588" s="239"/>
      <c r="M588" s="239"/>
      <c r="N588" s="239"/>
      <c r="O588" s="239"/>
      <c r="P588" s="239"/>
      <c r="Q588" s="239"/>
      <c r="R588" s="239"/>
      <c r="S588" s="239"/>
    </row>
    <row r="589" spans="1:19" s="253" customFormat="1" x14ac:dyDescent="0.25">
      <c r="A589" s="239"/>
      <c r="B589" s="239"/>
      <c r="F589" s="239"/>
      <c r="G589" s="239"/>
      <c r="H589" s="239"/>
      <c r="I589" s="239"/>
      <c r="J589" s="239"/>
      <c r="K589" s="239"/>
      <c r="L589" s="239"/>
      <c r="M589" s="239"/>
      <c r="N589" s="239"/>
      <c r="O589" s="239"/>
      <c r="P589" s="239"/>
      <c r="Q589" s="239"/>
      <c r="R589" s="239"/>
      <c r="S589" s="239"/>
    </row>
    <row r="590" spans="1:19" s="253" customFormat="1" x14ac:dyDescent="0.25">
      <c r="A590" s="239"/>
      <c r="B590" s="239"/>
      <c r="F590" s="239"/>
      <c r="G590" s="239"/>
      <c r="H590" s="239"/>
      <c r="I590" s="239"/>
      <c r="J590" s="239"/>
      <c r="K590" s="239"/>
      <c r="L590" s="239"/>
      <c r="M590" s="239"/>
      <c r="N590" s="239"/>
      <c r="O590" s="239"/>
      <c r="P590" s="239"/>
      <c r="Q590" s="239"/>
      <c r="R590" s="239"/>
      <c r="S590" s="239"/>
    </row>
    <row r="591" spans="1:19" s="253" customFormat="1" x14ac:dyDescent="0.25">
      <c r="A591" s="239"/>
      <c r="B591" s="239"/>
      <c r="F591" s="239"/>
      <c r="G591" s="239"/>
      <c r="H591" s="239"/>
      <c r="I591" s="239"/>
      <c r="J591" s="239"/>
      <c r="K591" s="239"/>
      <c r="L591" s="239"/>
      <c r="M591" s="239"/>
      <c r="N591" s="239"/>
      <c r="O591" s="239"/>
      <c r="P591" s="239"/>
      <c r="Q591" s="239"/>
      <c r="R591" s="239"/>
      <c r="S591" s="239"/>
    </row>
    <row r="592" spans="1:19" s="253" customFormat="1" x14ac:dyDescent="0.25">
      <c r="A592" s="239"/>
      <c r="B592" s="239"/>
      <c r="F592" s="239"/>
      <c r="G592" s="239"/>
      <c r="H592" s="239"/>
      <c r="I592" s="239"/>
      <c r="J592" s="239"/>
      <c r="K592" s="239"/>
      <c r="L592" s="239"/>
      <c r="M592" s="239"/>
      <c r="N592" s="239"/>
      <c r="O592" s="239"/>
      <c r="P592" s="239"/>
      <c r="Q592" s="239"/>
      <c r="R592" s="239"/>
      <c r="S592" s="239"/>
    </row>
    <row r="593" spans="1:19" s="253" customFormat="1" x14ac:dyDescent="0.25">
      <c r="A593" s="239"/>
      <c r="B593" s="239"/>
      <c r="F593" s="239"/>
      <c r="G593" s="239"/>
      <c r="H593" s="239"/>
      <c r="I593" s="239"/>
      <c r="J593" s="239"/>
      <c r="K593" s="239"/>
      <c r="L593" s="239"/>
      <c r="M593" s="239"/>
      <c r="N593" s="239"/>
      <c r="O593" s="239"/>
      <c r="P593" s="239"/>
      <c r="Q593" s="239"/>
      <c r="R593" s="239"/>
      <c r="S593" s="239"/>
    </row>
    <row r="594" spans="1:19" s="253" customFormat="1" x14ac:dyDescent="0.25">
      <c r="A594" s="239"/>
      <c r="B594" s="239"/>
      <c r="F594" s="239"/>
      <c r="G594" s="239"/>
      <c r="H594" s="239"/>
      <c r="I594" s="239"/>
      <c r="J594" s="239"/>
      <c r="K594" s="239"/>
      <c r="L594" s="239"/>
      <c r="M594" s="239"/>
      <c r="N594" s="239"/>
      <c r="O594" s="239"/>
      <c r="P594" s="239"/>
      <c r="Q594" s="239"/>
      <c r="R594" s="239"/>
      <c r="S594" s="239"/>
    </row>
    <row r="595" spans="1:19" s="253" customFormat="1" x14ac:dyDescent="0.25">
      <c r="A595" s="239"/>
      <c r="B595" s="239"/>
      <c r="F595" s="239"/>
      <c r="G595" s="239"/>
      <c r="H595" s="239"/>
      <c r="I595" s="239"/>
      <c r="J595" s="239"/>
      <c r="K595" s="239"/>
      <c r="L595" s="239"/>
      <c r="M595" s="239"/>
      <c r="N595" s="239"/>
      <c r="O595" s="239"/>
      <c r="P595" s="239"/>
      <c r="Q595" s="239"/>
      <c r="R595" s="239"/>
      <c r="S595" s="239"/>
    </row>
    <row r="596" spans="1:19" s="253" customFormat="1" x14ac:dyDescent="0.25">
      <c r="A596" s="239"/>
      <c r="B596" s="239"/>
      <c r="F596" s="239"/>
      <c r="G596" s="239"/>
      <c r="H596" s="239"/>
      <c r="I596" s="239"/>
      <c r="J596" s="239"/>
      <c r="K596" s="239"/>
      <c r="L596" s="239"/>
      <c r="M596" s="239"/>
      <c r="N596" s="239"/>
      <c r="O596" s="239"/>
      <c r="P596" s="239"/>
      <c r="Q596" s="239"/>
      <c r="R596" s="239"/>
      <c r="S596" s="239"/>
    </row>
    <row r="597" spans="1:19" s="253" customFormat="1" x14ac:dyDescent="0.25">
      <c r="A597" s="239"/>
      <c r="B597" s="239"/>
      <c r="F597" s="239"/>
      <c r="G597" s="239"/>
      <c r="H597" s="239"/>
      <c r="I597" s="239"/>
      <c r="J597" s="239"/>
      <c r="K597" s="239"/>
      <c r="L597" s="239"/>
      <c r="M597" s="239"/>
      <c r="N597" s="239"/>
      <c r="O597" s="239"/>
      <c r="P597" s="239"/>
      <c r="Q597" s="239"/>
      <c r="R597" s="239"/>
      <c r="S597" s="239"/>
    </row>
    <row r="598" spans="1:19" s="253" customFormat="1" x14ac:dyDescent="0.25">
      <c r="A598" s="239"/>
      <c r="B598" s="239"/>
      <c r="F598" s="239"/>
      <c r="G598" s="239"/>
      <c r="H598" s="239"/>
      <c r="I598" s="239"/>
      <c r="J598" s="239"/>
      <c r="K598" s="239"/>
      <c r="L598" s="239"/>
      <c r="M598" s="239"/>
      <c r="N598" s="239"/>
      <c r="O598" s="239"/>
      <c r="P598" s="239"/>
      <c r="Q598" s="239"/>
      <c r="R598" s="239"/>
      <c r="S598" s="239"/>
    </row>
    <row r="599" spans="1:19" s="253" customFormat="1" x14ac:dyDescent="0.25">
      <c r="A599" s="239"/>
      <c r="B599" s="239"/>
      <c r="F599" s="239"/>
      <c r="G599" s="239"/>
      <c r="H599" s="239"/>
      <c r="I599" s="239"/>
      <c r="J599" s="239"/>
      <c r="K599" s="239"/>
      <c r="L599" s="239"/>
      <c r="M599" s="239"/>
      <c r="N599" s="239"/>
      <c r="O599" s="239"/>
      <c r="P599" s="239"/>
      <c r="Q599" s="239"/>
      <c r="R599" s="239"/>
      <c r="S599" s="239"/>
    </row>
    <row r="600" spans="1:19" s="253" customFormat="1" x14ac:dyDescent="0.25">
      <c r="A600" s="239"/>
      <c r="B600" s="239"/>
      <c r="F600" s="239"/>
      <c r="G600" s="239"/>
      <c r="H600" s="239"/>
      <c r="I600" s="239"/>
      <c r="J600" s="239"/>
      <c r="K600" s="239"/>
      <c r="L600" s="239"/>
      <c r="M600" s="239"/>
      <c r="N600" s="239"/>
      <c r="O600" s="239"/>
      <c r="P600" s="239"/>
      <c r="Q600" s="239"/>
      <c r="R600" s="239"/>
      <c r="S600" s="239"/>
    </row>
    <row r="601" spans="1:19" s="253" customFormat="1" x14ac:dyDescent="0.25">
      <c r="A601" s="239"/>
      <c r="B601" s="239"/>
      <c r="F601" s="239"/>
      <c r="G601" s="239"/>
      <c r="H601" s="239"/>
      <c r="I601" s="239"/>
      <c r="J601" s="239"/>
      <c r="K601" s="239"/>
      <c r="L601" s="239"/>
      <c r="M601" s="239"/>
      <c r="N601" s="239"/>
      <c r="O601" s="239"/>
      <c r="P601" s="239"/>
      <c r="Q601" s="239"/>
      <c r="R601" s="239"/>
      <c r="S601" s="239"/>
    </row>
    <row r="602" spans="1:19" s="253" customFormat="1" x14ac:dyDescent="0.25">
      <c r="A602" s="239"/>
      <c r="B602" s="239"/>
      <c r="F602" s="239"/>
      <c r="G602" s="239"/>
      <c r="H602" s="239"/>
      <c r="I602" s="239"/>
      <c r="J602" s="239"/>
      <c r="K602" s="239"/>
      <c r="L602" s="239"/>
      <c r="M602" s="239"/>
      <c r="N602" s="239"/>
      <c r="O602" s="239"/>
      <c r="P602" s="239"/>
      <c r="Q602" s="239"/>
      <c r="R602" s="239"/>
      <c r="S602" s="239"/>
    </row>
    <row r="603" spans="1:19" s="253" customFormat="1" x14ac:dyDescent="0.25">
      <c r="A603" s="239"/>
      <c r="B603" s="239"/>
      <c r="F603" s="239"/>
      <c r="G603" s="239"/>
      <c r="H603" s="239"/>
      <c r="I603" s="239"/>
      <c r="J603" s="239"/>
      <c r="K603" s="239"/>
      <c r="L603" s="239"/>
      <c r="M603" s="239"/>
      <c r="N603" s="239"/>
      <c r="O603" s="239"/>
      <c r="P603" s="239"/>
      <c r="Q603" s="239"/>
      <c r="R603" s="239"/>
      <c r="S603" s="239"/>
    </row>
    <row r="604" spans="1:19" s="253" customFormat="1" x14ac:dyDescent="0.25">
      <c r="A604" s="239"/>
      <c r="B604" s="239"/>
      <c r="F604" s="239"/>
      <c r="G604" s="239"/>
      <c r="H604" s="239"/>
      <c r="I604" s="239"/>
      <c r="J604" s="239"/>
      <c r="K604" s="239"/>
      <c r="L604" s="239"/>
      <c r="M604" s="239"/>
      <c r="N604" s="239"/>
      <c r="O604" s="239"/>
      <c r="P604" s="239"/>
      <c r="Q604" s="239"/>
      <c r="R604" s="239"/>
      <c r="S604" s="239"/>
    </row>
    <row r="605" spans="1:19" s="253" customFormat="1" x14ac:dyDescent="0.25">
      <c r="A605" s="239"/>
      <c r="B605" s="239"/>
      <c r="F605" s="239"/>
      <c r="G605" s="239"/>
      <c r="H605" s="239"/>
      <c r="I605" s="239"/>
      <c r="J605" s="239"/>
      <c r="K605" s="239"/>
      <c r="L605" s="239"/>
      <c r="M605" s="239"/>
      <c r="N605" s="239"/>
      <c r="O605" s="239"/>
      <c r="P605" s="239"/>
      <c r="Q605" s="239"/>
      <c r="R605" s="239"/>
      <c r="S605" s="239"/>
    </row>
    <row r="606" spans="1:19" s="253" customFormat="1" x14ac:dyDescent="0.25">
      <c r="A606" s="239"/>
      <c r="B606" s="239"/>
      <c r="F606" s="239"/>
      <c r="G606" s="239"/>
      <c r="H606" s="239"/>
      <c r="I606" s="239"/>
      <c r="J606" s="239"/>
      <c r="K606" s="239"/>
      <c r="L606" s="239"/>
      <c r="M606" s="239"/>
      <c r="N606" s="239"/>
      <c r="O606" s="239"/>
      <c r="P606" s="239"/>
      <c r="Q606" s="239"/>
      <c r="R606" s="239"/>
      <c r="S606" s="239"/>
    </row>
    <row r="607" spans="1:19" s="253" customFormat="1" x14ac:dyDescent="0.25">
      <c r="A607" s="239"/>
      <c r="B607" s="239"/>
      <c r="F607" s="239"/>
      <c r="G607" s="239"/>
      <c r="H607" s="239"/>
      <c r="I607" s="239"/>
      <c r="J607" s="239"/>
      <c r="K607" s="239"/>
      <c r="L607" s="239"/>
      <c r="M607" s="239"/>
      <c r="N607" s="239"/>
      <c r="O607" s="239"/>
      <c r="P607" s="239"/>
      <c r="Q607" s="239"/>
      <c r="R607" s="239"/>
      <c r="S607" s="239"/>
    </row>
    <row r="608" spans="1:19" s="253" customFormat="1" x14ac:dyDescent="0.25">
      <c r="A608" s="239"/>
      <c r="B608" s="239"/>
      <c r="F608" s="239"/>
      <c r="G608" s="239"/>
      <c r="H608" s="239"/>
      <c r="I608" s="239"/>
      <c r="J608" s="239"/>
      <c r="K608" s="239"/>
      <c r="L608" s="239"/>
      <c r="M608" s="239"/>
      <c r="N608" s="239"/>
      <c r="O608" s="239"/>
      <c r="P608" s="239"/>
      <c r="Q608" s="239"/>
      <c r="R608" s="239"/>
      <c r="S608" s="239"/>
    </row>
    <row r="609" spans="1:19" s="253" customFormat="1" x14ac:dyDescent="0.25">
      <c r="A609" s="239"/>
      <c r="B609" s="239"/>
      <c r="F609" s="239"/>
      <c r="G609" s="239"/>
      <c r="H609" s="239"/>
      <c r="I609" s="239"/>
      <c r="J609" s="239"/>
      <c r="K609" s="239"/>
      <c r="L609" s="239"/>
      <c r="M609" s="239"/>
      <c r="N609" s="239"/>
      <c r="O609" s="239"/>
      <c r="P609" s="239"/>
      <c r="Q609" s="239"/>
      <c r="R609" s="239"/>
      <c r="S609" s="239"/>
    </row>
    <row r="610" spans="1:19" s="253" customFormat="1" x14ac:dyDescent="0.25">
      <c r="A610" s="239"/>
      <c r="B610" s="239"/>
      <c r="F610" s="239"/>
      <c r="G610" s="239"/>
      <c r="H610" s="239"/>
      <c r="I610" s="239"/>
      <c r="J610" s="239"/>
      <c r="K610" s="239"/>
      <c r="L610" s="239"/>
      <c r="M610" s="239"/>
      <c r="N610" s="239"/>
      <c r="O610" s="239"/>
      <c r="P610" s="239"/>
      <c r="Q610" s="239"/>
      <c r="R610" s="239"/>
      <c r="S610" s="239"/>
    </row>
    <row r="611" spans="1:19" s="253" customFormat="1" x14ac:dyDescent="0.25">
      <c r="A611" s="239"/>
      <c r="B611" s="239"/>
      <c r="F611" s="239"/>
      <c r="G611" s="239"/>
      <c r="H611" s="239"/>
      <c r="I611" s="239"/>
      <c r="J611" s="239"/>
      <c r="K611" s="239"/>
      <c r="L611" s="239"/>
      <c r="M611" s="239"/>
      <c r="N611" s="239"/>
      <c r="O611" s="239"/>
      <c r="P611" s="239"/>
      <c r="Q611" s="239"/>
      <c r="R611" s="239"/>
      <c r="S611" s="239"/>
    </row>
    <row r="612" spans="1:19" s="253" customFormat="1" x14ac:dyDescent="0.25">
      <c r="A612" s="239"/>
      <c r="B612" s="239"/>
      <c r="F612" s="239"/>
      <c r="G612" s="239"/>
      <c r="H612" s="239"/>
      <c r="I612" s="239"/>
      <c r="J612" s="239"/>
      <c r="K612" s="239"/>
      <c r="L612" s="239"/>
      <c r="M612" s="239"/>
      <c r="N612" s="239"/>
      <c r="O612" s="239"/>
      <c r="P612" s="239"/>
      <c r="Q612" s="239"/>
      <c r="R612" s="239"/>
      <c r="S612" s="239"/>
    </row>
    <row r="613" spans="1:19" s="253" customFormat="1" x14ac:dyDescent="0.25">
      <c r="A613" s="239"/>
      <c r="B613" s="239"/>
      <c r="F613" s="239"/>
      <c r="G613" s="239"/>
      <c r="H613" s="239"/>
      <c r="I613" s="239"/>
      <c r="J613" s="239"/>
      <c r="K613" s="239"/>
      <c r="L613" s="239"/>
      <c r="M613" s="239"/>
      <c r="N613" s="239"/>
      <c r="O613" s="239"/>
      <c r="P613" s="239"/>
      <c r="Q613" s="239"/>
      <c r="R613" s="239"/>
      <c r="S613" s="239"/>
    </row>
    <row r="614" spans="1:19" s="253" customFormat="1" x14ac:dyDescent="0.25">
      <c r="A614" s="239"/>
      <c r="B614" s="239"/>
      <c r="F614" s="239"/>
      <c r="G614" s="239"/>
      <c r="H614" s="239"/>
      <c r="I614" s="239"/>
      <c r="J614" s="239"/>
      <c r="K614" s="239"/>
      <c r="L614" s="239"/>
      <c r="M614" s="239"/>
      <c r="N614" s="239"/>
      <c r="O614" s="239"/>
      <c r="P614" s="239"/>
      <c r="Q614" s="239"/>
      <c r="R614" s="239"/>
      <c r="S614" s="239"/>
    </row>
    <row r="615" spans="1:19" s="253" customFormat="1" x14ac:dyDescent="0.25">
      <c r="A615" s="239"/>
      <c r="B615" s="239"/>
      <c r="F615" s="239"/>
      <c r="G615" s="239"/>
      <c r="H615" s="239"/>
      <c r="I615" s="239"/>
      <c r="J615" s="239"/>
      <c r="K615" s="239"/>
      <c r="L615" s="239"/>
      <c r="M615" s="239"/>
      <c r="N615" s="239"/>
      <c r="O615" s="239"/>
      <c r="P615" s="239"/>
      <c r="Q615" s="239"/>
      <c r="R615" s="239"/>
      <c r="S615" s="239"/>
    </row>
    <row r="616" spans="1:19" s="253" customFormat="1" x14ac:dyDescent="0.25">
      <c r="A616" s="239"/>
      <c r="B616" s="239"/>
      <c r="F616" s="239"/>
      <c r="G616" s="239"/>
      <c r="H616" s="239"/>
      <c r="I616" s="239"/>
      <c r="J616" s="239"/>
      <c r="K616" s="239"/>
      <c r="L616" s="239"/>
      <c r="M616" s="239"/>
      <c r="N616" s="239"/>
      <c r="O616" s="239"/>
      <c r="P616" s="239"/>
      <c r="Q616" s="239"/>
      <c r="R616" s="239"/>
      <c r="S616" s="239"/>
    </row>
    <row r="617" spans="1:19" s="253" customFormat="1" x14ac:dyDescent="0.25">
      <c r="A617" s="239"/>
      <c r="B617" s="239"/>
      <c r="F617" s="239"/>
      <c r="G617" s="239"/>
      <c r="H617" s="239"/>
      <c r="I617" s="239"/>
      <c r="J617" s="239"/>
      <c r="K617" s="239"/>
      <c r="L617" s="239"/>
      <c r="M617" s="239"/>
      <c r="N617" s="239"/>
      <c r="O617" s="239"/>
      <c r="P617" s="239"/>
      <c r="Q617" s="239"/>
      <c r="R617" s="239"/>
      <c r="S617" s="239"/>
    </row>
    <row r="618" spans="1:19" s="253" customFormat="1" x14ac:dyDescent="0.25">
      <c r="A618" s="239"/>
      <c r="B618" s="239"/>
      <c r="F618" s="239"/>
      <c r="G618" s="239"/>
      <c r="H618" s="239"/>
      <c r="I618" s="239"/>
      <c r="J618" s="239"/>
      <c r="K618" s="239"/>
      <c r="L618" s="239"/>
      <c r="M618" s="239"/>
      <c r="N618" s="239"/>
      <c r="O618" s="239"/>
      <c r="P618" s="239"/>
      <c r="Q618" s="239"/>
      <c r="R618" s="239"/>
      <c r="S618" s="239"/>
    </row>
    <row r="619" spans="1:19" s="253" customFormat="1" x14ac:dyDescent="0.25">
      <c r="A619" s="239"/>
      <c r="B619" s="239"/>
      <c r="F619" s="239"/>
      <c r="G619" s="239"/>
      <c r="H619" s="239"/>
      <c r="I619" s="239"/>
      <c r="J619" s="239"/>
      <c r="K619" s="239"/>
      <c r="L619" s="239"/>
      <c r="M619" s="239"/>
      <c r="N619" s="239"/>
      <c r="O619" s="239"/>
      <c r="P619" s="239"/>
      <c r="Q619" s="239"/>
      <c r="R619" s="239"/>
      <c r="S619" s="239"/>
    </row>
    <row r="620" spans="1:19" s="253" customFormat="1" x14ac:dyDescent="0.25">
      <c r="A620" s="239"/>
      <c r="B620" s="239"/>
      <c r="F620" s="239"/>
      <c r="G620" s="239"/>
      <c r="H620" s="239"/>
      <c r="I620" s="239"/>
      <c r="J620" s="239"/>
      <c r="K620" s="239"/>
      <c r="L620" s="239"/>
      <c r="M620" s="239"/>
      <c r="N620" s="239"/>
      <c r="O620" s="239"/>
      <c r="P620" s="239"/>
      <c r="Q620" s="239"/>
      <c r="R620" s="239"/>
      <c r="S620" s="239"/>
    </row>
    <row r="621" spans="1:19" s="253" customFormat="1" x14ac:dyDescent="0.25">
      <c r="A621" s="239"/>
      <c r="B621" s="239"/>
      <c r="F621" s="239"/>
      <c r="G621" s="239"/>
      <c r="H621" s="239"/>
      <c r="I621" s="239"/>
      <c r="J621" s="239"/>
      <c r="K621" s="239"/>
      <c r="L621" s="239"/>
      <c r="M621" s="239"/>
      <c r="N621" s="239"/>
      <c r="O621" s="239"/>
      <c r="P621" s="239"/>
      <c r="Q621" s="239"/>
      <c r="R621" s="239"/>
      <c r="S621" s="239"/>
    </row>
    <row r="622" spans="1:19" s="253" customFormat="1" x14ac:dyDescent="0.25">
      <c r="A622" s="239"/>
      <c r="B622" s="239"/>
      <c r="F622" s="239"/>
      <c r="G622" s="239"/>
      <c r="H622" s="239"/>
      <c r="I622" s="239"/>
      <c r="J622" s="239"/>
      <c r="K622" s="239"/>
      <c r="L622" s="239"/>
      <c r="M622" s="239"/>
      <c r="N622" s="239"/>
      <c r="O622" s="239"/>
      <c r="P622" s="239"/>
      <c r="Q622" s="239"/>
      <c r="R622" s="239"/>
      <c r="S622" s="239"/>
    </row>
    <row r="623" spans="1:19" s="253" customFormat="1" x14ac:dyDescent="0.25">
      <c r="A623" s="239"/>
      <c r="B623" s="239"/>
      <c r="F623" s="239"/>
      <c r="G623" s="239"/>
      <c r="H623" s="239"/>
      <c r="I623" s="239"/>
      <c r="J623" s="239"/>
      <c r="K623" s="239"/>
      <c r="L623" s="239"/>
      <c r="M623" s="239"/>
      <c r="N623" s="239"/>
      <c r="O623" s="239"/>
      <c r="P623" s="239"/>
      <c r="Q623" s="239"/>
      <c r="R623" s="239"/>
      <c r="S623" s="239"/>
    </row>
    <row r="624" spans="1:19" s="253" customFormat="1" x14ac:dyDescent="0.25">
      <c r="A624" s="239"/>
      <c r="B624" s="239"/>
      <c r="F624" s="239"/>
      <c r="G624" s="239"/>
      <c r="H624" s="239"/>
      <c r="I624" s="239"/>
      <c r="J624" s="239"/>
      <c r="K624" s="239"/>
      <c r="L624" s="239"/>
      <c r="M624" s="239"/>
      <c r="N624" s="239"/>
      <c r="O624" s="239"/>
      <c r="P624" s="239"/>
      <c r="Q624" s="239"/>
      <c r="R624" s="239"/>
      <c r="S624" s="239"/>
    </row>
    <row r="625" spans="1:19" s="253" customFormat="1" x14ac:dyDescent="0.25">
      <c r="A625" s="239"/>
      <c r="B625" s="239"/>
      <c r="F625" s="239"/>
      <c r="G625" s="239"/>
      <c r="H625" s="239"/>
      <c r="I625" s="239"/>
      <c r="J625" s="239"/>
      <c r="K625" s="239"/>
      <c r="L625" s="239"/>
      <c r="M625" s="239"/>
      <c r="N625" s="239"/>
      <c r="O625" s="239"/>
      <c r="P625" s="239"/>
      <c r="Q625" s="239"/>
      <c r="R625" s="239"/>
      <c r="S625" s="239"/>
    </row>
    <row r="626" spans="1:19" s="253" customFormat="1" x14ac:dyDescent="0.25">
      <c r="A626" s="239"/>
      <c r="B626" s="239"/>
      <c r="F626" s="239"/>
      <c r="G626" s="239"/>
      <c r="H626" s="239"/>
      <c r="I626" s="239"/>
      <c r="J626" s="239"/>
      <c r="K626" s="239"/>
      <c r="L626" s="239"/>
      <c r="M626" s="239"/>
      <c r="N626" s="239"/>
      <c r="O626" s="239"/>
      <c r="P626" s="239"/>
      <c r="Q626" s="239"/>
      <c r="R626" s="239"/>
      <c r="S626" s="239"/>
    </row>
    <row r="627" spans="1:19" s="253" customFormat="1" x14ac:dyDescent="0.25">
      <c r="A627" s="239"/>
      <c r="B627" s="239"/>
      <c r="F627" s="239"/>
      <c r="G627" s="239"/>
      <c r="H627" s="239"/>
      <c r="I627" s="239"/>
      <c r="J627" s="239"/>
      <c r="K627" s="239"/>
      <c r="L627" s="239"/>
      <c r="M627" s="239"/>
      <c r="N627" s="239"/>
      <c r="O627" s="239"/>
      <c r="P627" s="239"/>
      <c r="Q627" s="239"/>
      <c r="R627" s="239"/>
      <c r="S627" s="239"/>
    </row>
    <row r="628" spans="1:19" s="253" customFormat="1" x14ac:dyDescent="0.25">
      <c r="A628" s="239"/>
      <c r="B628" s="239"/>
      <c r="F628" s="239"/>
      <c r="G628" s="239"/>
      <c r="H628" s="239"/>
      <c r="I628" s="239"/>
      <c r="J628" s="239"/>
      <c r="K628" s="239"/>
      <c r="L628" s="239"/>
      <c r="M628" s="239"/>
      <c r="N628" s="239"/>
      <c r="O628" s="239"/>
      <c r="P628" s="239"/>
      <c r="Q628" s="239"/>
      <c r="R628" s="239"/>
      <c r="S628" s="239"/>
    </row>
    <row r="629" spans="1:19" s="253" customFormat="1" x14ac:dyDescent="0.25">
      <c r="A629" s="239"/>
      <c r="B629" s="239"/>
      <c r="F629" s="239"/>
      <c r="G629" s="239"/>
      <c r="H629" s="239"/>
      <c r="I629" s="239"/>
      <c r="J629" s="239"/>
      <c r="K629" s="239"/>
      <c r="L629" s="239"/>
      <c r="M629" s="239"/>
      <c r="N629" s="239"/>
      <c r="O629" s="239"/>
      <c r="P629" s="239"/>
      <c r="Q629" s="239"/>
      <c r="R629" s="239"/>
      <c r="S629" s="239"/>
    </row>
    <row r="630" spans="1:19" s="253" customFormat="1" x14ac:dyDescent="0.25">
      <c r="A630" s="239"/>
      <c r="B630" s="239"/>
      <c r="F630" s="239"/>
      <c r="G630" s="239"/>
      <c r="H630" s="239"/>
      <c r="I630" s="239"/>
      <c r="J630" s="239"/>
      <c r="K630" s="239"/>
      <c r="L630" s="239"/>
      <c r="M630" s="239"/>
      <c r="N630" s="239"/>
      <c r="O630" s="239"/>
      <c r="P630" s="239"/>
      <c r="Q630" s="239"/>
      <c r="R630" s="239"/>
      <c r="S630" s="239"/>
    </row>
    <row r="631" spans="1:19" s="253" customFormat="1" x14ac:dyDescent="0.25">
      <c r="A631" s="239"/>
      <c r="B631" s="239"/>
      <c r="F631" s="239"/>
      <c r="G631" s="239"/>
      <c r="H631" s="239"/>
      <c r="I631" s="239"/>
      <c r="J631" s="239"/>
      <c r="K631" s="239"/>
      <c r="L631" s="239"/>
      <c r="M631" s="239"/>
      <c r="N631" s="239"/>
      <c r="O631" s="239"/>
      <c r="P631" s="239"/>
      <c r="Q631" s="239"/>
      <c r="R631" s="239"/>
      <c r="S631" s="239"/>
    </row>
    <row r="632" spans="1:19" s="253" customFormat="1" x14ac:dyDescent="0.25">
      <c r="A632" s="239"/>
      <c r="B632" s="239"/>
      <c r="F632" s="239"/>
      <c r="G632" s="239"/>
      <c r="H632" s="239"/>
      <c r="I632" s="239"/>
      <c r="J632" s="239"/>
      <c r="K632" s="239"/>
      <c r="L632" s="239"/>
      <c r="M632" s="239"/>
      <c r="N632" s="239"/>
      <c r="O632" s="239"/>
      <c r="P632" s="239"/>
      <c r="Q632" s="239"/>
      <c r="R632" s="239"/>
      <c r="S632" s="239"/>
    </row>
    <row r="633" spans="1:19" s="253" customFormat="1" x14ac:dyDescent="0.25">
      <c r="A633" s="239"/>
      <c r="B633" s="239"/>
      <c r="F633" s="239"/>
      <c r="G633" s="239"/>
      <c r="H633" s="239"/>
      <c r="I633" s="239"/>
      <c r="J633" s="239"/>
      <c r="K633" s="239"/>
      <c r="L633" s="239"/>
      <c r="M633" s="239"/>
      <c r="N633" s="239"/>
      <c r="O633" s="239"/>
      <c r="P633" s="239"/>
      <c r="Q633" s="239"/>
      <c r="R633" s="239"/>
      <c r="S633" s="239"/>
    </row>
    <row r="634" spans="1:19" s="253" customFormat="1" x14ac:dyDescent="0.25">
      <c r="A634" s="239"/>
      <c r="B634" s="239"/>
      <c r="F634" s="239"/>
      <c r="G634" s="239"/>
      <c r="H634" s="239"/>
      <c r="I634" s="239"/>
      <c r="J634" s="239"/>
      <c r="K634" s="239"/>
      <c r="L634" s="239"/>
      <c r="M634" s="239"/>
      <c r="N634" s="239"/>
      <c r="O634" s="239"/>
      <c r="P634" s="239"/>
      <c r="Q634" s="239"/>
      <c r="R634" s="239"/>
      <c r="S634" s="239"/>
    </row>
    <row r="635" spans="1:19" s="253" customFormat="1" x14ac:dyDescent="0.25">
      <c r="A635" s="239"/>
      <c r="B635" s="239"/>
      <c r="F635" s="239"/>
      <c r="G635" s="239"/>
      <c r="H635" s="239"/>
      <c r="I635" s="239"/>
      <c r="J635" s="239"/>
      <c r="K635" s="239"/>
      <c r="L635" s="239"/>
      <c r="M635" s="239"/>
      <c r="N635" s="239"/>
      <c r="O635" s="239"/>
      <c r="P635" s="239"/>
      <c r="Q635" s="239"/>
      <c r="R635" s="239"/>
      <c r="S635" s="239"/>
    </row>
    <row r="636" spans="1:19" s="253" customFormat="1" x14ac:dyDescent="0.25">
      <c r="A636" s="239"/>
      <c r="B636" s="239"/>
      <c r="F636" s="239"/>
      <c r="G636" s="239"/>
      <c r="H636" s="239"/>
      <c r="I636" s="239"/>
      <c r="J636" s="239"/>
      <c r="K636" s="239"/>
      <c r="L636" s="239"/>
      <c r="M636" s="239"/>
      <c r="N636" s="239"/>
      <c r="O636" s="239"/>
      <c r="P636" s="239"/>
      <c r="Q636" s="239"/>
      <c r="R636" s="239"/>
      <c r="S636" s="239"/>
    </row>
    <row r="637" spans="1:19" s="253" customFormat="1" x14ac:dyDescent="0.25">
      <c r="A637" s="239"/>
      <c r="B637" s="239"/>
      <c r="F637" s="239"/>
      <c r="G637" s="239"/>
      <c r="H637" s="239"/>
      <c r="I637" s="239"/>
      <c r="J637" s="239"/>
      <c r="K637" s="239"/>
      <c r="L637" s="239"/>
      <c r="M637" s="239"/>
      <c r="N637" s="239"/>
      <c r="O637" s="239"/>
      <c r="P637" s="239"/>
      <c r="Q637" s="239"/>
      <c r="R637" s="239"/>
      <c r="S637" s="239"/>
    </row>
    <row r="638" spans="1:19" s="253" customFormat="1" x14ac:dyDescent="0.25">
      <c r="A638" s="239"/>
      <c r="B638" s="239"/>
      <c r="F638" s="239"/>
      <c r="G638" s="239"/>
      <c r="H638" s="239"/>
      <c r="I638" s="239"/>
      <c r="J638" s="239"/>
      <c r="K638" s="239"/>
      <c r="L638" s="239"/>
      <c r="M638" s="239"/>
      <c r="N638" s="239"/>
      <c r="O638" s="239"/>
      <c r="P638" s="239"/>
      <c r="Q638" s="239"/>
      <c r="R638" s="239"/>
      <c r="S638" s="239"/>
    </row>
    <row r="639" spans="1:19" s="253" customFormat="1" x14ac:dyDescent="0.25">
      <c r="A639" s="239"/>
      <c r="B639" s="239"/>
      <c r="F639" s="239"/>
      <c r="G639" s="239"/>
      <c r="H639" s="239"/>
      <c r="I639" s="239"/>
      <c r="J639" s="239"/>
      <c r="K639" s="239"/>
      <c r="L639" s="239"/>
      <c r="M639" s="239"/>
      <c r="N639" s="239"/>
      <c r="O639" s="239"/>
      <c r="P639" s="239"/>
      <c r="Q639" s="239"/>
      <c r="R639" s="239"/>
      <c r="S639" s="239"/>
    </row>
    <row r="640" spans="1:19" s="253" customFormat="1" x14ac:dyDescent="0.25">
      <c r="A640" s="239"/>
      <c r="B640" s="239"/>
      <c r="F640" s="239"/>
      <c r="G640" s="239"/>
      <c r="H640" s="239"/>
      <c r="I640" s="239"/>
      <c r="J640" s="239"/>
      <c r="K640" s="239"/>
      <c r="L640" s="239"/>
      <c r="M640" s="239"/>
      <c r="N640" s="239"/>
      <c r="O640" s="239"/>
      <c r="P640" s="239"/>
      <c r="Q640" s="239"/>
      <c r="R640" s="239"/>
      <c r="S640" s="239"/>
    </row>
    <row r="641" spans="1:19" s="253" customFormat="1" x14ac:dyDescent="0.25">
      <c r="A641" s="239"/>
      <c r="B641" s="239"/>
      <c r="F641" s="239"/>
      <c r="G641" s="239"/>
      <c r="H641" s="239"/>
      <c r="I641" s="239"/>
      <c r="J641" s="239"/>
      <c r="K641" s="239"/>
      <c r="L641" s="239"/>
      <c r="M641" s="239"/>
      <c r="N641" s="239"/>
      <c r="O641" s="239"/>
      <c r="P641" s="239"/>
      <c r="Q641" s="239"/>
      <c r="R641" s="239"/>
      <c r="S641" s="239"/>
    </row>
    <row r="642" spans="1:19" s="253" customFormat="1" x14ac:dyDescent="0.25">
      <c r="A642" s="239"/>
      <c r="B642" s="239"/>
      <c r="F642" s="239"/>
      <c r="G642" s="239"/>
      <c r="H642" s="239"/>
      <c r="I642" s="239"/>
      <c r="J642" s="239"/>
      <c r="K642" s="239"/>
      <c r="L642" s="239"/>
      <c r="M642" s="239"/>
      <c r="N642" s="239"/>
      <c r="O642" s="239"/>
      <c r="P642" s="239"/>
      <c r="Q642" s="239"/>
      <c r="R642" s="239"/>
      <c r="S642" s="239"/>
    </row>
    <row r="643" spans="1:19" s="253" customFormat="1" x14ac:dyDescent="0.25">
      <c r="A643" s="239"/>
      <c r="B643" s="239"/>
      <c r="F643" s="239"/>
      <c r="G643" s="239"/>
      <c r="H643" s="239"/>
      <c r="I643" s="239"/>
      <c r="J643" s="239"/>
      <c r="K643" s="239"/>
      <c r="L643" s="239"/>
      <c r="M643" s="239"/>
      <c r="N643" s="239"/>
      <c r="O643" s="239"/>
      <c r="P643" s="239"/>
      <c r="Q643" s="239"/>
      <c r="R643" s="239"/>
      <c r="S643" s="239"/>
    </row>
    <row r="644" spans="1:19" s="253" customFormat="1" x14ac:dyDescent="0.25">
      <c r="A644" s="239"/>
      <c r="B644" s="239"/>
      <c r="F644" s="239"/>
      <c r="G644" s="239"/>
      <c r="H644" s="239"/>
      <c r="I644" s="239"/>
      <c r="J644" s="239"/>
      <c r="K644" s="239"/>
      <c r="L644" s="239"/>
      <c r="M644" s="239"/>
      <c r="N644" s="239"/>
      <c r="O644" s="239"/>
      <c r="P644" s="239"/>
      <c r="Q644" s="239"/>
      <c r="R644" s="239"/>
      <c r="S644" s="239"/>
    </row>
    <row r="645" spans="1:19" s="253" customFormat="1" x14ac:dyDescent="0.25">
      <c r="A645" s="239"/>
      <c r="B645" s="239"/>
      <c r="F645" s="239"/>
      <c r="G645" s="239"/>
      <c r="H645" s="239"/>
      <c r="I645" s="239"/>
      <c r="J645" s="239"/>
      <c r="K645" s="239"/>
      <c r="L645" s="239"/>
      <c r="M645" s="239"/>
      <c r="N645" s="239"/>
      <c r="O645" s="239"/>
      <c r="P645" s="239"/>
      <c r="Q645" s="239"/>
      <c r="R645" s="239"/>
      <c r="S645" s="239"/>
    </row>
    <row r="646" spans="1:19" s="253" customFormat="1" x14ac:dyDescent="0.25">
      <c r="A646" s="239"/>
      <c r="B646" s="239"/>
      <c r="F646" s="239"/>
      <c r="G646" s="239"/>
      <c r="H646" s="239"/>
      <c r="I646" s="239"/>
      <c r="J646" s="239"/>
      <c r="K646" s="239"/>
      <c r="L646" s="239"/>
      <c r="M646" s="239"/>
      <c r="N646" s="239"/>
      <c r="O646" s="239"/>
      <c r="P646" s="239"/>
      <c r="Q646" s="239"/>
      <c r="R646" s="239"/>
      <c r="S646" s="239"/>
    </row>
    <row r="647" spans="1:19" s="253" customFormat="1" x14ac:dyDescent="0.25">
      <c r="A647" s="239"/>
      <c r="B647" s="239"/>
      <c r="F647" s="239"/>
      <c r="G647" s="239"/>
      <c r="H647" s="239"/>
      <c r="I647" s="239"/>
      <c r="J647" s="239"/>
      <c r="K647" s="239"/>
      <c r="L647" s="239"/>
      <c r="M647" s="239"/>
      <c r="N647" s="239"/>
      <c r="O647" s="239"/>
      <c r="P647" s="239"/>
      <c r="Q647" s="239"/>
      <c r="R647" s="239"/>
      <c r="S647" s="239"/>
    </row>
    <row r="648" spans="1:19" s="253" customFormat="1" x14ac:dyDescent="0.25">
      <c r="A648" s="239"/>
      <c r="B648" s="239"/>
      <c r="F648" s="239"/>
      <c r="G648" s="239"/>
      <c r="H648" s="239"/>
      <c r="I648" s="239"/>
      <c r="J648" s="239"/>
      <c r="K648" s="239"/>
      <c r="L648" s="239"/>
      <c r="M648" s="239"/>
      <c r="N648" s="239"/>
      <c r="O648" s="239"/>
      <c r="P648" s="239"/>
      <c r="Q648" s="239"/>
      <c r="R648" s="239"/>
      <c r="S648" s="239"/>
    </row>
    <row r="649" spans="1:19" s="253" customFormat="1" x14ac:dyDescent="0.25">
      <c r="A649" s="239"/>
      <c r="B649" s="239"/>
      <c r="F649" s="239"/>
      <c r="G649" s="239"/>
      <c r="H649" s="239"/>
      <c r="I649" s="239"/>
      <c r="J649" s="239"/>
      <c r="K649" s="239"/>
      <c r="L649" s="239"/>
      <c r="M649" s="239"/>
      <c r="N649" s="239"/>
      <c r="O649" s="239"/>
      <c r="P649" s="239"/>
      <c r="Q649" s="239"/>
      <c r="R649" s="239"/>
      <c r="S649" s="239"/>
    </row>
    <row r="650" spans="1:19" s="253" customFormat="1" x14ac:dyDescent="0.25">
      <c r="A650" s="239"/>
      <c r="B650" s="239"/>
      <c r="F650" s="239"/>
      <c r="G650" s="239"/>
      <c r="H650" s="239"/>
      <c r="I650" s="239"/>
      <c r="J650" s="239"/>
      <c r="K650" s="239"/>
      <c r="L650" s="239"/>
      <c r="M650" s="239"/>
      <c r="N650" s="239"/>
      <c r="O650" s="239"/>
      <c r="P650" s="239"/>
      <c r="Q650" s="239"/>
      <c r="R650" s="239"/>
      <c r="S650" s="239"/>
    </row>
    <row r="651" spans="1:19" s="253" customFormat="1" x14ac:dyDescent="0.25">
      <c r="A651" s="239"/>
      <c r="B651" s="239"/>
      <c r="F651" s="239"/>
      <c r="G651" s="239"/>
      <c r="H651" s="239"/>
      <c r="I651" s="239"/>
      <c r="J651" s="239"/>
      <c r="K651" s="239"/>
      <c r="L651" s="239"/>
      <c r="M651" s="239"/>
      <c r="N651" s="239"/>
      <c r="O651" s="239"/>
      <c r="P651" s="239"/>
      <c r="Q651" s="239"/>
      <c r="R651" s="239"/>
      <c r="S651" s="239"/>
    </row>
    <row r="652" spans="1:19" s="253" customFormat="1" x14ac:dyDescent="0.25">
      <c r="A652" s="239"/>
      <c r="B652" s="239"/>
      <c r="F652" s="239"/>
      <c r="G652" s="239"/>
      <c r="H652" s="239"/>
      <c r="I652" s="239"/>
      <c r="J652" s="239"/>
      <c r="K652" s="239"/>
      <c r="L652" s="239"/>
      <c r="M652" s="239"/>
      <c r="N652" s="239"/>
      <c r="O652" s="239"/>
      <c r="P652" s="239"/>
      <c r="Q652" s="239"/>
      <c r="R652" s="239"/>
      <c r="S652" s="239"/>
    </row>
    <row r="653" spans="1:19" s="253" customFormat="1" x14ac:dyDescent="0.25">
      <c r="A653" s="239"/>
      <c r="B653" s="239"/>
      <c r="F653" s="239"/>
      <c r="G653" s="239"/>
      <c r="H653" s="239"/>
      <c r="I653" s="239"/>
      <c r="J653" s="239"/>
      <c r="K653" s="239"/>
      <c r="L653" s="239"/>
      <c r="M653" s="239"/>
      <c r="N653" s="239"/>
      <c r="O653" s="239"/>
      <c r="P653" s="239"/>
      <c r="Q653" s="239"/>
      <c r="R653" s="239"/>
      <c r="S653" s="239"/>
    </row>
    <row r="654" spans="1:19" s="253" customFormat="1" x14ac:dyDescent="0.25">
      <c r="A654" s="239"/>
      <c r="B654" s="239"/>
      <c r="F654" s="239"/>
      <c r="G654" s="239"/>
      <c r="H654" s="239"/>
      <c r="I654" s="239"/>
      <c r="J654" s="239"/>
      <c r="K654" s="239"/>
      <c r="L654" s="239"/>
      <c r="M654" s="239"/>
      <c r="N654" s="239"/>
      <c r="O654" s="239"/>
      <c r="P654" s="239"/>
      <c r="Q654" s="239"/>
      <c r="R654" s="239"/>
      <c r="S654" s="239"/>
    </row>
    <row r="655" spans="1:19" s="253" customFormat="1" x14ac:dyDescent="0.25">
      <c r="A655" s="239"/>
      <c r="B655" s="239"/>
      <c r="F655" s="239"/>
      <c r="G655" s="239"/>
      <c r="H655" s="239"/>
      <c r="I655" s="239"/>
      <c r="J655" s="239"/>
      <c r="K655" s="239"/>
      <c r="L655" s="239"/>
      <c r="M655" s="239"/>
      <c r="N655" s="239"/>
      <c r="O655" s="239"/>
      <c r="P655" s="239"/>
      <c r="Q655" s="239"/>
      <c r="R655" s="239"/>
      <c r="S655" s="239"/>
    </row>
    <row r="656" spans="1:19" s="253" customFormat="1" x14ac:dyDescent="0.25">
      <c r="A656" s="239"/>
      <c r="B656" s="239"/>
      <c r="F656" s="239"/>
      <c r="G656" s="239"/>
      <c r="H656" s="239"/>
      <c r="I656" s="239"/>
      <c r="J656" s="239"/>
      <c r="K656" s="239"/>
      <c r="L656" s="239"/>
      <c r="M656" s="239"/>
      <c r="N656" s="239"/>
      <c r="O656" s="239"/>
      <c r="P656" s="239"/>
      <c r="Q656" s="239"/>
      <c r="R656" s="239"/>
      <c r="S656" s="239"/>
    </row>
    <row r="657" spans="1:19" s="253" customFormat="1" x14ac:dyDescent="0.25">
      <c r="A657" s="239"/>
      <c r="B657" s="239"/>
      <c r="F657" s="239"/>
      <c r="G657" s="239"/>
      <c r="H657" s="239"/>
      <c r="I657" s="239"/>
      <c r="J657" s="239"/>
      <c r="K657" s="239"/>
      <c r="L657" s="239"/>
      <c r="M657" s="239"/>
      <c r="N657" s="239"/>
      <c r="O657" s="239"/>
      <c r="P657" s="239"/>
      <c r="Q657" s="239"/>
      <c r="R657" s="239"/>
      <c r="S657" s="239"/>
    </row>
    <row r="658" spans="1:19" s="253" customFormat="1" x14ac:dyDescent="0.25">
      <c r="A658" s="239"/>
      <c r="B658" s="239"/>
      <c r="F658" s="239"/>
      <c r="G658" s="239"/>
      <c r="H658" s="239"/>
      <c r="I658" s="239"/>
      <c r="J658" s="239"/>
      <c r="K658" s="239"/>
      <c r="L658" s="239"/>
      <c r="M658" s="239"/>
      <c r="N658" s="239"/>
      <c r="O658" s="239"/>
      <c r="P658" s="239"/>
      <c r="Q658" s="239"/>
      <c r="R658" s="239"/>
      <c r="S658" s="239"/>
    </row>
    <row r="659" spans="1:19" s="253" customFormat="1" x14ac:dyDescent="0.25">
      <c r="A659" s="239"/>
      <c r="B659" s="239"/>
      <c r="F659" s="239"/>
      <c r="G659" s="239"/>
      <c r="H659" s="239"/>
      <c r="I659" s="239"/>
      <c r="J659" s="239"/>
      <c r="K659" s="239"/>
      <c r="L659" s="239"/>
      <c r="M659" s="239"/>
      <c r="N659" s="239"/>
      <c r="O659" s="239"/>
      <c r="P659" s="239"/>
      <c r="Q659" s="239"/>
      <c r="R659" s="239"/>
      <c r="S659" s="239"/>
    </row>
    <row r="660" spans="1:19" s="253" customFormat="1" x14ac:dyDescent="0.25">
      <c r="A660" s="239"/>
      <c r="B660" s="239"/>
      <c r="F660" s="239"/>
      <c r="G660" s="239"/>
      <c r="H660" s="239"/>
      <c r="I660" s="239"/>
      <c r="J660" s="239"/>
      <c r="K660" s="239"/>
      <c r="L660" s="239"/>
      <c r="M660" s="239"/>
      <c r="N660" s="239"/>
      <c r="O660" s="239"/>
      <c r="P660" s="239"/>
      <c r="Q660" s="239"/>
      <c r="R660" s="239"/>
      <c r="S660" s="239"/>
    </row>
    <row r="661" spans="1:19" s="253" customFormat="1" x14ac:dyDescent="0.25">
      <c r="A661" s="239"/>
      <c r="B661" s="239"/>
      <c r="F661" s="239"/>
      <c r="G661" s="239"/>
      <c r="H661" s="239"/>
      <c r="I661" s="239"/>
      <c r="J661" s="239"/>
      <c r="K661" s="239"/>
      <c r="L661" s="239"/>
      <c r="M661" s="239"/>
      <c r="N661" s="239"/>
      <c r="O661" s="239"/>
      <c r="P661" s="239"/>
      <c r="Q661" s="239"/>
      <c r="R661" s="239"/>
      <c r="S661" s="239"/>
    </row>
    <row r="662" spans="1:19" s="253" customFormat="1" x14ac:dyDescent="0.25">
      <c r="A662" s="239"/>
      <c r="B662" s="239"/>
      <c r="F662" s="239"/>
      <c r="G662" s="239"/>
      <c r="H662" s="239"/>
      <c r="I662" s="239"/>
      <c r="J662" s="239"/>
      <c r="K662" s="239"/>
      <c r="L662" s="239"/>
      <c r="M662" s="239"/>
      <c r="N662" s="239"/>
      <c r="O662" s="239"/>
      <c r="P662" s="239"/>
      <c r="Q662" s="239"/>
      <c r="R662" s="239"/>
      <c r="S662" s="239"/>
    </row>
    <row r="663" spans="1:19" s="253" customFormat="1" x14ac:dyDescent="0.25">
      <c r="A663" s="239"/>
      <c r="B663" s="239"/>
      <c r="F663" s="239"/>
      <c r="G663" s="239"/>
      <c r="H663" s="239"/>
      <c r="I663" s="239"/>
      <c r="J663" s="239"/>
      <c r="K663" s="239"/>
      <c r="L663" s="239"/>
      <c r="M663" s="239"/>
      <c r="N663" s="239"/>
      <c r="O663" s="239"/>
      <c r="P663" s="239"/>
      <c r="Q663" s="239"/>
      <c r="R663" s="239"/>
      <c r="S663" s="239"/>
    </row>
    <row r="664" spans="1:19" s="253" customFormat="1" x14ac:dyDescent="0.25">
      <c r="A664" s="239"/>
      <c r="B664" s="239"/>
      <c r="F664" s="239"/>
      <c r="G664" s="239"/>
      <c r="H664" s="239"/>
      <c r="I664" s="239"/>
      <c r="J664" s="239"/>
      <c r="K664" s="239"/>
      <c r="L664" s="239"/>
      <c r="M664" s="239"/>
      <c r="N664" s="239"/>
      <c r="O664" s="239"/>
      <c r="P664" s="239"/>
      <c r="Q664" s="239"/>
      <c r="R664" s="239"/>
      <c r="S664" s="239"/>
    </row>
    <row r="665" spans="1:19" s="253" customFormat="1" x14ac:dyDescent="0.25">
      <c r="A665" s="239"/>
      <c r="B665" s="239"/>
      <c r="F665" s="239"/>
      <c r="G665" s="239"/>
      <c r="H665" s="239"/>
      <c r="I665" s="239"/>
      <c r="J665" s="239"/>
      <c r="K665" s="239"/>
      <c r="L665" s="239"/>
      <c r="M665" s="239"/>
      <c r="N665" s="239"/>
      <c r="O665" s="239"/>
      <c r="P665" s="239"/>
      <c r="Q665" s="239"/>
      <c r="R665" s="239"/>
      <c r="S665" s="239"/>
    </row>
    <row r="666" spans="1:19" s="253" customFormat="1" x14ac:dyDescent="0.25">
      <c r="A666" s="239"/>
      <c r="B666" s="239"/>
      <c r="F666" s="239"/>
      <c r="G666" s="239"/>
      <c r="H666" s="239"/>
      <c r="I666" s="239"/>
      <c r="J666" s="239"/>
      <c r="K666" s="239"/>
      <c r="L666" s="239"/>
      <c r="M666" s="239"/>
      <c r="N666" s="239"/>
      <c r="O666" s="239"/>
      <c r="P666" s="239"/>
      <c r="Q666" s="239"/>
      <c r="R666" s="239"/>
      <c r="S666" s="239"/>
    </row>
    <row r="667" spans="1:19" s="253" customFormat="1" x14ac:dyDescent="0.25">
      <c r="A667" s="239"/>
      <c r="B667" s="239"/>
      <c r="F667" s="239"/>
      <c r="G667" s="239"/>
      <c r="H667" s="239"/>
      <c r="I667" s="239"/>
      <c r="J667" s="239"/>
      <c r="K667" s="239"/>
      <c r="L667" s="239"/>
      <c r="M667" s="239"/>
      <c r="N667" s="239"/>
      <c r="O667" s="239"/>
      <c r="P667" s="239"/>
      <c r="Q667" s="239"/>
      <c r="R667" s="239"/>
      <c r="S667" s="239"/>
    </row>
    <row r="668" spans="1:19" s="253" customFormat="1" x14ac:dyDescent="0.25">
      <c r="A668" s="239"/>
      <c r="B668" s="239"/>
      <c r="F668" s="239"/>
      <c r="G668" s="239"/>
      <c r="H668" s="239"/>
      <c r="I668" s="239"/>
      <c r="J668" s="239"/>
      <c r="K668" s="239"/>
      <c r="L668" s="239"/>
      <c r="M668" s="239"/>
      <c r="N668" s="239"/>
      <c r="O668" s="239"/>
      <c r="P668" s="239"/>
      <c r="Q668" s="239"/>
      <c r="R668" s="239"/>
      <c r="S668" s="239"/>
    </row>
    <row r="669" spans="1:19" s="253" customFormat="1" x14ac:dyDescent="0.25">
      <c r="A669" s="239"/>
      <c r="B669" s="239"/>
      <c r="F669" s="239"/>
      <c r="G669" s="239"/>
      <c r="H669" s="239"/>
      <c r="I669" s="239"/>
      <c r="J669" s="239"/>
      <c r="K669" s="239"/>
      <c r="L669" s="239"/>
      <c r="M669" s="239"/>
      <c r="N669" s="239"/>
      <c r="O669" s="239"/>
      <c r="P669" s="239"/>
      <c r="Q669" s="239"/>
      <c r="R669" s="239"/>
      <c r="S669" s="239"/>
    </row>
    <row r="670" spans="1:19" s="253" customFormat="1" x14ac:dyDescent="0.25">
      <c r="A670" s="239"/>
      <c r="B670" s="239"/>
      <c r="F670" s="239"/>
      <c r="G670" s="239"/>
      <c r="H670" s="239"/>
      <c r="I670" s="239"/>
      <c r="J670" s="239"/>
      <c r="K670" s="239"/>
      <c r="L670" s="239"/>
      <c r="M670" s="239"/>
      <c r="N670" s="239"/>
      <c r="O670" s="239"/>
      <c r="P670" s="239"/>
      <c r="Q670" s="239"/>
      <c r="R670" s="239"/>
      <c r="S670" s="239"/>
    </row>
    <row r="671" spans="1:19" s="253" customFormat="1" x14ac:dyDescent="0.25">
      <c r="A671" s="239"/>
      <c r="B671" s="239"/>
      <c r="F671" s="239"/>
      <c r="G671" s="239"/>
      <c r="H671" s="239"/>
      <c r="I671" s="239"/>
      <c r="J671" s="239"/>
      <c r="K671" s="239"/>
      <c r="L671" s="239"/>
      <c r="M671" s="239"/>
      <c r="N671" s="239"/>
      <c r="O671" s="239"/>
      <c r="P671" s="239"/>
      <c r="Q671" s="239"/>
      <c r="R671" s="239"/>
      <c r="S671" s="239"/>
    </row>
    <row r="672" spans="1:19" s="253" customFormat="1" x14ac:dyDescent="0.25">
      <c r="A672" s="239"/>
      <c r="B672" s="239"/>
      <c r="F672" s="239"/>
      <c r="G672" s="239"/>
      <c r="H672" s="239"/>
      <c r="I672" s="239"/>
      <c r="J672" s="239"/>
      <c r="K672" s="239"/>
      <c r="L672" s="239"/>
      <c r="M672" s="239"/>
      <c r="N672" s="239"/>
      <c r="O672" s="239"/>
      <c r="P672" s="239"/>
      <c r="Q672" s="239"/>
      <c r="R672" s="239"/>
      <c r="S672" s="239"/>
    </row>
    <row r="673" spans="1:19" s="253" customFormat="1" x14ac:dyDescent="0.25">
      <c r="A673" s="239"/>
      <c r="B673" s="239"/>
      <c r="F673" s="239"/>
      <c r="G673" s="239"/>
      <c r="H673" s="239"/>
      <c r="I673" s="239"/>
      <c r="J673" s="239"/>
      <c r="K673" s="239"/>
      <c r="L673" s="239"/>
      <c r="M673" s="239"/>
      <c r="N673" s="239"/>
      <c r="O673" s="239"/>
      <c r="P673" s="239"/>
      <c r="Q673" s="239"/>
      <c r="R673" s="239"/>
      <c r="S673" s="239"/>
    </row>
    <row r="674" spans="1:19" s="253" customFormat="1" x14ac:dyDescent="0.25">
      <c r="A674" s="239"/>
      <c r="B674" s="239"/>
      <c r="F674" s="239"/>
      <c r="G674" s="239"/>
      <c r="H674" s="239"/>
      <c r="I674" s="239"/>
      <c r="J674" s="239"/>
      <c r="K674" s="239"/>
      <c r="L674" s="239"/>
      <c r="M674" s="239"/>
      <c r="N674" s="239"/>
      <c r="O674" s="239"/>
      <c r="P674" s="239"/>
      <c r="Q674" s="239"/>
      <c r="R674" s="239"/>
      <c r="S674" s="239"/>
    </row>
    <row r="675" spans="1:19" s="253" customFormat="1" x14ac:dyDescent="0.25">
      <c r="A675" s="239"/>
      <c r="B675" s="239"/>
      <c r="F675" s="239"/>
      <c r="G675" s="239"/>
      <c r="H675" s="239"/>
      <c r="I675" s="239"/>
      <c r="J675" s="239"/>
      <c r="K675" s="239"/>
      <c r="L675" s="239"/>
      <c r="M675" s="239"/>
      <c r="N675" s="239"/>
      <c r="O675" s="239"/>
      <c r="P675" s="239"/>
      <c r="Q675" s="239"/>
      <c r="R675" s="239"/>
      <c r="S675" s="239"/>
    </row>
    <row r="676" spans="1:19" s="253" customFormat="1" x14ac:dyDescent="0.25">
      <c r="A676" s="239"/>
      <c r="B676" s="239"/>
      <c r="F676" s="239"/>
      <c r="G676" s="239"/>
      <c r="H676" s="239"/>
      <c r="I676" s="239"/>
      <c r="J676" s="239"/>
      <c r="K676" s="239"/>
      <c r="L676" s="239"/>
      <c r="M676" s="239"/>
      <c r="N676" s="239"/>
      <c r="O676" s="239"/>
      <c r="P676" s="239"/>
      <c r="Q676" s="239"/>
      <c r="R676" s="239"/>
      <c r="S676" s="239"/>
    </row>
    <row r="677" spans="1:19" s="253" customFormat="1" x14ac:dyDescent="0.25">
      <c r="A677" s="239"/>
      <c r="B677" s="239"/>
      <c r="F677" s="239"/>
      <c r="G677" s="239"/>
      <c r="H677" s="239"/>
      <c r="I677" s="239"/>
      <c r="J677" s="239"/>
      <c r="K677" s="239"/>
      <c r="L677" s="239"/>
      <c r="M677" s="239"/>
      <c r="N677" s="239"/>
      <c r="O677" s="239"/>
      <c r="P677" s="239"/>
      <c r="Q677" s="239"/>
      <c r="R677" s="239"/>
      <c r="S677" s="239"/>
    </row>
    <row r="678" spans="1:19" s="253" customFormat="1" x14ac:dyDescent="0.25">
      <c r="A678" s="239"/>
      <c r="B678" s="239"/>
      <c r="F678" s="239"/>
      <c r="G678" s="239"/>
      <c r="H678" s="239"/>
      <c r="I678" s="239"/>
      <c r="J678" s="239"/>
      <c r="K678" s="239"/>
      <c r="L678" s="239"/>
      <c r="M678" s="239"/>
      <c r="N678" s="239"/>
      <c r="O678" s="239"/>
      <c r="P678" s="239"/>
      <c r="Q678" s="239"/>
      <c r="R678" s="239"/>
      <c r="S678" s="239"/>
    </row>
    <row r="679" spans="1:19" s="253" customFormat="1" x14ac:dyDescent="0.25">
      <c r="A679" s="239"/>
      <c r="B679" s="239"/>
      <c r="F679" s="239"/>
      <c r="G679" s="239"/>
      <c r="H679" s="239"/>
      <c r="I679" s="239"/>
      <c r="J679" s="239"/>
      <c r="K679" s="239"/>
      <c r="L679" s="239"/>
      <c r="M679" s="239"/>
      <c r="N679" s="239"/>
      <c r="O679" s="239"/>
      <c r="P679" s="239"/>
      <c r="Q679" s="239"/>
      <c r="R679" s="239"/>
      <c r="S679" s="239"/>
    </row>
    <row r="680" spans="1:19" s="253" customFormat="1" x14ac:dyDescent="0.25">
      <c r="A680" s="239"/>
      <c r="B680" s="239"/>
      <c r="F680" s="239"/>
      <c r="G680" s="239"/>
      <c r="H680" s="239"/>
      <c r="I680" s="239"/>
      <c r="J680" s="239"/>
      <c r="K680" s="239"/>
      <c r="L680" s="239"/>
      <c r="M680" s="239"/>
      <c r="N680" s="239"/>
      <c r="O680" s="239"/>
      <c r="P680" s="239"/>
      <c r="Q680" s="239"/>
      <c r="R680" s="239"/>
      <c r="S680" s="239"/>
    </row>
    <row r="681" spans="1:19" s="253" customFormat="1" x14ac:dyDescent="0.25">
      <c r="A681" s="239"/>
      <c r="B681" s="239"/>
      <c r="F681" s="239"/>
      <c r="G681" s="239"/>
      <c r="H681" s="239"/>
      <c r="I681" s="239"/>
      <c r="J681" s="239"/>
      <c r="K681" s="239"/>
      <c r="L681" s="239"/>
      <c r="M681" s="239"/>
      <c r="N681" s="239"/>
      <c r="O681" s="239"/>
      <c r="P681" s="239"/>
      <c r="Q681" s="239"/>
      <c r="R681" s="239"/>
      <c r="S681" s="239"/>
    </row>
    <row r="682" spans="1:19" s="253" customFormat="1" x14ac:dyDescent="0.25">
      <c r="A682" s="239"/>
      <c r="B682" s="239"/>
      <c r="F682" s="239"/>
      <c r="G682" s="239"/>
      <c r="H682" s="239"/>
      <c r="I682" s="239"/>
      <c r="J682" s="239"/>
      <c r="K682" s="239"/>
      <c r="L682" s="239"/>
      <c r="M682" s="239"/>
      <c r="N682" s="239"/>
      <c r="O682" s="239"/>
      <c r="P682" s="239"/>
      <c r="Q682" s="239"/>
      <c r="R682" s="239"/>
      <c r="S682" s="239"/>
    </row>
    <row r="683" spans="1:19" s="253" customFormat="1" x14ac:dyDescent="0.25">
      <c r="A683" s="239"/>
      <c r="B683" s="239"/>
      <c r="F683" s="239"/>
      <c r="G683" s="239"/>
      <c r="H683" s="239"/>
      <c r="I683" s="239"/>
      <c r="J683" s="239"/>
      <c r="K683" s="239"/>
      <c r="L683" s="239"/>
      <c r="M683" s="239"/>
      <c r="N683" s="239"/>
      <c r="O683" s="239"/>
      <c r="P683" s="239"/>
      <c r="Q683" s="239"/>
      <c r="R683" s="239"/>
      <c r="S683" s="239"/>
    </row>
    <row r="684" spans="1:19" s="253" customFormat="1" x14ac:dyDescent="0.25">
      <c r="A684" s="239"/>
      <c r="B684" s="239"/>
      <c r="F684" s="239"/>
      <c r="G684" s="239"/>
      <c r="H684" s="239"/>
      <c r="I684" s="239"/>
      <c r="J684" s="239"/>
      <c r="K684" s="239"/>
      <c r="L684" s="239"/>
      <c r="M684" s="239"/>
      <c r="N684" s="239"/>
      <c r="O684" s="239"/>
      <c r="P684" s="239"/>
      <c r="Q684" s="239"/>
      <c r="R684" s="239"/>
      <c r="S684" s="239"/>
    </row>
    <row r="685" spans="1:19" s="253" customFormat="1" x14ac:dyDescent="0.25">
      <c r="A685" s="239"/>
      <c r="B685" s="239"/>
      <c r="F685" s="239"/>
      <c r="G685" s="239"/>
      <c r="H685" s="239"/>
      <c r="I685" s="239"/>
      <c r="J685" s="239"/>
      <c r="K685" s="239"/>
      <c r="L685" s="239"/>
      <c r="M685" s="239"/>
      <c r="N685" s="239"/>
      <c r="O685" s="239"/>
      <c r="P685" s="239"/>
      <c r="Q685" s="239"/>
      <c r="R685" s="239"/>
      <c r="S685" s="239"/>
    </row>
    <row r="686" spans="1:19" s="253" customFormat="1" x14ac:dyDescent="0.25">
      <c r="A686" s="239"/>
      <c r="B686" s="239"/>
      <c r="F686" s="239"/>
      <c r="G686" s="239"/>
      <c r="H686" s="239"/>
      <c r="I686" s="239"/>
      <c r="J686" s="239"/>
      <c r="K686" s="239"/>
      <c r="L686" s="239"/>
      <c r="M686" s="239"/>
      <c r="N686" s="239"/>
      <c r="O686" s="239"/>
      <c r="P686" s="239"/>
      <c r="Q686" s="239"/>
      <c r="R686" s="239"/>
      <c r="S686" s="239"/>
    </row>
    <row r="687" spans="1:19" s="253" customFormat="1" x14ac:dyDescent="0.25">
      <c r="A687" s="239"/>
      <c r="B687" s="239"/>
      <c r="F687" s="239"/>
      <c r="G687" s="239"/>
      <c r="H687" s="239"/>
      <c r="I687" s="239"/>
      <c r="J687" s="239"/>
      <c r="K687" s="239"/>
      <c r="L687" s="239"/>
      <c r="M687" s="239"/>
      <c r="N687" s="239"/>
      <c r="O687" s="239"/>
      <c r="P687" s="239"/>
      <c r="Q687" s="239"/>
      <c r="R687" s="239"/>
      <c r="S687" s="239"/>
    </row>
    <row r="688" spans="1:19" s="253" customFormat="1" x14ac:dyDescent="0.25">
      <c r="A688" s="239"/>
      <c r="B688" s="239"/>
      <c r="F688" s="239"/>
      <c r="G688" s="239"/>
      <c r="H688" s="239"/>
      <c r="I688" s="239"/>
      <c r="J688" s="239"/>
      <c r="K688" s="239"/>
      <c r="L688" s="239"/>
      <c r="M688" s="239"/>
      <c r="N688" s="239"/>
      <c r="O688" s="239"/>
      <c r="P688" s="239"/>
      <c r="Q688" s="239"/>
      <c r="R688" s="239"/>
      <c r="S688" s="239"/>
    </row>
    <row r="689" spans="1:19" s="253" customFormat="1" x14ac:dyDescent="0.25">
      <c r="A689" s="239"/>
      <c r="B689" s="239"/>
      <c r="F689" s="239"/>
      <c r="G689" s="239"/>
      <c r="H689" s="239"/>
      <c r="I689" s="239"/>
      <c r="J689" s="239"/>
      <c r="K689" s="239"/>
      <c r="L689" s="239"/>
      <c r="M689" s="239"/>
      <c r="N689" s="239"/>
      <c r="O689" s="239"/>
      <c r="P689" s="239"/>
      <c r="Q689" s="239"/>
      <c r="R689" s="239"/>
      <c r="S689" s="239"/>
    </row>
    <row r="690" spans="1:19" s="253" customFormat="1" x14ac:dyDescent="0.25">
      <c r="A690" s="239"/>
      <c r="B690" s="239"/>
      <c r="F690" s="239"/>
      <c r="G690" s="239"/>
      <c r="H690" s="239"/>
      <c r="I690" s="239"/>
      <c r="J690" s="239"/>
      <c r="K690" s="239"/>
      <c r="L690" s="239"/>
      <c r="M690" s="239"/>
      <c r="N690" s="239"/>
      <c r="O690" s="239"/>
      <c r="P690" s="239"/>
      <c r="Q690" s="239"/>
      <c r="R690" s="239"/>
      <c r="S690" s="239"/>
    </row>
    <row r="691" spans="1:19" s="253" customFormat="1" x14ac:dyDescent="0.25">
      <c r="A691" s="239"/>
      <c r="B691" s="239"/>
      <c r="F691" s="239"/>
      <c r="G691" s="239"/>
      <c r="H691" s="239"/>
      <c r="I691" s="239"/>
      <c r="J691" s="239"/>
      <c r="K691" s="239"/>
      <c r="L691" s="239"/>
      <c r="M691" s="239"/>
      <c r="N691" s="239"/>
      <c r="O691" s="239"/>
      <c r="P691" s="239"/>
      <c r="Q691" s="239"/>
      <c r="R691" s="239"/>
      <c r="S691" s="239"/>
    </row>
    <row r="692" spans="1:19" s="253" customFormat="1" x14ac:dyDescent="0.25">
      <c r="A692" s="239"/>
      <c r="B692" s="239"/>
      <c r="F692" s="239"/>
      <c r="G692" s="239"/>
      <c r="H692" s="239"/>
      <c r="I692" s="239"/>
      <c r="J692" s="239"/>
      <c r="K692" s="239"/>
      <c r="L692" s="239"/>
      <c r="M692" s="239"/>
      <c r="N692" s="239"/>
      <c r="O692" s="239"/>
      <c r="P692" s="239"/>
      <c r="Q692" s="239"/>
      <c r="R692" s="239"/>
      <c r="S692" s="239"/>
    </row>
    <row r="693" spans="1:19" s="253" customFormat="1" x14ac:dyDescent="0.25">
      <c r="A693" s="239"/>
      <c r="B693" s="239"/>
      <c r="F693" s="239"/>
      <c r="G693" s="239"/>
      <c r="H693" s="239"/>
      <c r="I693" s="239"/>
      <c r="J693" s="239"/>
      <c r="K693" s="239"/>
      <c r="L693" s="239"/>
      <c r="M693" s="239"/>
      <c r="N693" s="239"/>
      <c r="O693" s="239"/>
      <c r="P693" s="239"/>
      <c r="Q693" s="239"/>
      <c r="R693" s="239"/>
      <c r="S693" s="239"/>
    </row>
    <row r="694" spans="1:19" s="253" customFormat="1" x14ac:dyDescent="0.25">
      <c r="A694" s="239"/>
      <c r="B694" s="239"/>
      <c r="F694" s="239"/>
      <c r="G694" s="239"/>
      <c r="H694" s="239"/>
      <c r="I694" s="239"/>
      <c r="J694" s="239"/>
      <c r="K694" s="239"/>
      <c r="L694" s="239"/>
      <c r="M694" s="239"/>
      <c r="N694" s="239"/>
      <c r="O694" s="239"/>
      <c r="P694" s="239"/>
      <c r="Q694" s="239"/>
      <c r="R694" s="239"/>
      <c r="S694" s="239"/>
    </row>
    <row r="695" spans="1:19" s="253" customFormat="1" x14ac:dyDescent="0.25">
      <c r="A695" s="239"/>
      <c r="B695" s="239"/>
      <c r="F695" s="239"/>
      <c r="G695" s="239"/>
      <c r="H695" s="239"/>
      <c r="I695" s="239"/>
      <c r="J695" s="239"/>
      <c r="K695" s="239"/>
      <c r="L695" s="239"/>
      <c r="M695" s="239"/>
      <c r="N695" s="239"/>
      <c r="O695" s="239"/>
      <c r="P695" s="239"/>
      <c r="Q695" s="239"/>
      <c r="R695" s="239"/>
      <c r="S695" s="239"/>
    </row>
    <row r="696" spans="1:19" s="253" customFormat="1" x14ac:dyDescent="0.25">
      <c r="A696" s="239"/>
      <c r="B696" s="239"/>
      <c r="F696" s="239"/>
      <c r="G696" s="239"/>
      <c r="H696" s="239"/>
      <c r="I696" s="239"/>
      <c r="J696" s="239"/>
      <c r="K696" s="239"/>
      <c r="L696" s="239"/>
      <c r="M696" s="239"/>
      <c r="N696" s="239"/>
      <c r="O696" s="239"/>
      <c r="P696" s="239"/>
      <c r="Q696" s="239"/>
      <c r="R696" s="239"/>
      <c r="S696" s="239"/>
    </row>
    <row r="697" spans="1:19" s="253" customFormat="1" x14ac:dyDescent="0.25">
      <c r="A697" s="239"/>
      <c r="B697" s="239"/>
      <c r="F697" s="239"/>
      <c r="G697" s="239"/>
      <c r="H697" s="239"/>
      <c r="I697" s="239"/>
      <c r="J697" s="239"/>
      <c r="K697" s="239"/>
      <c r="L697" s="239"/>
      <c r="M697" s="239"/>
      <c r="N697" s="239"/>
      <c r="O697" s="239"/>
      <c r="P697" s="239"/>
      <c r="Q697" s="239"/>
      <c r="R697" s="239"/>
      <c r="S697" s="239"/>
    </row>
    <row r="698" spans="1:19" s="253" customFormat="1" x14ac:dyDescent="0.25">
      <c r="A698" s="239"/>
      <c r="B698" s="239"/>
      <c r="F698" s="239"/>
      <c r="G698" s="239"/>
      <c r="H698" s="239"/>
      <c r="I698" s="239"/>
      <c r="J698" s="239"/>
      <c r="K698" s="239"/>
      <c r="L698" s="239"/>
      <c r="M698" s="239"/>
      <c r="N698" s="239"/>
      <c r="O698" s="239"/>
      <c r="P698" s="239"/>
      <c r="Q698" s="239"/>
      <c r="R698" s="239"/>
      <c r="S698" s="239"/>
    </row>
    <row r="699" spans="1:19" s="253" customFormat="1" x14ac:dyDescent="0.25">
      <c r="A699" s="239"/>
      <c r="B699" s="239"/>
      <c r="F699" s="239"/>
      <c r="G699" s="239"/>
      <c r="H699" s="239"/>
      <c r="I699" s="239"/>
      <c r="J699" s="239"/>
      <c r="K699" s="239"/>
      <c r="L699" s="239"/>
      <c r="M699" s="239"/>
      <c r="N699" s="239"/>
      <c r="O699" s="239"/>
      <c r="P699" s="239"/>
      <c r="Q699" s="239"/>
      <c r="R699" s="239"/>
      <c r="S699" s="239"/>
    </row>
    <row r="700" spans="1:19" s="253" customFormat="1" x14ac:dyDescent="0.25">
      <c r="A700" s="239"/>
      <c r="B700" s="239"/>
      <c r="F700" s="239"/>
      <c r="G700" s="239"/>
      <c r="H700" s="239"/>
      <c r="I700" s="239"/>
      <c r="J700" s="239"/>
      <c r="K700" s="239"/>
      <c r="L700" s="239"/>
      <c r="M700" s="239"/>
      <c r="N700" s="239"/>
      <c r="O700" s="239"/>
      <c r="P700" s="239"/>
      <c r="Q700" s="239"/>
      <c r="R700" s="239"/>
      <c r="S700" s="239"/>
    </row>
    <row r="701" spans="1:19" s="253" customFormat="1" x14ac:dyDescent="0.25">
      <c r="A701" s="239"/>
      <c r="B701" s="239"/>
      <c r="F701" s="239"/>
      <c r="G701" s="239"/>
      <c r="H701" s="239"/>
      <c r="I701" s="239"/>
      <c r="J701" s="239"/>
      <c r="K701" s="239"/>
      <c r="L701" s="239"/>
      <c r="M701" s="239"/>
      <c r="N701" s="239"/>
      <c r="O701" s="239"/>
      <c r="P701" s="239"/>
      <c r="Q701" s="239"/>
      <c r="R701" s="239"/>
      <c r="S701" s="239"/>
    </row>
    <row r="702" spans="1:19" s="253" customFormat="1" x14ac:dyDescent="0.25">
      <c r="A702" s="239"/>
      <c r="B702" s="239"/>
      <c r="F702" s="239"/>
      <c r="G702" s="239"/>
      <c r="H702" s="239"/>
      <c r="I702" s="239"/>
      <c r="J702" s="239"/>
      <c r="K702" s="239"/>
      <c r="L702" s="239"/>
      <c r="M702" s="239"/>
      <c r="N702" s="239"/>
      <c r="O702" s="239"/>
      <c r="P702" s="239"/>
      <c r="Q702" s="239"/>
      <c r="R702" s="239"/>
      <c r="S702" s="239"/>
    </row>
    <row r="703" spans="1:19" s="253" customFormat="1" x14ac:dyDescent="0.25">
      <c r="A703" s="239"/>
      <c r="B703" s="239"/>
      <c r="F703" s="239"/>
      <c r="G703" s="239"/>
      <c r="H703" s="239"/>
      <c r="I703" s="239"/>
      <c r="J703" s="239"/>
      <c r="K703" s="239"/>
      <c r="L703" s="239"/>
      <c r="M703" s="239"/>
      <c r="N703" s="239"/>
      <c r="O703" s="239"/>
      <c r="P703" s="239"/>
      <c r="Q703" s="239"/>
      <c r="R703" s="239"/>
      <c r="S703" s="239"/>
    </row>
    <row r="704" spans="1:19" s="253" customFormat="1" x14ac:dyDescent="0.25">
      <c r="A704" s="239"/>
      <c r="B704" s="239"/>
      <c r="F704" s="239"/>
      <c r="G704" s="239"/>
      <c r="H704" s="239"/>
      <c r="I704" s="239"/>
      <c r="J704" s="239"/>
      <c r="K704" s="239"/>
      <c r="L704" s="239"/>
      <c r="M704" s="239"/>
      <c r="N704" s="239"/>
      <c r="O704" s="239"/>
      <c r="P704" s="239"/>
      <c r="Q704" s="239"/>
      <c r="R704" s="239"/>
      <c r="S704" s="239"/>
    </row>
    <row r="705" spans="1:19" s="253" customFormat="1" x14ac:dyDescent="0.25">
      <c r="A705" s="239"/>
      <c r="B705" s="239"/>
      <c r="F705" s="239"/>
      <c r="G705" s="239"/>
      <c r="H705" s="239"/>
      <c r="I705" s="239"/>
      <c r="J705" s="239"/>
      <c r="K705" s="239"/>
      <c r="L705" s="239"/>
      <c r="M705" s="239"/>
      <c r="N705" s="239"/>
      <c r="O705" s="239"/>
      <c r="P705" s="239"/>
      <c r="Q705" s="239"/>
      <c r="R705" s="239"/>
      <c r="S705" s="239"/>
    </row>
    <row r="706" spans="1:19" s="253" customFormat="1" x14ac:dyDescent="0.25">
      <c r="A706" s="239"/>
      <c r="B706" s="239"/>
      <c r="F706" s="239"/>
      <c r="G706" s="239"/>
      <c r="H706" s="239"/>
      <c r="I706" s="239"/>
      <c r="J706" s="239"/>
      <c r="K706" s="239"/>
      <c r="L706" s="239"/>
      <c r="M706" s="239"/>
      <c r="N706" s="239"/>
      <c r="O706" s="239"/>
      <c r="P706" s="239"/>
      <c r="Q706" s="239"/>
      <c r="R706" s="239"/>
      <c r="S706" s="239"/>
    </row>
    <row r="707" spans="1:19" s="253" customFormat="1" x14ac:dyDescent="0.25">
      <c r="A707" s="239"/>
      <c r="B707" s="239"/>
      <c r="F707" s="239"/>
      <c r="G707" s="239"/>
      <c r="H707" s="239"/>
      <c r="I707" s="239"/>
      <c r="J707" s="239"/>
      <c r="K707" s="239"/>
      <c r="L707" s="239"/>
      <c r="M707" s="239"/>
      <c r="N707" s="239"/>
      <c r="O707" s="239"/>
      <c r="P707" s="239"/>
      <c r="Q707" s="239"/>
      <c r="R707" s="239"/>
      <c r="S707" s="239"/>
    </row>
    <row r="708" spans="1:19" s="253" customFormat="1" x14ac:dyDescent="0.25">
      <c r="A708" s="239"/>
      <c r="B708" s="239"/>
      <c r="F708" s="239"/>
      <c r="G708" s="239"/>
      <c r="H708" s="239"/>
      <c r="I708" s="239"/>
      <c r="J708" s="239"/>
      <c r="K708" s="239"/>
      <c r="L708" s="239"/>
      <c r="M708" s="239"/>
      <c r="N708" s="239"/>
      <c r="O708" s="239"/>
      <c r="P708" s="239"/>
      <c r="Q708" s="239"/>
      <c r="R708" s="239"/>
      <c r="S708" s="239"/>
    </row>
    <row r="709" spans="1:19" s="253" customFormat="1" x14ac:dyDescent="0.25">
      <c r="A709" s="239"/>
      <c r="B709" s="239"/>
      <c r="F709" s="239"/>
      <c r="G709" s="239"/>
      <c r="H709" s="239"/>
      <c r="I709" s="239"/>
      <c r="J709" s="239"/>
      <c r="K709" s="239"/>
      <c r="L709" s="239"/>
      <c r="M709" s="239"/>
      <c r="N709" s="239"/>
      <c r="O709" s="239"/>
      <c r="P709" s="239"/>
      <c r="Q709" s="239"/>
      <c r="R709" s="239"/>
      <c r="S709" s="239"/>
    </row>
    <row r="710" spans="1:19" s="253" customFormat="1" x14ac:dyDescent="0.25">
      <c r="A710" s="239"/>
      <c r="B710" s="239"/>
      <c r="F710" s="239"/>
      <c r="G710" s="239"/>
      <c r="H710" s="239"/>
      <c r="I710" s="239"/>
      <c r="J710" s="239"/>
      <c r="K710" s="239"/>
      <c r="L710" s="239"/>
      <c r="M710" s="239"/>
      <c r="N710" s="239"/>
      <c r="O710" s="239"/>
      <c r="P710" s="239"/>
      <c r="Q710" s="239"/>
      <c r="R710" s="239"/>
      <c r="S710" s="239"/>
    </row>
    <row r="711" spans="1:19" s="253" customFormat="1" x14ac:dyDescent="0.25">
      <c r="A711" s="239"/>
      <c r="B711" s="239"/>
      <c r="F711" s="239"/>
      <c r="G711" s="239"/>
      <c r="H711" s="239"/>
      <c r="I711" s="239"/>
      <c r="J711" s="239"/>
      <c r="K711" s="239"/>
      <c r="L711" s="239"/>
      <c r="M711" s="239"/>
      <c r="N711" s="239"/>
      <c r="O711" s="239"/>
      <c r="P711" s="239"/>
      <c r="Q711" s="239"/>
      <c r="R711" s="239"/>
      <c r="S711" s="239"/>
    </row>
    <row r="712" spans="1:19" s="253" customFormat="1" x14ac:dyDescent="0.25">
      <c r="A712" s="239"/>
      <c r="B712" s="239"/>
      <c r="F712" s="239"/>
      <c r="G712" s="239"/>
      <c r="H712" s="239"/>
      <c r="I712" s="239"/>
      <c r="J712" s="239"/>
      <c r="K712" s="239"/>
      <c r="L712" s="239"/>
      <c r="M712" s="239"/>
      <c r="N712" s="239"/>
      <c r="O712" s="239"/>
      <c r="P712" s="239"/>
      <c r="Q712" s="239"/>
      <c r="R712" s="239"/>
      <c r="S712" s="239"/>
    </row>
    <row r="713" spans="1:19" s="253" customFormat="1" x14ac:dyDescent="0.25">
      <c r="A713" s="239"/>
      <c r="B713" s="239"/>
      <c r="F713" s="239"/>
      <c r="G713" s="239"/>
      <c r="H713" s="239"/>
      <c r="I713" s="239"/>
      <c r="J713" s="239"/>
      <c r="K713" s="239"/>
      <c r="L713" s="239"/>
      <c r="M713" s="239"/>
      <c r="N713" s="239"/>
      <c r="O713" s="239"/>
      <c r="P713" s="239"/>
      <c r="Q713" s="239"/>
      <c r="R713" s="239"/>
      <c r="S713" s="239"/>
    </row>
    <row r="714" spans="1:19" s="253" customFormat="1" x14ac:dyDescent="0.25">
      <c r="A714" s="239"/>
      <c r="B714" s="239"/>
      <c r="F714" s="239"/>
      <c r="G714" s="239"/>
      <c r="H714" s="239"/>
      <c r="I714" s="239"/>
      <c r="J714" s="239"/>
      <c r="K714" s="239"/>
      <c r="L714" s="239"/>
      <c r="M714" s="239"/>
      <c r="N714" s="239"/>
      <c r="O714" s="239"/>
      <c r="P714" s="239"/>
      <c r="Q714" s="239"/>
      <c r="R714" s="239"/>
      <c r="S714" s="239"/>
    </row>
    <row r="715" spans="1:19" s="253" customFormat="1" x14ac:dyDescent="0.25">
      <c r="A715" s="239"/>
      <c r="B715" s="239"/>
      <c r="F715" s="239"/>
      <c r="G715" s="239"/>
      <c r="H715" s="239"/>
      <c r="I715" s="239"/>
      <c r="J715" s="239"/>
      <c r="K715" s="239"/>
      <c r="L715" s="239"/>
      <c r="M715" s="239"/>
      <c r="N715" s="239"/>
      <c r="O715" s="239"/>
      <c r="P715" s="239"/>
      <c r="Q715" s="239"/>
      <c r="R715" s="239"/>
      <c r="S715" s="239"/>
    </row>
    <row r="716" spans="1:19" s="253" customFormat="1" x14ac:dyDescent="0.25">
      <c r="A716" s="239"/>
      <c r="B716" s="239"/>
      <c r="F716" s="239"/>
      <c r="G716" s="239"/>
      <c r="H716" s="239"/>
      <c r="I716" s="239"/>
      <c r="J716" s="239"/>
      <c r="K716" s="239"/>
      <c r="L716" s="239"/>
      <c r="M716" s="239"/>
      <c r="N716" s="239"/>
      <c r="O716" s="239"/>
      <c r="P716" s="239"/>
      <c r="Q716" s="239"/>
      <c r="R716" s="239"/>
      <c r="S716" s="239"/>
    </row>
    <row r="717" spans="1:19" s="253" customFormat="1" x14ac:dyDescent="0.25">
      <c r="A717" s="239"/>
      <c r="B717" s="239"/>
      <c r="F717" s="239"/>
      <c r="G717" s="239"/>
      <c r="H717" s="239"/>
      <c r="I717" s="239"/>
      <c r="J717" s="239"/>
      <c r="K717" s="239"/>
      <c r="L717" s="239"/>
      <c r="M717" s="239"/>
      <c r="N717" s="239"/>
      <c r="O717" s="239"/>
      <c r="P717" s="239"/>
      <c r="Q717" s="239"/>
      <c r="R717" s="239"/>
      <c r="S717" s="239"/>
    </row>
    <row r="718" spans="1:19" s="253" customFormat="1" x14ac:dyDescent="0.25">
      <c r="A718" s="239"/>
      <c r="B718" s="239"/>
      <c r="F718" s="239"/>
      <c r="G718" s="239"/>
      <c r="H718" s="239"/>
      <c r="I718" s="239"/>
      <c r="J718" s="239"/>
      <c r="K718" s="239"/>
      <c r="L718" s="239"/>
      <c r="M718" s="239"/>
      <c r="N718" s="239"/>
      <c r="O718" s="239"/>
      <c r="P718" s="239"/>
      <c r="Q718" s="239"/>
      <c r="R718" s="239"/>
      <c r="S718" s="239"/>
    </row>
    <row r="719" spans="1:19" s="253" customFormat="1" x14ac:dyDescent="0.25">
      <c r="A719" s="239"/>
      <c r="B719" s="239"/>
      <c r="F719" s="239"/>
      <c r="G719" s="239"/>
      <c r="H719" s="239"/>
      <c r="I719" s="239"/>
      <c r="J719" s="239"/>
      <c r="K719" s="239"/>
      <c r="L719" s="239"/>
      <c r="M719" s="239"/>
      <c r="N719" s="239"/>
      <c r="O719" s="239"/>
      <c r="P719" s="239"/>
      <c r="Q719" s="239"/>
      <c r="R719" s="239"/>
      <c r="S719" s="239"/>
    </row>
    <row r="720" spans="1:19" s="253" customFormat="1" x14ac:dyDescent="0.25">
      <c r="A720" s="239"/>
      <c r="B720" s="239"/>
      <c r="F720" s="239"/>
      <c r="G720" s="239"/>
      <c r="H720" s="239"/>
      <c r="I720" s="239"/>
      <c r="J720" s="239"/>
      <c r="K720" s="239"/>
      <c r="L720" s="239"/>
      <c r="M720" s="239"/>
      <c r="N720" s="239"/>
      <c r="O720" s="239"/>
      <c r="P720" s="239"/>
      <c r="Q720" s="239"/>
      <c r="R720" s="239"/>
      <c r="S720" s="239"/>
    </row>
    <row r="721" spans="1:19" s="253" customFormat="1" x14ac:dyDescent="0.25">
      <c r="A721" s="239"/>
      <c r="B721" s="239"/>
      <c r="F721" s="239"/>
      <c r="G721" s="239"/>
      <c r="H721" s="239"/>
      <c r="I721" s="239"/>
      <c r="J721" s="239"/>
      <c r="K721" s="239"/>
      <c r="L721" s="239"/>
      <c r="M721" s="239"/>
      <c r="N721" s="239"/>
      <c r="O721" s="239"/>
      <c r="P721" s="239"/>
      <c r="Q721" s="239"/>
      <c r="R721" s="239"/>
      <c r="S721" s="239"/>
    </row>
    <row r="722" spans="1:19" s="253" customFormat="1" x14ac:dyDescent="0.25">
      <c r="A722" s="239"/>
      <c r="B722" s="239"/>
      <c r="F722" s="239"/>
      <c r="G722" s="239"/>
      <c r="H722" s="239"/>
      <c r="I722" s="239"/>
      <c r="J722" s="239"/>
      <c r="K722" s="239"/>
      <c r="L722" s="239"/>
      <c r="M722" s="239"/>
      <c r="N722" s="239"/>
      <c r="O722" s="239"/>
      <c r="P722" s="239"/>
      <c r="Q722" s="239"/>
      <c r="R722" s="239"/>
      <c r="S722" s="239"/>
    </row>
    <row r="723" spans="1:19" s="253" customFormat="1" x14ac:dyDescent="0.25">
      <c r="A723" s="239"/>
      <c r="B723" s="239"/>
      <c r="F723" s="239"/>
      <c r="G723" s="239"/>
      <c r="H723" s="239"/>
      <c r="I723" s="239"/>
      <c r="J723" s="239"/>
      <c r="K723" s="239"/>
      <c r="L723" s="239"/>
      <c r="M723" s="239"/>
      <c r="N723" s="239"/>
      <c r="O723" s="239"/>
      <c r="P723" s="239"/>
      <c r="Q723" s="239"/>
      <c r="R723" s="239"/>
      <c r="S723" s="239"/>
    </row>
    <row r="724" spans="1:19" s="253" customFormat="1" x14ac:dyDescent="0.25">
      <c r="A724" s="239"/>
      <c r="B724" s="239"/>
      <c r="F724" s="239"/>
      <c r="G724" s="239"/>
      <c r="H724" s="239"/>
      <c r="I724" s="239"/>
      <c r="J724" s="239"/>
      <c r="K724" s="239"/>
      <c r="L724" s="239"/>
      <c r="M724" s="239"/>
      <c r="N724" s="239"/>
      <c r="O724" s="239"/>
      <c r="P724" s="239"/>
      <c r="Q724" s="239"/>
      <c r="R724" s="239"/>
      <c r="S724" s="239"/>
    </row>
    <row r="725" spans="1:19" s="253" customFormat="1" x14ac:dyDescent="0.25">
      <c r="A725" s="239"/>
      <c r="B725" s="239"/>
      <c r="F725" s="239"/>
      <c r="G725" s="239"/>
      <c r="H725" s="239"/>
      <c r="I725" s="239"/>
      <c r="J725" s="239"/>
      <c r="K725" s="239"/>
      <c r="L725" s="239"/>
      <c r="M725" s="239"/>
      <c r="N725" s="239"/>
      <c r="O725" s="239"/>
      <c r="P725" s="239"/>
      <c r="Q725" s="239"/>
      <c r="R725" s="239"/>
      <c r="S725" s="239"/>
    </row>
    <row r="726" spans="1:19" s="253" customFormat="1" x14ac:dyDescent="0.25">
      <c r="A726" s="239"/>
      <c r="B726" s="239"/>
      <c r="F726" s="239"/>
      <c r="G726" s="239"/>
      <c r="H726" s="239"/>
      <c r="I726" s="239"/>
      <c r="J726" s="239"/>
      <c r="K726" s="239"/>
      <c r="L726" s="239"/>
      <c r="M726" s="239"/>
      <c r="N726" s="239"/>
      <c r="O726" s="239"/>
      <c r="P726" s="239"/>
      <c r="Q726" s="239"/>
      <c r="R726" s="239"/>
      <c r="S726" s="239"/>
    </row>
    <row r="727" spans="1:19" s="253" customFormat="1" x14ac:dyDescent="0.25">
      <c r="A727" s="239"/>
      <c r="B727" s="239"/>
      <c r="F727" s="239"/>
      <c r="G727" s="239"/>
      <c r="H727" s="239"/>
      <c r="I727" s="239"/>
      <c r="J727" s="239"/>
      <c r="K727" s="239"/>
      <c r="L727" s="239"/>
      <c r="M727" s="239"/>
      <c r="N727" s="239"/>
      <c r="O727" s="239"/>
      <c r="P727" s="239"/>
      <c r="Q727" s="239"/>
      <c r="R727" s="239"/>
      <c r="S727" s="239"/>
    </row>
    <row r="728" spans="1:19" s="253" customFormat="1" x14ac:dyDescent="0.25">
      <c r="A728" s="239"/>
      <c r="B728" s="239"/>
      <c r="F728" s="239"/>
      <c r="G728" s="239"/>
      <c r="H728" s="239"/>
      <c r="I728" s="239"/>
      <c r="J728" s="239"/>
      <c r="K728" s="239"/>
      <c r="L728" s="239"/>
      <c r="M728" s="239"/>
      <c r="N728" s="239"/>
      <c r="O728" s="239"/>
      <c r="P728" s="239"/>
      <c r="Q728" s="239"/>
      <c r="R728" s="239"/>
      <c r="S728" s="239"/>
    </row>
    <row r="729" spans="1:19" s="253" customFormat="1" x14ac:dyDescent="0.25">
      <c r="A729" s="239"/>
      <c r="B729" s="239"/>
      <c r="F729" s="239"/>
      <c r="G729" s="239"/>
      <c r="H729" s="239"/>
      <c r="I729" s="239"/>
      <c r="J729" s="239"/>
      <c r="K729" s="239"/>
      <c r="L729" s="239"/>
      <c r="M729" s="239"/>
      <c r="N729" s="239"/>
      <c r="O729" s="239"/>
      <c r="P729" s="239"/>
      <c r="Q729" s="239"/>
      <c r="R729" s="239"/>
      <c r="S729" s="239"/>
    </row>
    <row r="730" spans="1:19" s="253" customFormat="1" x14ac:dyDescent="0.25">
      <c r="A730" s="239"/>
      <c r="B730" s="239"/>
      <c r="F730" s="239"/>
      <c r="G730" s="239"/>
      <c r="H730" s="239"/>
      <c r="I730" s="239"/>
      <c r="J730" s="239"/>
      <c r="K730" s="239"/>
      <c r="L730" s="239"/>
      <c r="M730" s="239"/>
      <c r="N730" s="239"/>
      <c r="O730" s="239"/>
      <c r="P730" s="239"/>
      <c r="Q730" s="239"/>
      <c r="R730" s="239"/>
      <c r="S730" s="239"/>
    </row>
    <row r="731" spans="1:19" s="253" customFormat="1" x14ac:dyDescent="0.25">
      <c r="A731" s="239"/>
      <c r="B731" s="239"/>
      <c r="F731" s="239"/>
      <c r="G731" s="239"/>
      <c r="H731" s="239"/>
      <c r="I731" s="239"/>
      <c r="J731" s="239"/>
      <c r="K731" s="239"/>
      <c r="L731" s="239"/>
      <c r="M731" s="239"/>
      <c r="N731" s="239"/>
      <c r="O731" s="239"/>
      <c r="P731" s="239"/>
      <c r="Q731" s="239"/>
      <c r="R731" s="239"/>
      <c r="S731" s="239"/>
    </row>
    <row r="732" spans="1:19" s="253" customFormat="1" x14ac:dyDescent="0.25">
      <c r="A732" s="239"/>
      <c r="B732" s="239"/>
      <c r="F732" s="239"/>
      <c r="G732" s="239"/>
      <c r="H732" s="239"/>
      <c r="I732" s="239"/>
      <c r="J732" s="239"/>
      <c r="K732" s="239"/>
      <c r="L732" s="239"/>
      <c r="M732" s="239"/>
      <c r="N732" s="239"/>
      <c r="O732" s="239"/>
      <c r="P732" s="239"/>
      <c r="Q732" s="239"/>
      <c r="R732" s="239"/>
      <c r="S732" s="239"/>
    </row>
    <row r="733" spans="1:19" s="253" customFormat="1" x14ac:dyDescent="0.25">
      <c r="A733" s="239"/>
      <c r="B733" s="239"/>
      <c r="F733" s="239"/>
      <c r="G733" s="239"/>
      <c r="H733" s="239"/>
      <c r="I733" s="239"/>
      <c r="J733" s="239"/>
      <c r="K733" s="239"/>
      <c r="L733" s="239"/>
      <c r="M733" s="239"/>
      <c r="N733" s="239"/>
      <c r="O733" s="239"/>
      <c r="P733" s="239"/>
      <c r="Q733" s="239"/>
      <c r="R733" s="239"/>
      <c r="S733" s="239"/>
    </row>
    <row r="734" spans="1:19" s="253" customFormat="1" x14ac:dyDescent="0.25">
      <c r="A734" s="239"/>
      <c r="B734" s="239"/>
      <c r="F734" s="239"/>
      <c r="G734" s="239"/>
      <c r="H734" s="239"/>
      <c r="I734" s="239"/>
      <c r="J734" s="239"/>
      <c r="K734" s="239"/>
      <c r="L734" s="239"/>
      <c r="M734" s="239"/>
      <c r="N734" s="239"/>
      <c r="O734" s="239"/>
      <c r="P734" s="239"/>
      <c r="Q734" s="239"/>
      <c r="R734" s="239"/>
      <c r="S734" s="239"/>
    </row>
    <row r="735" spans="1:19" s="253" customFormat="1" x14ac:dyDescent="0.25">
      <c r="A735" s="239"/>
      <c r="B735" s="239"/>
      <c r="F735" s="239"/>
      <c r="G735" s="239"/>
      <c r="H735" s="239"/>
      <c r="I735" s="239"/>
      <c r="J735" s="239"/>
      <c r="K735" s="239"/>
      <c r="L735" s="239"/>
      <c r="M735" s="239"/>
      <c r="N735" s="239"/>
      <c r="O735" s="239"/>
      <c r="P735" s="239"/>
      <c r="Q735" s="239"/>
      <c r="R735" s="239"/>
      <c r="S735" s="239"/>
    </row>
    <row r="736" spans="1:19" s="253" customFormat="1" x14ac:dyDescent="0.25">
      <c r="A736" s="239"/>
      <c r="B736" s="239"/>
      <c r="F736" s="239"/>
      <c r="G736" s="239"/>
      <c r="H736" s="239"/>
      <c r="I736" s="239"/>
      <c r="J736" s="239"/>
      <c r="K736" s="239"/>
      <c r="L736" s="239"/>
      <c r="M736" s="239"/>
      <c r="N736" s="239"/>
      <c r="O736" s="239"/>
      <c r="P736" s="239"/>
      <c r="Q736" s="239"/>
      <c r="R736" s="239"/>
      <c r="S736" s="239"/>
    </row>
    <row r="737" spans="1:19" s="253" customFormat="1" x14ac:dyDescent="0.25">
      <c r="A737" s="239"/>
      <c r="B737" s="239"/>
      <c r="F737" s="239"/>
      <c r="G737" s="239"/>
      <c r="H737" s="239"/>
      <c r="I737" s="239"/>
      <c r="J737" s="239"/>
      <c r="K737" s="239"/>
      <c r="L737" s="239"/>
      <c r="M737" s="239"/>
      <c r="N737" s="239"/>
      <c r="O737" s="239"/>
      <c r="P737" s="239"/>
      <c r="Q737" s="239"/>
      <c r="R737" s="239"/>
      <c r="S737" s="239"/>
    </row>
    <row r="738" spans="1:19" s="253" customFormat="1" x14ac:dyDescent="0.25">
      <c r="A738" s="239"/>
      <c r="B738" s="239"/>
      <c r="F738" s="239"/>
      <c r="G738" s="239"/>
      <c r="H738" s="239"/>
      <c r="I738" s="239"/>
      <c r="J738" s="239"/>
      <c r="K738" s="239"/>
      <c r="L738" s="239"/>
      <c r="M738" s="239"/>
      <c r="N738" s="239"/>
      <c r="O738" s="239"/>
      <c r="P738" s="239"/>
      <c r="Q738" s="239"/>
      <c r="R738" s="239"/>
      <c r="S738" s="239"/>
    </row>
    <row r="739" spans="1:19" s="253" customFormat="1" x14ac:dyDescent="0.25">
      <c r="A739" s="239"/>
      <c r="B739" s="239"/>
      <c r="F739" s="239"/>
      <c r="G739" s="239"/>
      <c r="H739" s="239"/>
      <c r="I739" s="239"/>
      <c r="J739" s="239"/>
      <c r="K739" s="239"/>
      <c r="L739" s="239"/>
      <c r="M739" s="239"/>
      <c r="N739" s="239"/>
      <c r="O739" s="239"/>
      <c r="P739" s="239"/>
      <c r="Q739" s="239"/>
      <c r="R739" s="239"/>
      <c r="S739" s="239"/>
    </row>
    <row r="740" spans="1:19" s="253" customFormat="1" x14ac:dyDescent="0.25">
      <c r="A740" s="239"/>
      <c r="B740" s="239"/>
      <c r="F740" s="239"/>
      <c r="G740" s="239"/>
      <c r="H740" s="239"/>
      <c r="I740" s="239"/>
      <c r="J740" s="239"/>
      <c r="K740" s="239"/>
      <c r="L740" s="239"/>
      <c r="M740" s="239"/>
      <c r="N740" s="239"/>
      <c r="O740" s="239"/>
      <c r="P740" s="239"/>
      <c r="Q740" s="239"/>
      <c r="R740" s="239"/>
      <c r="S740" s="239"/>
    </row>
    <row r="741" spans="1:19" s="253" customFormat="1" x14ac:dyDescent="0.25">
      <c r="A741" s="239"/>
      <c r="B741" s="239"/>
      <c r="F741" s="239"/>
      <c r="G741" s="239"/>
      <c r="H741" s="239"/>
      <c r="I741" s="239"/>
      <c r="J741" s="239"/>
      <c r="K741" s="239"/>
      <c r="L741" s="239"/>
      <c r="M741" s="239"/>
      <c r="N741" s="239"/>
      <c r="O741" s="239"/>
      <c r="P741" s="239"/>
      <c r="Q741" s="239"/>
      <c r="R741" s="239"/>
      <c r="S741" s="239"/>
    </row>
    <row r="742" spans="1:19" s="253" customFormat="1" x14ac:dyDescent="0.25">
      <c r="A742" s="239"/>
      <c r="B742" s="239"/>
      <c r="F742" s="239"/>
      <c r="G742" s="239"/>
      <c r="H742" s="239"/>
      <c r="I742" s="239"/>
      <c r="J742" s="239"/>
      <c r="K742" s="239"/>
      <c r="L742" s="239"/>
      <c r="M742" s="239"/>
      <c r="N742" s="239"/>
      <c r="O742" s="239"/>
      <c r="P742" s="239"/>
      <c r="Q742" s="239"/>
      <c r="R742" s="239"/>
      <c r="S742" s="239"/>
    </row>
    <row r="743" spans="1:19" s="253" customFormat="1" x14ac:dyDescent="0.25">
      <c r="A743" s="239"/>
      <c r="B743" s="239"/>
      <c r="F743" s="239"/>
      <c r="G743" s="239"/>
      <c r="H743" s="239"/>
      <c r="I743" s="239"/>
      <c r="J743" s="239"/>
      <c r="K743" s="239"/>
      <c r="L743" s="239"/>
      <c r="M743" s="239"/>
      <c r="N743" s="239"/>
      <c r="O743" s="239"/>
      <c r="P743" s="239"/>
      <c r="Q743" s="239"/>
      <c r="R743" s="239"/>
      <c r="S743" s="239"/>
    </row>
    <row r="744" spans="1:19" s="253" customFormat="1" x14ac:dyDescent="0.25">
      <c r="A744" s="239"/>
      <c r="B744" s="239"/>
      <c r="F744" s="239"/>
      <c r="G744" s="239"/>
      <c r="H744" s="239"/>
      <c r="I744" s="239"/>
      <c r="J744" s="239"/>
      <c r="K744" s="239"/>
      <c r="L744" s="239"/>
      <c r="M744" s="239"/>
      <c r="N744" s="239"/>
      <c r="O744" s="239"/>
      <c r="P744" s="239"/>
      <c r="Q744" s="239"/>
      <c r="R744" s="239"/>
      <c r="S744" s="239"/>
    </row>
    <row r="745" spans="1:19" s="253" customFormat="1" x14ac:dyDescent="0.25">
      <c r="A745" s="239"/>
      <c r="B745" s="239"/>
      <c r="F745" s="239"/>
      <c r="G745" s="239"/>
      <c r="H745" s="239"/>
      <c r="I745" s="239"/>
      <c r="J745" s="239"/>
      <c r="K745" s="239"/>
      <c r="L745" s="239"/>
      <c r="M745" s="239"/>
      <c r="N745" s="239"/>
      <c r="O745" s="239"/>
      <c r="P745" s="239"/>
      <c r="Q745" s="239"/>
      <c r="R745" s="239"/>
      <c r="S745" s="239"/>
    </row>
    <row r="746" spans="1:19" s="253" customFormat="1" x14ac:dyDescent="0.25">
      <c r="A746" s="239"/>
      <c r="B746" s="239"/>
      <c r="F746" s="239"/>
      <c r="G746" s="239"/>
      <c r="H746" s="239"/>
      <c r="I746" s="239"/>
      <c r="J746" s="239"/>
      <c r="K746" s="239"/>
      <c r="L746" s="239"/>
      <c r="M746" s="239"/>
      <c r="N746" s="239"/>
      <c r="O746" s="239"/>
      <c r="P746" s="239"/>
      <c r="Q746" s="239"/>
      <c r="R746" s="239"/>
      <c r="S746" s="239"/>
    </row>
    <row r="747" spans="1:19" s="253" customFormat="1" x14ac:dyDescent="0.25">
      <c r="A747" s="239"/>
      <c r="B747" s="239"/>
      <c r="F747" s="239"/>
      <c r="G747" s="239"/>
      <c r="H747" s="239"/>
      <c r="I747" s="239"/>
      <c r="J747" s="239"/>
      <c r="K747" s="239"/>
      <c r="L747" s="239"/>
      <c r="M747" s="239"/>
      <c r="N747" s="239"/>
      <c r="O747" s="239"/>
      <c r="P747" s="239"/>
      <c r="Q747" s="239"/>
      <c r="R747" s="239"/>
      <c r="S747" s="239"/>
    </row>
    <row r="748" spans="1:19" s="253" customFormat="1" x14ac:dyDescent="0.25">
      <c r="A748" s="239"/>
      <c r="B748" s="239"/>
      <c r="F748" s="239"/>
      <c r="G748" s="239"/>
      <c r="H748" s="239"/>
      <c r="I748" s="239"/>
      <c r="J748" s="239"/>
      <c r="K748" s="239"/>
      <c r="L748" s="239"/>
      <c r="M748" s="239"/>
      <c r="N748" s="239"/>
      <c r="O748" s="239"/>
      <c r="P748" s="239"/>
      <c r="Q748" s="239"/>
      <c r="R748" s="239"/>
      <c r="S748" s="239"/>
    </row>
    <row r="749" spans="1:19" s="253" customFormat="1" x14ac:dyDescent="0.25">
      <c r="A749" s="239"/>
      <c r="B749" s="239"/>
      <c r="F749" s="239"/>
      <c r="G749" s="239"/>
      <c r="H749" s="239"/>
      <c r="I749" s="239"/>
      <c r="J749" s="239"/>
      <c r="K749" s="239"/>
      <c r="L749" s="239"/>
      <c r="M749" s="239"/>
      <c r="N749" s="239"/>
      <c r="O749" s="239"/>
      <c r="P749" s="239"/>
      <c r="Q749" s="239"/>
      <c r="R749" s="239"/>
      <c r="S749" s="239"/>
    </row>
    <row r="750" spans="1:19" s="253" customFormat="1" x14ac:dyDescent="0.25">
      <c r="A750" s="239"/>
      <c r="B750" s="239"/>
      <c r="F750" s="239"/>
      <c r="G750" s="239"/>
      <c r="H750" s="239"/>
      <c r="I750" s="239"/>
      <c r="J750" s="239"/>
      <c r="K750" s="239"/>
      <c r="L750" s="239"/>
      <c r="M750" s="239"/>
      <c r="N750" s="239"/>
      <c r="O750" s="239"/>
      <c r="P750" s="239"/>
      <c r="Q750" s="239"/>
      <c r="R750" s="239"/>
      <c r="S750" s="239"/>
    </row>
    <row r="751" spans="1:19" s="253" customFormat="1" x14ac:dyDescent="0.25">
      <c r="A751" s="239"/>
      <c r="B751" s="239"/>
      <c r="F751" s="239"/>
      <c r="G751" s="239"/>
      <c r="H751" s="239"/>
      <c r="I751" s="239"/>
      <c r="J751" s="239"/>
      <c r="K751" s="239"/>
      <c r="L751" s="239"/>
      <c r="M751" s="239"/>
      <c r="N751" s="239"/>
      <c r="O751" s="239"/>
      <c r="P751" s="239"/>
      <c r="Q751" s="239"/>
      <c r="R751" s="239"/>
      <c r="S751" s="239"/>
    </row>
    <row r="752" spans="1:19" s="253" customFormat="1" x14ac:dyDescent="0.25">
      <c r="A752" s="239"/>
      <c r="B752" s="239"/>
      <c r="F752" s="239"/>
      <c r="G752" s="239"/>
      <c r="H752" s="239"/>
      <c r="I752" s="239"/>
      <c r="J752" s="239"/>
      <c r="K752" s="239"/>
      <c r="L752" s="239"/>
      <c r="M752" s="239"/>
      <c r="N752" s="239"/>
      <c r="O752" s="239"/>
      <c r="P752" s="239"/>
      <c r="Q752" s="239"/>
      <c r="R752" s="239"/>
      <c r="S752" s="239"/>
    </row>
    <row r="753" spans="1:19" s="253" customFormat="1" x14ac:dyDescent="0.25">
      <c r="A753" s="239"/>
      <c r="B753" s="239"/>
      <c r="F753" s="239"/>
      <c r="G753" s="239"/>
      <c r="H753" s="239"/>
      <c r="I753" s="239"/>
      <c r="J753" s="239"/>
      <c r="K753" s="239"/>
      <c r="L753" s="239"/>
      <c r="M753" s="239"/>
      <c r="N753" s="239"/>
      <c r="O753" s="239"/>
      <c r="P753" s="239"/>
      <c r="Q753" s="239"/>
      <c r="R753" s="239"/>
      <c r="S753" s="239"/>
    </row>
    <row r="754" spans="1:19" s="253" customFormat="1" x14ac:dyDescent="0.25">
      <c r="A754" s="239"/>
      <c r="B754" s="239"/>
      <c r="F754" s="239"/>
      <c r="G754" s="239"/>
      <c r="H754" s="239"/>
      <c r="I754" s="239"/>
      <c r="J754" s="239"/>
      <c r="K754" s="239"/>
      <c r="L754" s="239"/>
      <c r="M754" s="239"/>
      <c r="N754" s="239"/>
      <c r="O754" s="239"/>
      <c r="P754" s="239"/>
      <c r="Q754" s="239"/>
      <c r="R754" s="239"/>
      <c r="S754" s="239"/>
    </row>
    <row r="755" spans="1:19" s="253" customFormat="1" x14ac:dyDescent="0.25">
      <c r="A755" s="239"/>
      <c r="B755" s="239"/>
      <c r="F755" s="239"/>
      <c r="G755" s="239"/>
      <c r="H755" s="239"/>
      <c r="I755" s="239"/>
      <c r="J755" s="239"/>
      <c r="K755" s="239"/>
      <c r="L755" s="239"/>
      <c r="M755" s="239"/>
      <c r="N755" s="239"/>
      <c r="O755" s="239"/>
      <c r="P755" s="239"/>
      <c r="Q755" s="239"/>
      <c r="R755" s="239"/>
      <c r="S755" s="239"/>
    </row>
    <row r="756" spans="1:19" s="253" customFormat="1" x14ac:dyDescent="0.25">
      <c r="A756" s="239"/>
      <c r="B756" s="239"/>
      <c r="F756" s="239"/>
      <c r="G756" s="239"/>
      <c r="H756" s="239"/>
      <c r="I756" s="239"/>
      <c r="J756" s="239"/>
      <c r="K756" s="239"/>
      <c r="L756" s="239"/>
      <c r="M756" s="239"/>
      <c r="N756" s="239"/>
      <c r="O756" s="239"/>
      <c r="P756" s="239"/>
      <c r="Q756" s="239"/>
      <c r="R756" s="239"/>
      <c r="S756" s="239"/>
    </row>
    <row r="757" spans="1:19" s="253" customFormat="1" x14ac:dyDescent="0.25">
      <c r="A757" s="239"/>
      <c r="B757" s="239"/>
      <c r="F757" s="239"/>
      <c r="G757" s="239"/>
      <c r="H757" s="239"/>
      <c r="I757" s="239"/>
      <c r="J757" s="239"/>
      <c r="K757" s="239"/>
      <c r="L757" s="239"/>
      <c r="M757" s="239"/>
      <c r="N757" s="239"/>
      <c r="O757" s="239"/>
      <c r="P757" s="239"/>
      <c r="Q757" s="239"/>
      <c r="R757" s="239"/>
      <c r="S757" s="239"/>
    </row>
    <row r="758" spans="1:19" s="253" customFormat="1" x14ac:dyDescent="0.25">
      <c r="A758" s="239"/>
      <c r="B758" s="239"/>
      <c r="F758" s="239"/>
      <c r="G758" s="239"/>
      <c r="H758" s="239"/>
      <c r="I758" s="239"/>
      <c r="J758" s="239"/>
      <c r="K758" s="239"/>
      <c r="L758" s="239"/>
      <c r="M758" s="239"/>
      <c r="N758" s="239"/>
      <c r="O758" s="239"/>
      <c r="P758" s="239"/>
      <c r="Q758" s="239"/>
      <c r="R758" s="239"/>
      <c r="S758" s="239"/>
    </row>
    <row r="759" spans="1:19" s="253" customFormat="1" x14ac:dyDescent="0.25">
      <c r="A759" s="239"/>
      <c r="B759" s="239"/>
      <c r="F759" s="239"/>
      <c r="G759" s="239"/>
      <c r="H759" s="239"/>
      <c r="I759" s="239"/>
      <c r="J759" s="239"/>
      <c r="K759" s="239"/>
      <c r="L759" s="239"/>
      <c r="M759" s="239"/>
      <c r="N759" s="239"/>
      <c r="O759" s="239"/>
      <c r="P759" s="239"/>
      <c r="Q759" s="239"/>
      <c r="R759" s="239"/>
      <c r="S759" s="239"/>
    </row>
    <row r="760" spans="1:19" s="253" customFormat="1" x14ac:dyDescent="0.25">
      <c r="A760" s="239"/>
      <c r="B760" s="239"/>
      <c r="F760" s="239"/>
      <c r="G760" s="239"/>
      <c r="H760" s="239"/>
      <c r="I760" s="239"/>
      <c r="J760" s="239"/>
      <c r="K760" s="239"/>
      <c r="L760" s="239"/>
      <c r="M760" s="239"/>
      <c r="N760" s="239"/>
      <c r="O760" s="239"/>
      <c r="P760" s="239"/>
      <c r="Q760" s="239"/>
      <c r="R760" s="239"/>
      <c r="S760" s="239"/>
    </row>
    <row r="761" spans="1:19" s="253" customFormat="1" x14ac:dyDescent="0.25">
      <c r="A761" s="239"/>
      <c r="B761" s="239"/>
      <c r="F761" s="239"/>
      <c r="G761" s="239"/>
      <c r="H761" s="239"/>
      <c r="I761" s="239"/>
      <c r="J761" s="239"/>
      <c r="K761" s="239"/>
      <c r="L761" s="239"/>
      <c r="M761" s="239"/>
      <c r="N761" s="239"/>
      <c r="O761" s="239"/>
      <c r="P761" s="239"/>
      <c r="Q761" s="239"/>
      <c r="R761" s="239"/>
      <c r="S761" s="239"/>
    </row>
    <row r="762" spans="1:19" s="253" customFormat="1" x14ac:dyDescent="0.25">
      <c r="A762" s="239"/>
      <c r="B762" s="239"/>
      <c r="F762" s="239"/>
      <c r="G762" s="239"/>
      <c r="H762" s="239"/>
      <c r="I762" s="239"/>
      <c r="J762" s="239"/>
      <c r="K762" s="239"/>
      <c r="L762" s="239"/>
      <c r="M762" s="239"/>
      <c r="N762" s="239"/>
      <c r="O762" s="239"/>
      <c r="P762" s="239"/>
      <c r="Q762" s="239"/>
      <c r="R762" s="239"/>
      <c r="S762" s="239"/>
    </row>
    <row r="763" spans="1:19" s="253" customFormat="1" x14ac:dyDescent="0.25">
      <c r="A763" s="239"/>
      <c r="B763" s="239"/>
      <c r="F763" s="239"/>
      <c r="G763" s="239"/>
      <c r="H763" s="239"/>
      <c r="I763" s="239"/>
      <c r="J763" s="239"/>
      <c r="K763" s="239"/>
      <c r="L763" s="239"/>
      <c r="M763" s="239"/>
      <c r="N763" s="239"/>
      <c r="O763" s="239"/>
      <c r="P763" s="239"/>
      <c r="Q763" s="239"/>
      <c r="R763" s="239"/>
      <c r="S763" s="239"/>
    </row>
    <row r="764" spans="1:19" s="253" customFormat="1" x14ac:dyDescent="0.25">
      <c r="A764" s="239"/>
      <c r="B764" s="239"/>
      <c r="F764" s="239"/>
      <c r="G764" s="239"/>
      <c r="H764" s="239"/>
      <c r="I764" s="239"/>
      <c r="J764" s="239"/>
      <c r="K764" s="239"/>
      <c r="L764" s="239"/>
      <c r="M764" s="239"/>
      <c r="N764" s="239"/>
      <c r="O764" s="239"/>
      <c r="P764" s="239"/>
      <c r="Q764" s="239"/>
      <c r="R764" s="239"/>
      <c r="S764" s="239"/>
    </row>
    <row r="765" spans="1:19" s="253" customFormat="1" x14ac:dyDescent="0.25">
      <c r="A765" s="239"/>
      <c r="B765" s="239"/>
      <c r="F765" s="239"/>
      <c r="G765" s="239"/>
      <c r="H765" s="239"/>
      <c r="I765" s="239"/>
      <c r="J765" s="239"/>
      <c r="K765" s="239"/>
      <c r="L765" s="239"/>
      <c r="M765" s="239"/>
      <c r="N765" s="239"/>
      <c r="O765" s="239"/>
      <c r="P765" s="239"/>
      <c r="Q765" s="239"/>
      <c r="R765" s="239"/>
      <c r="S765" s="239"/>
    </row>
    <row r="766" spans="1:19" s="253" customFormat="1" x14ac:dyDescent="0.25">
      <c r="A766" s="239"/>
      <c r="B766" s="239"/>
      <c r="F766" s="239"/>
      <c r="G766" s="239"/>
      <c r="H766" s="239"/>
      <c r="I766" s="239"/>
      <c r="J766" s="239"/>
      <c r="K766" s="239"/>
      <c r="L766" s="239"/>
      <c r="M766" s="239"/>
      <c r="N766" s="239"/>
      <c r="O766" s="239"/>
      <c r="P766" s="239"/>
      <c r="Q766" s="239"/>
      <c r="R766" s="239"/>
      <c r="S766" s="239"/>
    </row>
    <row r="767" spans="1:19" s="253" customFormat="1" x14ac:dyDescent="0.25">
      <c r="A767" s="239"/>
      <c r="B767" s="239"/>
      <c r="F767" s="239"/>
      <c r="G767" s="239"/>
      <c r="H767" s="239"/>
      <c r="I767" s="239"/>
      <c r="J767" s="239"/>
      <c r="K767" s="239"/>
      <c r="L767" s="239"/>
      <c r="M767" s="239"/>
      <c r="N767" s="239"/>
      <c r="O767" s="239"/>
      <c r="P767" s="239"/>
      <c r="Q767" s="239"/>
      <c r="R767" s="239"/>
      <c r="S767" s="239"/>
    </row>
    <row r="768" spans="1:19" s="253" customFormat="1" x14ac:dyDescent="0.25">
      <c r="A768" s="239"/>
      <c r="B768" s="239"/>
      <c r="F768" s="239"/>
      <c r="G768" s="239"/>
      <c r="H768" s="239"/>
      <c r="I768" s="239"/>
      <c r="J768" s="239"/>
      <c r="K768" s="239"/>
      <c r="L768" s="239"/>
      <c r="M768" s="239"/>
      <c r="N768" s="239"/>
      <c r="O768" s="239"/>
      <c r="P768" s="239"/>
      <c r="Q768" s="239"/>
      <c r="R768" s="239"/>
      <c r="S768" s="239"/>
    </row>
    <row r="769" spans="1:19" s="253" customFormat="1" x14ac:dyDescent="0.25">
      <c r="A769" s="239"/>
      <c r="B769" s="239"/>
      <c r="F769" s="239"/>
      <c r="G769" s="239"/>
      <c r="H769" s="239"/>
      <c r="I769" s="239"/>
      <c r="J769" s="239"/>
      <c r="K769" s="239"/>
      <c r="L769" s="239"/>
      <c r="M769" s="239"/>
      <c r="N769" s="239"/>
      <c r="O769" s="239"/>
      <c r="P769" s="239"/>
      <c r="Q769" s="239"/>
      <c r="R769" s="239"/>
      <c r="S769" s="239"/>
    </row>
    <row r="770" spans="1:19" s="253" customFormat="1" x14ac:dyDescent="0.25">
      <c r="A770" s="239"/>
      <c r="B770" s="239"/>
      <c r="F770" s="239"/>
      <c r="G770" s="239"/>
      <c r="H770" s="239"/>
      <c r="I770" s="239"/>
      <c r="J770" s="239"/>
      <c r="K770" s="239"/>
      <c r="L770" s="239"/>
      <c r="M770" s="239"/>
      <c r="N770" s="239"/>
      <c r="O770" s="239"/>
      <c r="P770" s="239"/>
      <c r="Q770" s="239"/>
      <c r="R770" s="239"/>
      <c r="S770" s="239"/>
    </row>
    <row r="771" spans="1:19" s="253" customFormat="1" x14ac:dyDescent="0.25">
      <c r="A771" s="239"/>
      <c r="B771" s="239"/>
      <c r="F771" s="239"/>
      <c r="G771" s="239"/>
      <c r="H771" s="239"/>
      <c r="I771" s="239"/>
      <c r="J771" s="239"/>
      <c r="K771" s="239"/>
      <c r="L771" s="239"/>
      <c r="M771" s="239"/>
      <c r="N771" s="239"/>
      <c r="O771" s="239"/>
      <c r="P771" s="239"/>
      <c r="Q771" s="239"/>
      <c r="R771" s="239"/>
      <c r="S771" s="239"/>
    </row>
    <row r="772" spans="1:19" s="253" customFormat="1" x14ac:dyDescent="0.25">
      <c r="A772" s="239"/>
      <c r="B772" s="239"/>
      <c r="F772" s="239"/>
      <c r="G772" s="239"/>
      <c r="H772" s="239"/>
      <c r="I772" s="239"/>
      <c r="J772" s="239"/>
      <c r="K772" s="239"/>
      <c r="L772" s="239"/>
      <c r="M772" s="239"/>
      <c r="N772" s="239"/>
      <c r="O772" s="239"/>
      <c r="P772" s="239"/>
      <c r="Q772" s="239"/>
      <c r="R772" s="239"/>
      <c r="S772" s="239"/>
    </row>
    <row r="773" spans="1:19" s="253" customFormat="1" x14ac:dyDescent="0.25">
      <c r="A773" s="239"/>
      <c r="B773" s="239"/>
      <c r="F773" s="239"/>
      <c r="G773" s="239"/>
      <c r="H773" s="239"/>
      <c r="I773" s="239"/>
      <c r="J773" s="239"/>
      <c r="K773" s="239"/>
      <c r="L773" s="239"/>
      <c r="M773" s="239"/>
      <c r="N773" s="239"/>
      <c r="O773" s="239"/>
      <c r="P773" s="239"/>
      <c r="Q773" s="239"/>
      <c r="R773" s="239"/>
      <c r="S773" s="239"/>
    </row>
    <row r="774" spans="1:19" s="253" customFormat="1" x14ac:dyDescent="0.25">
      <c r="A774" s="239"/>
      <c r="B774" s="239"/>
      <c r="F774" s="239"/>
      <c r="G774" s="239"/>
      <c r="H774" s="239"/>
      <c r="I774" s="239"/>
      <c r="J774" s="239"/>
      <c r="K774" s="239"/>
      <c r="L774" s="239"/>
      <c r="M774" s="239"/>
      <c r="N774" s="239"/>
      <c r="O774" s="239"/>
      <c r="P774" s="239"/>
      <c r="Q774" s="239"/>
      <c r="R774" s="239"/>
      <c r="S774" s="239"/>
    </row>
    <row r="775" spans="1:19" s="253" customFormat="1" x14ac:dyDescent="0.25">
      <c r="A775" s="239"/>
      <c r="B775" s="239"/>
      <c r="F775" s="239"/>
      <c r="G775" s="239"/>
      <c r="H775" s="239"/>
      <c r="I775" s="239"/>
      <c r="J775" s="239"/>
      <c r="K775" s="239"/>
      <c r="L775" s="239"/>
      <c r="M775" s="239"/>
      <c r="N775" s="239"/>
      <c r="O775" s="239"/>
      <c r="P775" s="239"/>
      <c r="Q775" s="239"/>
      <c r="R775" s="239"/>
      <c r="S775" s="239"/>
    </row>
    <row r="776" spans="1:19" s="253" customFormat="1" x14ac:dyDescent="0.25">
      <c r="A776" s="239"/>
      <c r="B776" s="239"/>
      <c r="F776" s="239"/>
      <c r="G776" s="239"/>
      <c r="H776" s="239"/>
      <c r="I776" s="239"/>
      <c r="J776" s="239"/>
      <c r="K776" s="239"/>
      <c r="L776" s="239"/>
      <c r="M776" s="239"/>
      <c r="N776" s="239"/>
      <c r="O776" s="239"/>
      <c r="P776" s="239"/>
      <c r="Q776" s="239"/>
      <c r="R776" s="239"/>
      <c r="S776" s="239"/>
    </row>
    <row r="777" spans="1:19" s="253" customFormat="1" x14ac:dyDescent="0.25">
      <c r="A777" s="239"/>
      <c r="B777" s="239"/>
      <c r="F777" s="239"/>
      <c r="G777" s="239"/>
      <c r="H777" s="239"/>
      <c r="I777" s="239"/>
      <c r="J777" s="239"/>
      <c r="K777" s="239"/>
      <c r="L777" s="239"/>
      <c r="M777" s="239"/>
      <c r="N777" s="239"/>
      <c r="O777" s="239"/>
      <c r="P777" s="239"/>
      <c r="Q777" s="239"/>
      <c r="R777" s="239"/>
      <c r="S777" s="239"/>
    </row>
    <row r="778" spans="1:19" s="253" customFormat="1" x14ac:dyDescent="0.25">
      <c r="A778" s="239"/>
      <c r="B778" s="239"/>
      <c r="F778" s="239"/>
      <c r="G778" s="239"/>
      <c r="H778" s="239"/>
      <c r="I778" s="239"/>
      <c r="J778" s="239"/>
      <c r="K778" s="239"/>
      <c r="L778" s="239"/>
      <c r="M778" s="239"/>
      <c r="N778" s="239"/>
      <c r="O778" s="239"/>
      <c r="P778" s="239"/>
      <c r="Q778" s="239"/>
      <c r="R778" s="239"/>
      <c r="S778" s="239"/>
    </row>
    <row r="779" spans="1:19" s="253" customFormat="1" x14ac:dyDescent="0.25">
      <c r="A779" s="239"/>
      <c r="B779" s="239"/>
      <c r="F779" s="239"/>
      <c r="G779" s="239"/>
      <c r="H779" s="239"/>
      <c r="I779" s="239"/>
      <c r="J779" s="239"/>
      <c r="K779" s="239"/>
      <c r="L779" s="239"/>
      <c r="M779" s="239"/>
      <c r="N779" s="239"/>
      <c r="O779" s="239"/>
      <c r="P779" s="239"/>
      <c r="Q779" s="239"/>
      <c r="R779" s="239"/>
      <c r="S779" s="239"/>
    </row>
    <row r="780" spans="1:19" s="253" customFormat="1" x14ac:dyDescent="0.25">
      <c r="A780" s="239"/>
      <c r="B780" s="239"/>
      <c r="F780" s="239"/>
      <c r="G780" s="239"/>
      <c r="H780" s="239"/>
      <c r="I780" s="239"/>
      <c r="J780" s="239"/>
      <c r="K780" s="239"/>
      <c r="L780" s="239"/>
      <c r="M780" s="239"/>
      <c r="N780" s="239"/>
      <c r="O780" s="239"/>
      <c r="P780" s="239"/>
      <c r="Q780" s="239"/>
      <c r="R780" s="239"/>
      <c r="S780" s="239"/>
    </row>
    <row r="781" spans="1:19" s="253" customFormat="1" x14ac:dyDescent="0.25">
      <c r="A781" s="239"/>
      <c r="B781" s="239"/>
      <c r="F781" s="239"/>
      <c r="G781" s="239"/>
      <c r="H781" s="239"/>
      <c r="I781" s="239"/>
      <c r="J781" s="239"/>
      <c r="K781" s="239"/>
      <c r="L781" s="239"/>
      <c r="M781" s="239"/>
      <c r="N781" s="239"/>
      <c r="O781" s="239"/>
      <c r="P781" s="239"/>
      <c r="Q781" s="239"/>
      <c r="R781" s="239"/>
      <c r="S781" s="239"/>
    </row>
    <row r="782" spans="1:19" s="253" customFormat="1" x14ac:dyDescent="0.25">
      <c r="A782" s="239"/>
      <c r="B782" s="239"/>
      <c r="F782" s="239"/>
      <c r="G782" s="239"/>
      <c r="H782" s="239"/>
      <c r="I782" s="239"/>
      <c r="J782" s="239"/>
      <c r="K782" s="239"/>
      <c r="L782" s="239"/>
      <c r="M782" s="239"/>
      <c r="N782" s="239"/>
      <c r="O782" s="239"/>
      <c r="P782" s="239"/>
      <c r="Q782" s="239"/>
      <c r="R782" s="239"/>
      <c r="S782" s="239"/>
    </row>
    <row r="783" spans="1:19" s="253" customFormat="1" x14ac:dyDescent="0.25">
      <c r="A783" s="239"/>
      <c r="B783" s="239"/>
      <c r="F783" s="239"/>
      <c r="G783" s="239"/>
      <c r="H783" s="239"/>
      <c r="I783" s="239"/>
      <c r="J783" s="239"/>
      <c r="K783" s="239"/>
      <c r="L783" s="239"/>
      <c r="M783" s="239"/>
      <c r="N783" s="239"/>
      <c r="O783" s="239"/>
      <c r="P783" s="239"/>
      <c r="Q783" s="239"/>
      <c r="R783" s="239"/>
      <c r="S783" s="239"/>
    </row>
    <row r="784" spans="1:19" s="253" customFormat="1" x14ac:dyDescent="0.25">
      <c r="A784" s="239"/>
      <c r="B784" s="239"/>
      <c r="F784" s="239"/>
      <c r="G784" s="239"/>
      <c r="H784" s="239"/>
      <c r="I784" s="239"/>
      <c r="J784" s="239"/>
      <c r="K784" s="239"/>
      <c r="L784" s="239"/>
      <c r="M784" s="239"/>
      <c r="N784" s="239"/>
      <c r="O784" s="239"/>
      <c r="P784" s="239"/>
      <c r="Q784" s="239"/>
      <c r="R784" s="239"/>
      <c r="S784" s="239"/>
    </row>
    <row r="785" spans="1:19" s="253" customFormat="1" x14ac:dyDescent="0.25">
      <c r="A785" s="239"/>
      <c r="B785" s="239"/>
      <c r="F785" s="239"/>
      <c r="G785" s="239"/>
      <c r="H785" s="239"/>
      <c r="I785" s="239"/>
      <c r="J785" s="239"/>
      <c r="K785" s="239"/>
      <c r="L785" s="239"/>
      <c r="M785" s="239"/>
      <c r="N785" s="239"/>
      <c r="O785" s="239"/>
      <c r="P785" s="239"/>
      <c r="Q785" s="239"/>
      <c r="R785" s="239"/>
      <c r="S785" s="239"/>
    </row>
    <row r="786" spans="1:19" s="253" customFormat="1" x14ac:dyDescent="0.25">
      <c r="A786" s="239"/>
      <c r="B786" s="239"/>
      <c r="F786" s="239"/>
      <c r="G786" s="239"/>
      <c r="H786" s="239"/>
      <c r="I786" s="239"/>
      <c r="J786" s="239"/>
      <c r="K786" s="239"/>
      <c r="L786" s="239"/>
      <c r="M786" s="239"/>
      <c r="N786" s="239"/>
      <c r="O786" s="239"/>
      <c r="P786" s="239"/>
      <c r="Q786" s="239"/>
      <c r="R786" s="239"/>
      <c r="S786" s="239"/>
    </row>
    <row r="787" spans="1:19" s="253" customFormat="1" x14ac:dyDescent="0.25">
      <c r="A787" s="239"/>
      <c r="B787" s="239"/>
      <c r="F787" s="239"/>
      <c r="G787" s="239"/>
      <c r="H787" s="239"/>
      <c r="I787" s="239"/>
      <c r="J787" s="239"/>
      <c r="K787" s="239"/>
      <c r="L787" s="239"/>
      <c r="M787" s="239"/>
      <c r="N787" s="239"/>
      <c r="O787" s="239"/>
      <c r="P787" s="239"/>
      <c r="Q787" s="239"/>
      <c r="R787" s="239"/>
      <c r="S787" s="239"/>
    </row>
    <row r="788" spans="1:19" s="253" customFormat="1" x14ac:dyDescent="0.25">
      <c r="A788" s="239"/>
      <c r="B788" s="239"/>
      <c r="F788" s="239"/>
      <c r="G788" s="239"/>
      <c r="H788" s="239"/>
      <c r="I788" s="239"/>
      <c r="J788" s="239"/>
      <c r="K788" s="239"/>
      <c r="L788" s="239"/>
      <c r="M788" s="239"/>
      <c r="N788" s="239"/>
      <c r="O788" s="239"/>
      <c r="P788" s="239"/>
      <c r="Q788" s="239"/>
      <c r="R788" s="239"/>
      <c r="S788" s="239"/>
    </row>
    <row r="789" spans="1:19" s="253" customFormat="1" x14ac:dyDescent="0.25">
      <c r="A789" s="239"/>
      <c r="B789" s="239"/>
      <c r="F789" s="239"/>
      <c r="G789" s="239"/>
      <c r="H789" s="239"/>
      <c r="I789" s="239"/>
      <c r="J789" s="239"/>
      <c r="K789" s="239"/>
      <c r="L789" s="239"/>
      <c r="M789" s="239"/>
      <c r="N789" s="239"/>
      <c r="O789" s="239"/>
      <c r="P789" s="239"/>
      <c r="Q789" s="239"/>
      <c r="R789" s="239"/>
      <c r="S789" s="239"/>
    </row>
    <row r="790" spans="1:19" s="253" customFormat="1" x14ac:dyDescent="0.25">
      <c r="A790" s="239"/>
      <c r="B790" s="239"/>
      <c r="F790" s="239"/>
      <c r="G790" s="239"/>
      <c r="H790" s="239"/>
      <c r="I790" s="239"/>
      <c r="J790" s="239"/>
      <c r="K790" s="239"/>
      <c r="L790" s="239"/>
      <c r="M790" s="239"/>
      <c r="N790" s="239"/>
      <c r="O790" s="239"/>
      <c r="P790" s="239"/>
      <c r="Q790" s="239"/>
      <c r="R790" s="239"/>
      <c r="S790" s="239"/>
    </row>
    <row r="791" spans="1:19" s="253" customFormat="1" x14ac:dyDescent="0.25">
      <c r="A791" s="239"/>
      <c r="B791" s="239"/>
      <c r="F791" s="239"/>
      <c r="G791" s="239"/>
      <c r="H791" s="239"/>
      <c r="I791" s="239"/>
      <c r="J791" s="239"/>
      <c r="K791" s="239"/>
      <c r="L791" s="239"/>
      <c r="M791" s="239"/>
      <c r="N791" s="239"/>
      <c r="O791" s="239"/>
      <c r="P791" s="239"/>
      <c r="Q791" s="239"/>
      <c r="R791" s="239"/>
      <c r="S791" s="239"/>
    </row>
    <row r="792" spans="1:19" s="253" customFormat="1" x14ac:dyDescent="0.25">
      <c r="A792" s="239"/>
      <c r="B792" s="239"/>
      <c r="F792" s="239"/>
      <c r="G792" s="239"/>
      <c r="H792" s="239"/>
      <c r="I792" s="239"/>
      <c r="J792" s="239"/>
      <c r="K792" s="239"/>
      <c r="L792" s="239"/>
      <c r="M792" s="239"/>
      <c r="N792" s="239"/>
      <c r="O792" s="239"/>
      <c r="P792" s="239"/>
      <c r="Q792" s="239"/>
      <c r="R792" s="239"/>
      <c r="S792" s="239"/>
    </row>
    <row r="793" spans="1:19" s="253" customFormat="1" x14ac:dyDescent="0.25">
      <c r="A793" s="239"/>
      <c r="B793" s="239"/>
      <c r="F793" s="239"/>
      <c r="G793" s="239"/>
      <c r="H793" s="239"/>
      <c r="I793" s="239"/>
      <c r="J793" s="239"/>
      <c r="K793" s="239"/>
      <c r="L793" s="239"/>
      <c r="M793" s="239"/>
      <c r="N793" s="239"/>
      <c r="O793" s="239"/>
      <c r="P793" s="239"/>
      <c r="Q793" s="239"/>
      <c r="R793" s="239"/>
      <c r="S793" s="239"/>
    </row>
    <row r="794" spans="1:19" s="253" customFormat="1" x14ac:dyDescent="0.25">
      <c r="A794" s="239"/>
      <c r="B794" s="239"/>
      <c r="F794" s="239"/>
      <c r="G794" s="239"/>
      <c r="H794" s="239"/>
      <c r="I794" s="239"/>
      <c r="J794" s="239"/>
      <c r="K794" s="239"/>
      <c r="L794" s="239"/>
      <c r="M794" s="239"/>
      <c r="N794" s="239"/>
      <c r="O794" s="239"/>
      <c r="P794" s="239"/>
      <c r="Q794" s="239"/>
      <c r="R794" s="239"/>
      <c r="S794" s="239"/>
    </row>
    <row r="795" spans="1:19" s="253" customFormat="1" x14ac:dyDescent="0.25">
      <c r="A795" s="239"/>
      <c r="B795" s="239"/>
      <c r="F795" s="239"/>
      <c r="G795" s="239"/>
      <c r="H795" s="239"/>
      <c r="I795" s="239"/>
      <c r="J795" s="239"/>
      <c r="K795" s="239"/>
      <c r="L795" s="239"/>
      <c r="M795" s="239"/>
      <c r="N795" s="239"/>
      <c r="O795" s="239"/>
      <c r="P795" s="239"/>
      <c r="Q795" s="239"/>
      <c r="R795" s="239"/>
      <c r="S795" s="239"/>
    </row>
    <row r="796" spans="1:19" s="253" customFormat="1" x14ac:dyDescent="0.25">
      <c r="A796" s="239"/>
      <c r="B796" s="239"/>
      <c r="F796" s="239"/>
      <c r="G796" s="239"/>
      <c r="H796" s="239"/>
      <c r="I796" s="239"/>
      <c r="J796" s="239"/>
      <c r="K796" s="239"/>
      <c r="L796" s="239"/>
      <c r="M796" s="239"/>
      <c r="N796" s="239"/>
      <c r="O796" s="239"/>
      <c r="P796" s="239"/>
      <c r="Q796" s="239"/>
      <c r="R796" s="239"/>
      <c r="S796" s="239"/>
    </row>
    <row r="797" spans="1:19" s="253" customFormat="1" x14ac:dyDescent="0.25">
      <c r="A797" s="239"/>
      <c r="B797" s="239"/>
      <c r="F797" s="239"/>
      <c r="G797" s="239"/>
      <c r="H797" s="239"/>
      <c r="I797" s="239"/>
      <c r="J797" s="239"/>
      <c r="K797" s="239"/>
      <c r="L797" s="239"/>
      <c r="M797" s="239"/>
      <c r="N797" s="239"/>
      <c r="O797" s="239"/>
      <c r="P797" s="239"/>
      <c r="Q797" s="239"/>
      <c r="R797" s="239"/>
      <c r="S797" s="239"/>
    </row>
    <row r="798" spans="1:19" s="253" customFormat="1" x14ac:dyDescent="0.25">
      <c r="A798" s="239"/>
      <c r="B798" s="239"/>
      <c r="F798" s="239"/>
      <c r="G798" s="239"/>
      <c r="H798" s="239"/>
      <c r="I798" s="239"/>
      <c r="J798" s="239"/>
      <c r="K798" s="239"/>
      <c r="L798" s="239"/>
      <c r="M798" s="239"/>
      <c r="N798" s="239"/>
      <c r="O798" s="239"/>
      <c r="P798" s="239"/>
      <c r="Q798" s="239"/>
      <c r="R798" s="239"/>
      <c r="S798" s="239"/>
    </row>
    <row r="799" spans="1:19" s="253" customFormat="1" x14ac:dyDescent="0.25">
      <c r="A799" s="239"/>
      <c r="B799" s="239"/>
      <c r="F799" s="239"/>
      <c r="G799" s="239"/>
      <c r="H799" s="239"/>
      <c r="I799" s="239"/>
      <c r="J799" s="239"/>
      <c r="K799" s="239"/>
      <c r="L799" s="239"/>
      <c r="M799" s="239"/>
      <c r="N799" s="239"/>
      <c r="O799" s="239"/>
      <c r="P799" s="239"/>
      <c r="Q799" s="239"/>
      <c r="R799" s="239"/>
      <c r="S799" s="239"/>
    </row>
    <row r="800" spans="1:19" s="253" customFormat="1" x14ac:dyDescent="0.25">
      <c r="A800" s="239"/>
      <c r="B800" s="239"/>
      <c r="F800" s="239"/>
      <c r="G800" s="239"/>
      <c r="H800" s="239"/>
      <c r="I800" s="239"/>
      <c r="J800" s="239"/>
      <c r="K800" s="239"/>
      <c r="L800" s="239"/>
      <c r="M800" s="239"/>
      <c r="N800" s="239"/>
      <c r="O800" s="239"/>
      <c r="P800" s="239"/>
      <c r="Q800" s="239"/>
      <c r="R800" s="239"/>
      <c r="S800" s="239"/>
    </row>
    <row r="801" spans="1:19" s="253" customFormat="1" x14ac:dyDescent="0.25">
      <c r="A801" s="239"/>
      <c r="B801" s="239"/>
      <c r="F801" s="239"/>
      <c r="G801" s="239"/>
      <c r="H801" s="239"/>
      <c r="I801" s="239"/>
      <c r="J801" s="239"/>
      <c r="K801" s="239"/>
      <c r="L801" s="239"/>
      <c r="M801" s="239"/>
      <c r="N801" s="239"/>
      <c r="O801" s="239"/>
      <c r="P801" s="239"/>
      <c r="Q801" s="239"/>
      <c r="R801" s="239"/>
      <c r="S801" s="239"/>
    </row>
    <row r="802" spans="1:19" s="253" customFormat="1" x14ac:dyDescent="0.25">
      <c r="A802" s="239"/>
      <c r="B802" s="239"/>
      <c r="F802" s="239"/>
      <c r="G802" s="239"/>
      <c r="H802" s="239"/>
      <c r="I802" s="239"/>
      <c r="J802" s="239"/>
      <c r="K802" s="239"/>
      <c r="L802" s="239"/>
      <c r="M802" s="239"/>
      <c r="N802" s="239"/>
      <c r="O802" s="239"/>
      <c r="P802" s="239"/>
      <c r="Q802" s="239"/>
      <c r="R802" s="239"/>
      <c r="S802" s="239"/>
    </row>
    <row r="803" spans="1:19" s="253" customFormat="1" x14ac:dyDescent="0.25">
      <c r="A803" s="239"/>
      <c r="B803" s="239"/>
      <c r="F803" s="239"/>
      <c r="G803" s="239"/>
      <c r="H803" s="239"/>
      <c r="I803" s="239"/>
      <c r="J803" s="239"/>
      <c r="K803" s="239"/>
      <c r="L803" s="239"/>
      <c r="M803" s="239"/>
      <c r="N803" s="239"/>
      <c r="O803" s="239"/>
      <c r="P803" s="239"/>
      <c r="Q803" s="239"/>
      <c r="R803" s="239"/>
      <c r="S803" s="239"/>
    </row>
    <row r="804" spans="1:19" s="253" customFormat="1" x14ac:dyDescent="0.25">
      <c r="A804" s="239"/>
      <c r="B804" s="239"/>
      <c r="F804" s="239"/>
      <c r="G804" s="239"/>
      <c r="H804" s="239"/>
      <c r="I804" s="239"/>
      <c r="J804" s="239"/>
      <c r="K804" s="239"/>
      <c r="L804" s="239"/>
      <c r="M804" s="239"/>
      <c r="N804" s="239"/>
      <c r="O804" s="239"/>
      <c r="P804" s="239"/>
      <c r="Q804" s="239"/>
      <c r="R804" s="239"/>
      <c r="S804" s="239"/>
    </row>
    <row r="805" spans="1:19" s="253" customFormat="1" x14ac:dyDescent="0.25">
      <c r="A805" s="239"/>
      <c r="B805" s="239"/>
      <c r="F805" s="239"/>
      <c r="G805" s="239"/>
      <c r="H805" s="239"/>
      <c r="I805" s="239"/>
      <c r="J805" s="239"/>
      <c r="K805" s="239"/>
      <c r="L805" s="239"/>
      <c r="M805" s="239"/>
      <c r="N805" s="239"/>
      <c r="O805" s="239"/>
      <c r="P805" s="239"/>
      <c r="Q805" s="239"/>
      <c r="R805" s="239"/>
      <c r="S805" s="239"/>
    </row>
    <row r="806" spans="1:19" s="253" customFormat="1" x14ac:dyDescent="0.25">
      <c r="A806" s="239"/>
      <c r="B806" s="239"/>
      <c r="F806" s="239"/>
      <c r="G806" s="239"/>
      <c r="H806" s="239"/>
      <c r="I806" s="239"/>
      <c r="J806" s="239"/>
      <c r="K806" s="239"/>
      <c r="L806" s="239"/>
      <c r="M806" s="239"/>
      <c r="N806" s="239"/>
      <c r="O806" s="239"/>
      <c r="P806" s="239"/>
      <c r="Q806" s="239"/>
      <c r="R806" s="239"/>
      <c r="S806" s="239"/>
    </row>
    <row r="807" spans="1:19" s="253" customFormat="1" x14ac:dyDescent="0.25">
      <c r="A807" s="239"/>
      <c r="B807" s="239"/>
      <c r="F807" s="239"/>
      <c r="G807" s="239"/>
      <c r="H807" s="239"/>
      <c r="I807" s="239"/>
      <c r="J807" s="239"/>
      <c r="K807" s="239"/>
      <c r="L807" s="239"/>
      <c r="M807" s="239"/>
      <c r="N807" s="239"/>
      <c r="O807" s="239"/>
      <c r="P807" s="239"/>
      <c r="Q807" s="239"/>
      <c r="R807" s="239"/>
      <c r="S807" s="239"/>
    </row>
    <row r="808" spans="1:19" s="253" customFormat="1" x14ac:dyDescent="0.25">
      <c r="A808" s="239"/>
      <c r="B808" s="239"/>
      <c r="F808" s="239"/>
      <c r="G808" s="239"/>
      <c r="H808" s="239"/>
      <c r="I808" s="239"/>
      <c r="J808" s="239"/>
      <c r="K808" s="239"/>
      <c r="L808" s="239"/>
      <c r="M808" s="239"/>
      <c r="N808" s="239"/>
      <c r="O808" s="239"/>
      <c r="P808" s="239"/>
      <c r="Q808" s="239"/>
      <c r="R808" s="239"/>
      <c r="S808" s="239"/>
    </row>
    <row r="809" spans="1:19" s="253" customFormat="1" x14ac:dyDescent="0.25">
      <c r="A809" s="239"/>
      <c r="B809" s="239"/>
      <c r="F809" s="239"/>
      <c r="G809" s="239"/>
      <c r="H809" s="239"/>
      <c r="I809" s="239"/>
      <c r="J809" s="239"/>
      <c r="K809" s="239"/>
      <c r="L809" s="239"/>
      <c r="M809" s="239"/>
      <c r="N809" s="239"/>
      <c r="O809" s="239"/>
      <c r="P809" s="239"/>
      <c r="Q809" s="239"/>
      <c r="R809" s="239"/>
      <c r="S809" s="239"/>
    </row>
    <row r="810" spans="1:19" s="253" customFormat="1" x14ac:dyDescent="0.25">
      <c r="A810" s="239"/>
      <c r="B810" s="239"/>
      <c r="F810" s="239"/>
      <c r="G810" s="239"/>
      <c r="H810" s="239"/>
      <c r="I810" s="239"/>
      <c r="J810" s="239"/>
      <c r="K810" s="239"/>
      <c r="L810" s="239"/>
      <c r="M810" s="239"/>
      <c r="N810" s="239"/>
      <c r="O810" s="239"/>
      <c r="P810" s="239"/>
      <c r="Q810" s="239"/>
      <c r="R810" s="239"/>
      <c r="S810" s="239"/>
    </row>
    <row r="811" spans="1:19" s="253" customFormat="1" x14ac:dyDescent="0.25">
      <c r="A811" s="239"/>
      <c r="B811" s="239"/>
      <c r="F811" s="239"/>
      <c r="G811" s="239"/>
      <c r="H811" s="239"/>
      <c r="I811" s="239"/>
      <c r="J811" s="239"/>
      <c r="K811" s="239"/>
      <c r="L811" s="239"/>
      <c r="M811" s="239"/>
      <c r="N811" s="239"/>
      <c r="O811" s="239"/>
      <c r="P811" s="239"/>
      <c r="Q811" s="239"/>
      <c r="R811" s="239"/>
      <c r="S811" s="239"/>
    </row>
    <row r="812" spans="1:19" s="253" customFormat="1" x14ac:dyDescent="0.25">
      <c r="A812" s="239"/>
      <c r="B812" s="239"/>
      <c r="F812" s="239"/>
      <c r="G812" s="239"/>
      <c r="H812" s="239"/>
      <c r="I812" s="239"/>
      <c r="J812" s="239"/>
      <c r="K812" s="239"/>
      <c r="L812" s="239"/>
      <c r="M812" s="239"/>
      <c r="N812" s="239"/>
      <c r="O812" s="239"/>
      <c r="P812" s="239"/>
      <c r="Q812" s="239"/>
      <c r="R812" s="239"/>
      <c r="S812" s="239"/>
    </row>
    <row r="813" spans="1:19" s="253" customFormat="1" x14ac:dyDescent="0.25">
      <c r="A813" s="239"/>
      <c r="B813" s="239"/>
      <c r="F813" s="239"/>
      <c r="G813" s="239"/>
      <c r="H813" s="239"/>
      <c r="I813" s="239"/>
      <c r="J813" s="239"/>
      <c r="K813" s="239"/>
      <c r="L813" s="239"/>
      <c r="M813" s="239"/>
      <c r="N813" s="239"/>
      <c r="O813" s="239"/>
      <c r="P813" s="239"/>
      <c r="Q813" s="239"/>
      <c r="R813" s="239"/>
      <c r="S813" s="239"/>
    </row>
    <row r="814" spans="1:19" s="253" customFormat="1" x14ac:dyDescent="0.25">
      <c r="A814" s="239"/>
      <c r="B814" s="239"/>
      <c r="F814" s="239"/>
      <c r="G814" s="239"/>
      <c r="H814" s="239"/>
      <c r="I814" s="239"/>
      <c r="J814" s="239"/>
      <c r="K814" s="239"/>
      <c r="L814" s="239"/>
      <c r="M814" s="239"/>
      <c r="N814" s="239"/>
      <c r="O814" s="239"/>
      <c r="P814" s="239"/>
      <c r="Q814" s="239"/>
      <c r="R814" s="239"/>
      <c r="S814" s="239"/>
    </row>
    <row r="815" spans="1:19" s="253" customFormat="1" x14ac:dyDescent="0.25">
      <c r="A815" s="239"/>
      <c r="B815" s="239"/>
      <c r="F815" s="239"/>
      <c r="G815" s="239"/>
      <c r="H815" s="239"/>
      <c r="I815" s="239"/>
      <c r="J815" s="239"/>
      <c r="K815" s="239"/>
      <c r="L815" s="239"/>
      <c r="M815" s="239"/>
      <c r="N815" s="239"/>
      <c r="O815" s="239"/>
      <c r="P815" s="239"/>
      <c r="Q815" s="239"/>
      <c r="R815" s="239"/>
      <c r="S815" s="239"/>
    </row>
    <row r="816" spans="1:19" s="253" customFormat="1" x14ac:dyDescent="0.25">
      <c r="A816" s="239"/>
      <c r="B816" s="239"/>
      <c r="F816" s="239"/>
      <c r="G816" s="239"/>
      <c r="H816" s="239"/>
      <c r="I816" s="239"/>
      <c r="J816" s="239"/>
      <c r="K816" s="239"/>
      <c r="L816" s="239"/>
      <c r="M816" s="239"/>
      <c r="N816" s="239"/>
      <c r="O816" s="239"/>
      <c r="P816" s="239"/>
      <c r="Q816" s="239"/>
      <c r="R816" s="239"/>
      <c r="S816" s="239"/>
    </row>
    <row r="817" spans="1:19" s="253" customFormat="1" x14ac:dyDescent="0.25">
      <c r="A817" s="239"/>
      <c r="B817" s="239"/>
      <c r="F817" s="239"/>
      <c r="G817" s="239"/>
      <c r="H817" s="239"/>
      <c r="I817" s="239"/>
      <c r="J817" s="239"/>
      <c r="K817" s="239"/>
      <c r="L817" s="239"/>
      <c r="M817" s="239"/>
      <c r="N817" s="239"/>
      <c r="O817" s="239"/>
      <c r="P817" s="239"/>
      <c r="Q817" s="239"/>
      <c r="R817" s="239"/>
      <c r="S817" s="239"/>
    </row>
    <row r="818" spans="1:19" s="253" customFormat="1" x14ac:dyDescent="0.25">
      <c r="A818" s="239"/>
      <c r="B818" s="239"/>
      <c r="F818" s="239"/>
      <c r="G818" s="239"/>
      <c r="H818" s="239"/>
      <c r="I818" s="239"/>
      <c r="J818" s="239"/>
      <c r="K818" s="239"/>
      <c r="L818" s="239"/>
      <c r="M818" s="239"/>
      <c r="N818" s="239"/>
      <c r="O818" s="239"/>
      <c r="P818" s="239"/>
      <c r="Q818" s="239"/>
      <c r="R818" s="239"/>
      <c r="S818" s="239"/>
    </row>
    <row r="819" spans="1:19" s="253" customFormat="1" x14ac:dyDescent="0.25">
      <c r="A819" s="239"/>
      <c r="B819" s="239"/>
      <c r="F819" s="239"/>
      <c r="G819" s="239"/>
      <c r="H819" s="239"/>
      <c r="I819" s="239"/>
      <c r="J819" s="239"/>
      <c r="K819" s="239"/>
      <c r="L819" s="239"/>
      <c r="M819" s="239"/>
      <c r="N819" s="239"/>
      <c r="O819" s="239"/>
      <c r="P819" s="239"/>
      <c r="Q819" s="239"/>
      <c r="R819" s="239"/>
      <c r="S819" s="239"/>
    </row>
    <row r="820" spans="1:19" s="253" customFormat="1" x14ac:dyDescent="0.25">
      <c r="A820" s="239"/>
      <c r="B820" s="239"/>
      <c r="F820" s="239"/>
      <c r="G820" s="239"/>
      <c r="H820" s="239"/>
      <c r="I820" s="239"/>
      <c r="J820" s="239"/>
      <c r="K820" s="239"/>
      <c r="L820" s="239"/>
      <c r="M820" s="239"/>
      <c r="N820" s="239"/>
      <c r="O820" s="239"/>
      <c r="P820" s="239"/>
      <c r="Q820" s="239"/>
      <c r="R820" s="239"/>
      <c r="S820" s="239"/>
    </row>
    <row r="821" spans="1:19" s="253" customFormat="1" x14ac:dyDescent="0.25">
      <c r="A821" s="239"/>
      <c r="B821" s="239"/>
      <c r="F821" s="239"/>
      <c r="G821" s="239"/>
      <c r="H821" s="239"/>
      <c r="I821" s="239"/>
      <c r="J821" s="239"/>
      <c r="K821" s="239"/>
      <c r="L821" s="239"/>
      <c r="M821" s="239"/>
      <c r="N821" s="239"/>
      <c r="O821" s="239"/>
      <c r="P821" s="239"/>
      <c r="Q821" s="239"/>
      <c r="R821" s="239"/>
      <c r="S821" s="239"/>
    </row>
    <row r="822" spans="1:19" s="253" customFormat="1" x14ac:dyDescent="0.25">
      <c r="A822" s="239"/>
      <c r="B822" s="239"/>
      <c r="F822" s="239"/>
      <c r="G822" s="239"/>
      <c r="H822" s="239"/>
      <c r="I822" s="239"/>
      <c r="J822" s="239"/>
      <c r="K822" s="239"/>
      <c r="L822" s="239"/>
      <c r="M822" s="239"/>
      <c r="N822" s="239"/>
      <c r="O822" s="239"/>
      <c r="P822" s="239"/>
      <c r="Q822" s="239"/>
      <c r="R822" s="239"/>
      <c r="S822" s="239"/>
    </row>
    <row r="823" spans="1:19" s="253" customFormat="1" x14ac:dyDescent="0.25">
      <c r="A823" s="239"/>
      <c r="B823" s="239"/>
      <c r="F823" s="239"/>
      <c r="G823" s="239"/>
      <c r="H823" s="239"/>
      <c r="I823" s="239"/>
      <c r="J823" s="239"/>
      <c r="K823" s="239"/>
      <c r="L823" s="239"/>
      <c r="M823" s="239"/>
      <c r="N823" s="239"/>
      <c r="O823" s="239"/>
      <c r="P823" s="239"/>
      <c r="Q823" s="239"/>
      <c r="R823" s="239"/>
      <c r="S823" s="239"/>
    </row>
    <row r="824" spans="1:19" s="253" customFormat="1" x14ac:dyDescent="0.25">
      <c r="A824" s="239"/>
      <c r="B824" s="239"/>
      <c r="F824" s="239"/>
      <c r="G824" s="239"/>
      <c r="H824" s="239"/>
      <c r="I824" s="239"/>
      <c r="J824" s="239"/>
      <c r="K824" s="239"/>
      <c r="L824" s="239"/>
      <c r="M824" s="239"/>
      <c r="N824" s="239"/>
      <c r="O824" s="239"/>
      <c r="P824" s="239"/>
      <c r="Q824" s="239"/>
      <c r="R824" s="239"/>
      <c r="S824" s="239"/>
    </row>
    <row r="825" spans="1:19" s="253" customFormat="1" x14ac:dyDescent="0.25">
      <c r="A825" s="239"/>
      <c r="B825" s="239"/>
      <c r="F825" s="239"/>
      <c r="G825" s="239"/>
      <c r="H825" s="239"/>
      <c r="I825" s="239"/>
      <c r="J825" s="239"/>
      <c r="K825" s="239"/>
      <c r="L825" s="239"/>
      <c r="M825" s="239"/>
      <c r="N825" s="239"/>
      <c r="O825" s="239"/>
      <c r="P825" s="239"/>
      <c r="Q825" s="239"/>
      <c r="R825" s="239"/>
      <c r="S825" s="239"/>
    </row>
    <row r="826" spans="1:19" s="253" customFormat="1" x14ac:dyDescent="0.25">
      <c r="A826" s="239"/>
      <c r="B826" s="239"/>
      <c r="F826" s="239"/>
      <c r="G826" s="239"/>
      <c r="H826" s="239"/>
      <c r="I826" s="239"/>
      <c r="J826" s="239"/>
      <c r="K826" s="239"/>
      <c r="L826" s="239"/>
      <c r="M826" s="239"/>
      <c r="N826" s="239"/>
      <c r="O826" s="239"/>
      <c r="P826" s="239"/>
      <c r="Q826" s="239"/>
      <c r="R826" s="239"/>
      <c r="S826" s="239"/>
    </row>
    <row r="827" spans="1:19" s="253" customFormat="1" x14ac:dyDescent="0.25">
      <c r="A827" s="239"/>
      <c r="B827" s="239"/>
      <c r="F827" s="239"/>
      <c r="G827" s="239"/>
      <c r="H827" s="239"/>
      <c r="I827" s="239"/>
      <c r="J827" s="239"/>
      <c r="K827" s="239"/>
      <c r="L827" s="239"/>
      <c r="M827" s="239"/>
      <c r="N827" s="239"/>
      <c r="O827" s="239"/>
      <c r="P827" s="239"/>
      <c r="Q827" s="239"/>
      <c r="R827" s="239"/>
      <c r="S827" s="239"/>
    </row>
    <row r="828" spans="1:19" s="253" customFormat="1" x14ac:dyDescent="0.25">
      <c r="A828" s="239"/>
      <c r="B828" s="239"/>
      <c r="F828" s="239"/>
      <c r="G828" s="239"/>
      <c r="H828" s="239"/>
      <c r="I828" s="239"/>
      <c r="J828" s="239"/>
      <c r="K828" s="239"/>
      <c r="L828" s="239"/>
      <c r="M828" s="239"/>
      <c r="N828" s="239"/>
      <c r="O828" s="239"/>
      <c r="P828" s="239"/>
      <c r="Q828" s="239"/>
      <c r="R828" s="239"/>
      <c r="S828" s="239"/>
    </row>
    <row r="829" spans="1:19" s="253" customFormat="1" x14ac:dyDescent="0.25">
      <c r="A829" s="239"/>
      <c r="B829" s="239"/>
      <c r="F829" s="239"/>
      <c r="G829" s="239"/>
      <c r="H829" s="239"/>
      <c r="I829" s="239"/>
      <c r="J829" s="239"/>
      <c r="K829" s="239"/>
      <c r="L829" s="239"/>
      <c r="M829" s="239"/>
      <c r="N829" s="239"/>
      <c r="O829" s="239"/>
      <c r="P829" s="239"/>
      <c r="Q829" s="239"/>
      <c r="R829" s="239"/>
      <c r="S829" s="239"/>
    </row>
    <row r="830" spans="1:19" s="253" customFormat="1" x14ac:dyDescent="0.25">
      <c r="A830" s="239"/>
      <c r="B830" s="239"/>
      <c r="F830" s="239"/>
      <c r="G830" s="239"/>
      <c r="H830" s="239"/>
      <c r="I830" s="239"/>
      <c r="J830" s="239"/>
      <c r="K830" s="239"/>
      <c r="L830" s="239"/>
      <c r="M830" s="239"/>
      <c r="N830" s="239"/>
      <c r="O830" s="239"/>
      <c r="P830" s="239"/>
      <c r="Q830" s="239"/>
      <c r="R830" s="239"/>
      <c r="S830" s="239"/>
    </row>
    <row r="831" spans="1:19" s="253" customFormat="1" x14ac:dyDescent="0.25">
      <c r="A831" s="239"/>
      <c r="B831" s="239"/>
      <c r="F831" s="239"/>
      <c r="G831" s="239"/>
      <c r="H831" s="239"/>
      <c r="I831" s="239"/>
      <c r="J831" s="239"/>
      <c r="K831" s="239"/>
      <c r="L831" s="239"/>
      <c r="M831" s="239"/>
      <c r="N831" s="239"/>
      <c r="O831" s="239"/>
      <c r="P831" s="239"/>
      <c r="Q831" s="239"/>
      <c r="R831" s="239"/>
      <c r="S831" s="239"/>
    </row>
    <row r="832" spans="1:19" s="253" customFormat="1" x14ac:dyDescent="0.25">
      <c r="A832" s="239"/>
      <c r="B832" s="239"/>
      <c r="F832" s="239"/>
      <c r="G832" s="239"/>
      <c r="H832" s="239"/>
      <c r="I832" s="239"/>
      <c r="J832" s="239"/>
      <c r="K832" s="239"/>
      <c r="L832" s="239"/>
      <c r="M832" s="239"/>
      <c r="N832" s="239"/>
      <c r="O832" s="239"/>
      <c r="P832" s="239"/>
      <c r="Q832" s="239"/>
      <c r="R832" s="239"/>
      <c r="S832" s="239"/>
    </row>
    <row r="833" spans="1:19" s="253" customFormat="1" x14ac:dyDescent="0.25">
      <c r="A833" s="239"/>
      <c r="B833" s="239"/>
      <c r="F833" s="239"/>
      <c r="G833" s="239"/>
      <c r="H833" s="239"/>
      <c r="I833" s="239"/>
      <c r="J833" s="239"/>
      <c r="K833" s="239"/>
      <c r="L833" s="239"/>
      <c r="M833" s="239"/>
      <c r="N833" s="239"/>
      <c r="O833" s="239"/>
      <c r="P833" s="239"/>
      <c r="Q833" s="239"/>
      <c r="R833" s="239"/>
      <c r="S833" s="239"/>
    </row>
    <row r="834" spans="1:19" s="253" customFormat="1" x14ac:dyDescent="0.25">
      <c r="A834" s="239"/>
      <c r="B834" s="239"/>
      <c r="F834" s="239"/>
      <c r="G834" s="239"/>
      <c r="H834" s="239"/>
      <c r="I834" s="239"/>
      <c r="J834" s="239"/>
      <c r="K834" s="239"/>
      <c r="L834" s="239"/>
      <c r="M834" s="239"/>
      <c r="N834" s="239"/>
      <c r="O834" s="239"/>
      <c r="P834" s="239"/>
      <c r="Q834" s="239"/>
      <c r="R834" s="239"/>
      <c r="S834" s="239"/>
    </row>
    <row r="835" spans="1:19" s="253" customFormat="1" x14ac:dyDescent="0.25">
      <c r="A835" s="239"/>
      <c r="B835" s="239"/>
      <c r="F835" s="239"/>
      <c r="G835" s="239"/>
      <c r="H835" s="239"/>
      <c r="I835" s="239"/>
      <c r="J835" s="239"/>
      <c r="K835" s="239"/>
      <c r="L835" s="239"/>
      <c r="M835" s="239"/>
      <c r="N835" s="239"/>
      <c r="O835" s="239"/>
      <c r="P835" s="239"/>
      <c r="Q835" s="239"/>
      <c r="R835" s="239"/>
      <c r="S835" s="239"/>
    </row>
    <row r="836" spans="1:19" s="253" customFormat="1" x14ac:dyDescent="0.25">
      <c r="A836" s="239"/>
      <c r="B836" s="239"/>
      <c r="F836" s="239"/>
      <c r="G836" s="239"/>
      <c r="H836" s="239"/>
      <c r="I836" s="239"/>
      <c r="J836" s="239"/>
      <c r="K836" s="239"/>
      <c r="L836" s="239"/>
      <c r="M836" s="239"/>
      <c r="N836" s="239"/>
      <c r="O836" s="239"/>
      <c r="P836" s="239"/>
      <c r="Q836" s="239"/>
      <c r="R836" s="239"/>
      <c r="S836" s="239"/>
    </row>
    <row r="837" spans="1:19" s="253" customFormat="1" x14ac:dyDescent="0.25">
      <c r="A837" s="239"/>
      <c r="B837" s="239"/>
      <c r="F837" s="239"/>
      <c r="G837" s="239"/>
      <c r="H837" s="239"/>
      <c r="I837" s="239"/>
      <c r="J837" s="239"/>
      <c r="K837" s="239"/>
      <c r="L837" s="239"/>
      <c r="M837" s="239"/>
      <c r="N837" s="239"/>
      <c r="O837" s="239"/>
      <c r="P837" s="239"/>
      <c r="Q837" s="239"/>
      <c r="R837" s="239"/>
      <c r="S837" s="239"/>
    </row>
    <row r="838" spans="1:19" s="253" customFormat="1" x14ac:dyDescent="0.25">
      <c r="A838" s="239"/>
      <c r="B838" s="239"/>
      <c r="F838" s="239"/>
      <c r="G838" s="239"/>
      <c r="H838" s="239"/>
      <c r="I838" s="239"/>
      <c r="J838" s="239"/>
      <c r="K838" s="239"/>
      <c r="L838" s="239"/>
      <c r="M838" s="239"/>
      <c r="N838" s="239"/>
      <c r="O838" s="239"/>
      <c r="P838" s="239"/>
      <c r="Q838" s="239"/>
      <c r="R838" s="239"/>
      <c r="S838" s="239"/>
    </row>
    <row r="839" spans="1:19" s="253" customFormat="1" x14ac:dyDescent="0.25">
      <c r="A839" s="239"/>
      <c r="B839" s="239"/>
      <c r="F839" s="239"/>
      <c r="G839" s="239"/>
      <c r="H839" s="239"/>
      <c r="I839" s="239"/>
      <c r="J839" s="239"/>
      <c r="K839" s="239"/>
      <c r="L839" s="239"/>
      <c r="M839" s="239"/>
      <c r="N839" s="239"/>
      <c r="O839" s="239"/>
      <c r="P839" s="239"/>
      <c r="Q839" s="239"/>
      <c r="R839" s="239"/>
      <c r="S839" s="239"/>
    </row>
    <row r="840" spans="1:19" s="253" customFormat="1" x14ac:dyDescent="0.25">
      <c r="A840" s="239"/>
      <c r="B840" s="239"/>
      <c r="F840" s="239"/>
      <c r="G840" s="239"/>
      <c r="H840" s="239"/>
      <c r="I840" s="239"/>
      <c r="J840" s="239"/>
      <c r="K840" s="239"/>
      <c r="L840" s="239"/>
      <c r="M840" s="239"/>
      <c r="N840" s="239"/>
      <c r="O840" s="239"/>
      <c r="P840" s="239"/>
      <c r="Q840" s="239"/>
      <c r="R840" s="239"/>
      <c r="S840" s="239"/>
    </row>
    <row r="841" spans="1:19" s="253" customFormat="1" x14ac:dyDescent="0.25">
      <c r="A841" s="239"/>
      <c r="B841" s="239"/>
      <c r="F841" s="239"/>
      <c r="G841" s="239"/>
      <c r="H841" s="239"/>
      <c r="I841" s="239"/>
      <c r="J841" s="239"/>
      <c r="K841" s="239"/>
      <c r="L841" s="239"/>
      <c r="M841" s="239"/>
      <c r="N841" s="239"/>
      <c r="O841" s="239"/>
      <c r="P841" s="239"/>
      <c r="Q841" s="239"/>
      <c r="R841" s="239"/>
      <c r="S841" s="239"/>
    </row>
    <row r="842" spans="1:19" s="253" customFormat="1" x14ac:dyDescent="0.25">
      <c r="A842" s="239"/>
      <c r="B842" s="239"/>
      <c r="F842" s="239"/>
      <c r="G842" s="239"/>
      <c r="H842" s="239"/>
      <c r="I842" s="239"/>
      <c r="J842" s="239"/>
      <c r="K842" s="239"/>
      <c r="L842" s="239"/>
      <c r="M842" s="239"/>
      <c r="N842" s="239"/>
      <c r="O842" s="239"/>
      <c r="P842" s="239"/>
      <c r="Q842" s="239"/>
      <c r="R842" s="239"/>
      <c r="S842" s="239"/>
    </row>
    <row r="843" spans="1:19" s="253" customFormat="1" x14ac:dyDescent="0.25">
      <c r="A843" s="239"/>
      <c r="B843" s="239"/>
      <c r="F843" s="239"/>
      <c r="G843" s="239"/>
      <c r="H843" s="239"/>
      <c r="I843" s="239"/>
      <c r="J843" s="239"/>
      <c r="K843" s="239"/>
      <c r="L843" s="239"/>
      <c r="M843" s="239"/>
      <c r="N843" s="239"/>
      <c r="O843" s="239"/>
      <c r="P843" s="239"/>
      <c r="Q843" s="239"/>
      <c r="R843" s="239"/>
      <c r="S843" s="239"/>
    </row>
    <row r="844" spans="1:19" s="253" customFormat="1" x14ac:dyDescent="0.25">
      <c r="A844" s="239"/>
      <c r="B844" s="239"/>
      <c r="F844" s="239"/>
      <c r="G844" s="239"/>
      <c r="H844" s="239"/>
      <c r="I844" s="239"/>
      <c r="J844" s="239"/>
      <c r="K844" s="239"/>
      <c r="L844" s="239"/>
      <c r="M844" s="239"/>
      <c r="N844" s="239"/>
      <c r="O844" s="239"/>
      <c r="P844" s="239"/>
      <c r="Q844" s="239"/>
      <c r="R844" s="239"/>
      <c r="S844" s="239"/>
    </row>
    <row r="845" spans="1:19" s="253" customFormat="1" x14ac:dyDescent="0.25">
      <c r="A845" s="239"/>
      <c r="B845" s="239"/>
      <c r="F845" s="239"/>
      <c r="G845" s="239"/>
      <c r="H845" s="239"/>
      <c r="I845" s="239"/>
      <c r="J845" s="239"/>
      <c r="K845" s="239"/>
      <c r="L845" s="239"/>
      <c r="M845" s="239"/>
      <c r="N845" s="239"/>
      <c r="O845" s="239"/>
      <c r="P845" s="239"/>
      <c r="Q845" s="239"/>
      <c r="R845" s="239"/>
      <c r="S845" s="239"/>
    </row>
    <row r="846" spans="1:19" s="253" customFormat="1" x14ac:dyDescent="0.25">
      <c r="A846" s="239"/>
      <c r="B846" s="239"/>
      <c r="F846" s="239"/>
      <c r="G846" s="239"/>
      <c r="H846" s="239"/>
      <c r="I846" s="239"/>
      <c r="J846" s="239"/>
      <c r="K846" s="239"/>
      <c r="L846" s="239"/>
      <c r="M846" s="239"/>
      <c r="N846" s="239"/>
      <c r="O846" s="239"/>
      <c r="P846" s="239"/>
      <c r="Q846" s="239"/>
      <c r="R846" s="239"/>
      <c r="S846" s="239"/>
    </row>
    <row r="847" spans="1:19" s="253" customFormat="1" x14ac:dyDescent="0.25">
      <c r="A847" s="239"/>
      <c r="B847" s="239"/>
      <c r="F847" s="239"/>
      <c r="G847" s="239"/>
      <c r="H847" s="239"/>
      <c r="I847" s="239"/>
      <c r="J847" s="239"/>
      <c r="K847" s="239"/>
      <c r="L847" s="239"/>
      <c r="M847" s="239"/>
      <c r="N847" s="239"/>
      <c r="O847" s="239"/>
      <c r="P847" s="239"/>
      <c r="Q847" s="239"/>
      <c r="R847" s="239"/>
      <c r="S847" s="239"/>
    </row>
    <row r="848" spans="1:19" s="253" customFormat="1" x14ac:dyDescent="0.25">
      <c r="A848" s="239"/>
      <c r="B848" s="239"/>
      <c r="F848" s="239"/>
      <c r="G848" s="239"/>
      <c r="H848" s="239"/>
      <c r="I848" s="239"/>
      <c r="J848" s="239"/>
      <c r="K848" s="239"/>
      <c r="L848" s="239"/>
      <c r="M848" s="239"/>
      <c r="N848" s="239"/>
      <c r="O848" s="239"/>
      <c r="P848" s="239"/>
      <c r="Q848" s="239"/>
      <c r="R848" s="239"/>
      <c r="S848" s="239"/>
    </row>
    <row r="849" spans="1:19" s="253" customFormat="1" x14ac:dyDescent="0.25">
      <c r="A849" s="239"/>
      <c r="B849" s="239"/>
      <c r="F849" s="239"/>
      <c r="G849" s="239"/>
      <c r="H849" s="239"/>
      <c r="I849" s="239"/>
      <c r="J849" s="239"/>
      <c r="K849" s="239"/>
      <c r="L849" s="239"/>
      <c r="M849" s="239"/>
      <c r="N849" s="239"/>
      <c r="O849" s="239"/>
      <c r="P849" s="239"/>
      <c r="Q849" s="239"/>
      <c r="R849" s="239"/>
      <c r="S849" s="239"/>
    </row>
    <row r="850" spans="1:19" s="253" customFormat="1" x14ac:dyDescent="0.25">
      <c r="A850" s="239"/>
      <c r="B850" s="239"/>
      <c r="F850" s="239"/>
      <c r="G850" s="239"/>
      <c r="H850" s="239"/>
      <c r="I850" s="239"/>
      <c r="J850" s="239"/>
      <c r="K850" s="239"/>
      <c r="L850" s="239"/>
      <c r="M850" s="239"/>
      <c r="N850" s="239"/>
      <c r="O850" s="239"/>
      <c r="P850" s="239"/>
      <c r="Q850" s="239"/>
      <c r="R850" s="239"/>
      <c r="S850" s="239"/>
    </row>
    <row r="851" spans="1:19" s="253" customFormat="1" x14ac:dyDescent="0.25">
      <c r="A851" s="239"/>
      <c r="B851" s="239"/>
      <c r="F851" s="239"/>
      <c r="G851" s="239"/>
      <c r="H851" s="239"/>
      <c r="I851" s="239"/>
      <c r="J851" s="239"/>
      <c r="K851" s="239"/>
      <c r="L851" s="239"/>
      <c r="M851" s="239"/>
      <c r="N851" s="239"/>
      <c r="O851" s="239"/>
      <c r="P851" s="239"/>
      <c r="Q851" s="239"/>
      <c r="R851" s="239"/>
      <c r="S851" s="239"/>
    </row>
    <row r="852" spans="1:19" s="253" customFormat="1" x14ac:dyDescent="0.25">
      <c r="A852" s="239"/>
      <c r="B852" s="239"/>
      <c r="F852" s="239"/>
      <c r="G852" s="239"/>
      <c r="H852" s="239"/>
      <c r="I852" s="239"/>
      <c r="J852" s="239"/>
      <c r="K852" s="239"/>
      <c r="L852" s="239"/>
      <c r="M852" s="239"/>
      <c r="N852" s="239"/>
      <c r="O852" s="239"/>
      <c r="P852" s="239"/>
      <c r="Q852" s="239"/>
      <c r="R852" s="239"/>
      <c r="S852" s="239"/>
    </row>
    <row r="853" spans="1:19" s="253" customFormat="1" x14ac:dyDescent="0.25">
      <c r="A853" s="239"/>
      <c r="B853" s="239"/>
      <c r="F853" s="239"/>
      <c r="G853" s="239"/>
      <c r="H853" s="239"/>
      <c r="I853" s="239"/>
      <c r="J853" s="239"/>
      <c r="K853" s="239"/>
      <c r="L853" s="239"/>
      <c r="M853" s="239"/>
      <c r="N853" s="239"/>
      <c r="O853" s="239"/>
      <c r="P853" s="239"/>
      <c r="Q853" s="239"/>
      <c r="R853" s="239"/>
      <c r="S853" s="239"/>
    </row>
    <row r="854" spans="1:19" s="253" customFormat="1" x14ac:dyDescent="0.25">
      <c r="A854" s="239"/>
      <c r="B854" s="239"/>
      <c r="F854" s="239"/>
      <c r="G854" s="239"/>
      <c r="H854" s="239"/>
      <c r="I854" s="239"/>
      <c r="J854" s="239"/>
      <c r="K854" s="239"/>
      <c r="L854" s="239"/>
      <c r="M854" s="239"/>
      <c r="N854" s="239"/>
      <c r="O854" s="239"/>
      <c r="P854" s="239"/>
      <c r="Q854" s="239"/>
      <c r="R854" s="239"/>
      <c r="S854" s="239"/>
    </row>
    <row r="855" spans="1:19" s="253" customFormat="1" x14ac:dyDescent="0.25">
      <c r="A855" s="239"/>
      <c r="B855" s="239"/>
      <c r="F855" s="239"/>
      <c r="G855" s="239"/>
      <c r="H855" s="239"/>
      <c r="I855" s="239"/>
      <c r="J855" s="239"/>
      <c r="K855" s="239"/>
      <c r="L855" s="239"/>
      <c r="M855" s="239"/>
      <c r="N855" s="239"/>
      <c r="O855" s="239"/>
      <c r="P855" s="239"/>
      <c r="Q855" s="239"/>
      <c r="R855" s="239"/>
      <c r="S855" s="239"/>
    </row>
    <row r="856" spans="1:19" s="253" customFormat="1" x14ac:dyDescent="0.25">
      <c r="A856" s="239"/>
      <c r="B856" s="239"/>
      <c r="F856" s="239"/>
      <c r="G856" s="239"/>
      <c r="H856" s="239"/>
      <c r="I856" s="239"/>
      <c r="J856" s="239"/>
      <c r="K856" s="239"/>
      <c r="L856" s="239"/>
      <c r="M856" s="239"/>
      <c r="N856" s="239"/>
      <c r="O856" s="239"/>
      <c r="P856" s="239"/>
      <c r="Q856" s="239"/>
      <c r="R856" s="239"/>
      <c r="S856" s="239"/>
    </row>
    <row r="857" spans="1:19" s="253" customFormat="1" x14ac:dyDescent="0.25">
      <c r="A857" s="239"/>
      <c r="B857" s="239"/>
      <c r="F857" s="239"/>
      <c r="G857" s="239"/>
      <c r="H857" s="239"/>
      <c r="I857" s="239"/>
      <c r="J857" s="239"/>
      <c r="K857" s="239"/>
      <c r="L857" s="239"/>
      <c r="M857" s="239"/>
      <c r="N857" s="239"/>
      <c r="O857" s="239"/>
      <c r="P857" s="239"/>
      <c r="Q857" s="239"/>
      <c r="R857" s="239"/>
      <c r="S857" s="239"/>
    </row>
    <row r="858" spans="1:19" s="253" customFormat="1" x14ac:dyDescent="0.25">
      <c r="A858" s="239"/>
      <c r="B858" s="239"/>
      <c r="F858" s="239"/>
      <c r="G858" s="239"/>
      <c r="H858" s="239"/>
      <c r="I858" s="239"/>
      <c r="J858" s="239"/>
      <c r="K858" s="239"/>
      <c r="L858" s="239"/>
      <c r="M858" s="239"/>
      <c r="N858" s="239"/>
      <c r="O858" s="239"/>
      <c r="P858" s="239"/>
      <c r="Q858" s="239"/>
      <c r="R858" s="239"/>
      <c r="S858" s="239"/>
    </row>
    <row r="859" spans="1:19" s="253" customFormat="1" x14ac:dyDescent="0.25">
      <c r="A859" s="239"/>
      <c r="B859" s="239"/>
      <c r="F859" s="239"/>
      <c r="G859" s="239"/>
      <c r="H859" s="239"/>
      <c r="I859" s="239"/>
      <c r="J859" s="239"/>
      <c r="K859" s="239"/>
      <c r="L859" s="239"/>
      <c r="M859" s="239"/>
      <c r="N859" s="239"/>
      <c r="O859" s="239"/>
      <c r="P859" s="239"/>
      <c r="Q859" s="239"/>
      <c r="R859" s="239"/>
      <c r="S859" s="239"/>
    </row>
    <row r="860" spans="1:19" s="253" customFormat="1" x14ac:dyDescent="0.25">
      <c r="A860" s="239"/>
      <c r="B860" s="239"/>
      <c r="F860" s="239"/>
      <c r="G860" s="239"/>
      <c r="H860" s="239"/>
      <c r="I860" s="239"/>
      <c r="J860" s="239"/>
      <c r="K860" s="239"/>
      <c r="L860" s="239"/>
      <c r="M860" s="239"/>
      <c r="N860" s="239"/>
      <c r="O860" s="239"/>
      <c r="P860" s="239"/>
      <c r="Q860" s="239"/>
      <c r="R860" s="239"/>
      <c r="S860" s="239"/>
    </row>
    <row r="861" spans="1:19" s="253" customFormat="1" x14ac:dyDescent="0.25">
      <c r="A861" s="239"/>
      <c r="B861" s="239"/>
      <c r="F861" s="239"/>
      <c r="G861" s="239"/>
      <c r="H861" s="239"/>
      <c r="I861" s="239"/>
      <c r="J861" s="239"/>
      <c r="K861" s="239"/>
      <c r="L861" s="239"/>
      <c r="M861" s="239"/>
      <c r="N861" s="239"/>
      <c r="O861" s="239"/>
      <c r="P861" s="239"/>
      <c r="Q861" s="239"/>
      <c r="R861" s="239"/>
      <c r="S861" s="239"/>
    </row>
    <row r="862" spans="1:19" s="253" customFormat="1" x14ac:dyDescent="0.25">
      <c r="A862" s="239"/>
      <c r="B862" s="239"/>
      <c r="F862" s="239"/>
      <c r="G862" s="239"/>
      <c r="H862" s="239"/>
      <c r="I862" s="239"/>
      <c r="J862" s="239"/>
      <c r="K862" s="239"/>
      <c r="L862" s="239"/>
      <c r="M862" s="239"/>
      <c r="N862" s="239"/>
      <c r="O862" s="239"/>
      <c r="P862" s="239"/>
      <c r="Q862" s="239"/>
      <c r="R862" s="239"/>
      <c r="S862" s="239"/>
    </row>
    <row r="863" spans="1:19" s="253" customFormat="1" x14ac:dyDescent="0.25">
      <c r="A863" s="239"/>
      <c r="B863" s="239"/>
      <c r="F863" s="239"/>
      <c r="G863" s="239"/>
      <c r="H863" s="239"/>
      <c r="I863" s="239"/>
      <c r="J863" s="239"/>
      <c r="K863" s="239"/>
      <c r="L863" s="239"/>
      <c r="M863" s="239"/>
      <c r="N863" s="239"/>
      <c r="O863" s="239"/>
      <c r="P863" s="239"/>
      <c r="Q863" s="239"/>
      <c r="R863" s="239"/>
      <c r="S863" s="239"/>
    </row>
    <row r="864" spans="1:19" s="253" customFormat="1" x14ac:dyDescent="0.25">
      <c r="A864" s="239"/>
      <c r="B864" s="239"/>
      <c r="F864" s="239"/>
      <c r="G864" s="239"/>
      <c r="H864" s="239"/>
      <c r="I864" s="239"/>
      <c r="J864" s="239"/>
      <c r="K864" s="239"/>
      <c r="L864" s="239"/>
      <c r="M864" s="239"/>
      <c r="N864" s="239"/>
      <c r="O864" s="239"/>
      <c r="P864" s="239"/>
      <c r="Q864" s="239"/>
      <c r="R864" s="239"/>
      <c r="S864" s="239"/>
    </row>
    <row r="865" spans="1:19" s="253" customFormat="1" x14ac:dyDescent="0.25">
      <c r="A865" s="239"/>
      <c r="B865" s="239"/>
      <c r="F865" s="239"/>
      <c r="G865" s="239"/>
      <c r="H865" s="239"/>
      <c r="I865" s="239"/>
      <c r="J865" s="239"/>
      <c r="K865" s="239"/>
      <c r="L865" s="239"/>
      <c r="M865" s="239"/>
      <c r="N865" s="239"/>
      <c r="O865" s="239"/>
      <c r="P865" s="239"/>
      <c r="Q865" s="239"/>
      <c r="R865" s="239"/>
      <c r="S865" s="239"/>
    </row>
    <row r="866" spans="1:19" s="253" customFormat="1" x14ac:dyDescent="0.25">
      <c r="A866" s="239"/>
      <c r="B866" s="239"/>
      <c r="F866" s="239"/>
      <c r="G866" s="239"/>
      <c r="H866" s="239"/>
      <c r="I866" s="239"/>
      <c r="J866" s="239"/>
      <c r="K866" s="239"/>
      <c r="L866" s="239"/>
      <c r="M866" s="239"/>
      <c r="N866" s="239"/>
      <c r="O866" s="239"/>
      <c r="P866" s="239"/>
      <c r="Q866" s="239"/>
      <c r="R866" s="239"/>
      <c r="S866" s="239"/>
    </row>
    <row r="867" spans="1:19" s="253" customFormat="1" x14ac:dyDescent="0.25">
      <c r="A867" s="239"/>
      <c r="B867" s="239"/>
      <c r="F867" s="239"/>
      <c r="G867" s="239"/>
      <c r="H867" s="239"/>
      <c r="I867" s="239"/>
      <c r="J867" s="239"/>
      <c r="K867" s="239"/>
      <c r="L867" s="239"/>
      <c r="M867" s="239"/>
      <c r="N867" s="239"/>
      <c r="O867" s="239"/>
      <c r="P867" s="239"/>
      <c r="Q867" s="239"/>
      <c r="R867" s="239"/>
      <c r="S867" s="239"/>
    </row>
    <row r="868" spans="1:19" s="253" customFormat="1" x14ac:dyDescent="0.25">
      <c r="A868" s="239"/>
      <c r="B868" s="239"/>
      <c r="F868" s="239"/>
      <c r="G868" s="239"/>
      <c r="H868" s="239"/>
      <c r="I868" s="239"/>
      <c r="J868" s="239"/>
      <c r="K868" s="239"/>
      <c r="L868" s="239"/>
      <c r="M868" s="239"/>
      <c r="N868" s="239"/>
      <c r="O868" s="239"/>
      <c r="P868" s="239"/>
      <c r="Q868" s="239"/>
      <c r="R868" s="239"/>
      <c r="S868" s="239"/>
    </row>
    <row r="869" spans="1:19" s="253" customFormat="1" x14ac:dyDescent="0.25">
      <c r="A869" s="239"/>
      <c r="B869" s="239"/>
      <c r="F869" s="239"/>
      <c r="G869" s="239"/>
      <c r="H869" s="239"/>
      <c r="I869" s="239"/>
      <c r="J869" s="239"/>
      <c r="K869" s="239"/>
      <c r="L869" s="239"/>
      <c r="M869" s="239"/>
      <c r="N869" s="239"/>
      <c r="O869" s="239"/>
      <c r="P869" s="239"/>
      <c r="Q869" s="239"/>
      <c r="R869" s="239"/>
      <c r="S869" s="239"/>
    </row>
    <row r="870" spans="1:19" s="253" customFormat="1" x14ac:dyDescent="0.25">
      <c r="A870" s="239"/>
      <c r="B870" s="239"/>
      <c r="F870" s="239"/>
      <c r="G870" s="239"/>
      <c r="H870" s="239"/>
      <c r="I870" s="239"/>
      <c r="J870" s="239"/>
      <c r="K870" s="239"/>
      <c r="L870" s="239"/>
      <c r="M870" s="239"/>
      <c r="N870" s="239"/>
      <c r="O870" s="239"/>
      <c r="P870" s="239"/>
      <c r="Q870" s="239"/>
      <c r="R870" s="239"/>
      <c r="S870" s="239"/>
    </row>
    <row r="871" spans="1:19" s="253" customFormat="1" x14ac:dyDescent="0.25">
      <c r="A871" s="239"/>
      <c r="B871" s="239"/>
      <c r="F871" s="239"/>
      <c r="G871" s="239"/>
      <c r="H871" s="239"/>
      <c r="I871" s="239"/>
      <c r="J871" s="239"/>
      <c r="K871" s="239"/>
      <c r="L871" s="239"/>
      <c r="M871" s="239"/>
      <c r="N871" s="239"/>
      <c r="O871" s="239"/>
      <c r="P871" s="239"/>
      <c r="Q871" s="239"/>
      <c r="R871" s="239"/>
      <c r="S871" s="239"/>
    </row>
    <row r="872" spans="1:19" s="253" customFormat="1" x14ac:dyDescent="0.25">
      <c r="A872" s="239"/>
      <c r="B872" s="239"/>
      <c r="F872" s="239"/>
      <c r="G872" s="239"/>
      <c r="H872" s="239"/>
      <c r="I872" s="239"/>
      <c r="J872" s="239"/>
      <c r="K872" s="239"/>
      <c r="L872" s="239"/>
      <c r="M872" s="239"/>
      <c r="N872" s="239"/>
      <c r="O872" s="239"/>
      <c r="P872" s="239"/>
      <c r="Q872" s="239"/>
      <c r="R872" s="239"/>
      <c r="S872" s="239"/>
    </row>
    <row r="873" spans="1:19" s="253" customFormat="1" x14ac:dyDescent="0.25">
      <c r="A873" s="239"/>
      <c r="B873" s="239"/>
      <c r="F873" s="239"/>
      <c r="G873" s="239"/>
      <c r="H873" s="239"/>
      <c r="I873" s="239"/>
      <c r="J873" s="239"/>
      <c r="K873" s="239"/>
      <c r="L873" s="239"/>
      <c r="M873" s="239"/>
      <c r="N873" s="239"/>
      <c r="O873" s="239"/>
      <c r="P873" s="239"/>
      <c r="Q873" s="239"/>
      <c r="R873" s="239"/>
      <c r="S873" s="239"/>
    </row>
    <row r="874" spans="1:19" s="253" customFormat="1" x14ac:dyDescent="0.25">
      <c r="A874" s="239"/>
      <c r="B874" s="239"/>
      <c r="F874" s="239"/>
      <c r="G874" s="239"/>
      <c r="H874" s="239"/>
      <c r="I874" s="239"/>
      <c r="J874" s="239"/>
      <c r="K874" s="239"/>
      <c r="L874" s="239"/>
      <c r="M874" s="239"/>
      <c r="N874" s="239"/>
      <c r="O874" s="239"/>
      <c r="P874" s="239"/>
      <c r="Q874" s="239"/>
      <c r="R874" s="239"/>
      <c r="S874" s="239"/>
    </row>
    <row r="875" spans="1:19" s="253" customFormat="1" x14ac:dyDescent="0.25">
      <c r="A875" s="239"/>
      <c r="B875" s="239"/>
      <c r="F875" s="239"/>
      <c r="G875" s="239"/>
      <c r="H875" s="239"/>
      <c r="I875" s="239"/>
      <c r="J875" s="239"/>
      <c r="K875" s="239"/>
      <c r="L875" s="239"/>
      <c r="M875" s="239"/>
      <c r="N875" s="239"/>
      <c r="O875" s="239"/>
      <c r="P875" s="239"/>
      <c r="Q875" s="239"/>
      <c r="R875" s="239"/>
      <c r="S875" s="239"/>
    </row>
    <row r="876" spans="1:19" s="253" customFormat="1" x14ac:dyDescent="0.25">
      <c r="A876" s="239"/>
      <c r="B876" s="239"/>
      <c r="F876" s="239"/>
      <c r="G876" s="239"/>
      <c r="H876" s="239"/>
      <c r="I876" s="239"/>
      <c r="J876" s="239"/>
      <c r="K876" s="239"/>
      <c r="L876" s="239"/>
      <c r="M876" s="239"/>
      <c r="N876" s="239"/>
      <c r="O876" s="239"/>
      <c r="P876" s="239"/>
      <c r="Q876" s="239"/>
      <c r="R876" s="239"/>
      <c r="S876" s="239"/>
    </row>
    <row r="877" spans="1:19" s="253" customFormat="1" x14ac:dyDescent="0.25">
      <c r="A877" s="239"/>
      <c r="B877" s="239"/>
      <c r="F877" s="239"/>
      <c r="G877" s="239"/>
      <c r="H877" s="239"/>
      <c r="I877" s="239"/>
      <c r="J877" s="239"/>
      <c r="K877" s="239"/>
      <c r="L877" s="239"/>
      <c r="M877" s="239"/>
      <c r="N877" s="239"/>
      <c r="O877" s="239"/>
      <c r="P877" s="239"/>
      <c r="Q877" s="239"/>
      <c r="R877" s="239"/>
      <c r="S877" s="239"/>
    </row>
    <row r="878" spans="1:19" s="253" customFormat="1" x14ac:dyDescent="0.25">
      <c r="A878" s="239"/>
      <c r="B878" s="239"/>
      <c r="F878" s="239"/>
      <c r="G878" s="239"/>
      <c r="H878" s="239"/>
      <c r="I878" s="239"/>
      <c r="J878" s="239"/>
      <c r="K878" s="239"/>
      <c r="L878" s="239"/>
      <c r="M878" s="239"/>
      <c r="N878" s="239"/>
      <c r="O878" s="239"/>
      <c r="P878" s="239"/>
      <c r="Q878" s="239"/>
      <c r="R878" s="239"/>
      <c r="S878" s="239"/>
    </row>
    <row r="879" spans="1:19" s="253" customFormat="1" x14ac:dyDescent="0.25">
      <c r="A879" s="239"/>
      <c r="B879" s="239"/>
      <c r="F879" s="239"/>
      <c r="G879" s="239"/>
      <c r="H879" s="239"/>
      <c r="I879" s="239"/>
      <c r="J879" s="239"/>
      <c r="K879" s="239"/>
      <c r="L879" s="239"/>
      <c r="M879" s="239"/>
      <c r="N879" s="239"/>
      <c r="O879" s="239"/>
      <c r="P879" s="239"/>
      <c r="Q879" s="239"/>
      <c r="R879" s="239"/>
      <c r="S879" s="239"/>
    </row>
    <row r="880" spans="1:19" s="253" customFormat="1" x14ac:dyDescent="0.25">
      <c r="A880" s="239"/>
      <c r="B880" s="239"/>
      <c r="F880" s="239"/>
      <c r="G880" s="239"/>
      <c r="H880" s="239"/>
      <c r="I880" s="239"/>
      <c r="J880" s="239"/>
      <c r="K880" s="239"/>
      <c r="L880" s="239"/>
      <c r="M880" s="239"/>
      <c r="N880" s="239"/>
      <c r="O880" s="239"/>
      <c r="P880" s="239"/>
      <c r="Q880" s="239"/>
      <c r="R880" s="239"/>
      <c r="S880" s="239"/>
    </row>
    <row r="881" spans="1:19" s="253" customFormat="1" x14ac:dyDescent="0.25">
      <c r="A881" s="239"/>
      <c r="B881" s="239"/>
      <c r="F881" s="239"/>
      <c r="G881" s="239"/>
      <c r="H881" s="239"/>
      <c r="I881" s="239"/>
      <c r="J881" s="239"/>
      <c r="K881" s="239"/>
      <c r="L881" s="239"/>
      <c r="M881" s="239"/>
      <c r="N881" s="239"/>
      <c r="O881" s="239"/>
      <c r="P881" s="239"/>
      <c r="Q881" s="239"/>
      <c r="R881" s="239"/>
      <c r="S881" s="239"/>
    </row>
    <row r="882" spans="1:19" s="253" customFormat="1" x14ac:dyDescent="0.25">
      <c r="A882" s="239"/>
      <c r="B882" s="239"/>
      <c r="F882" s="239"/>
      <c r="G882" s="239"/>
      <c r="H882" s="239"/>
      <c r="I882" s="239"/>
      <c r="J882" s="239"/>
      <c r="K882" s="239"/>
      <c r="L882" s="239"/>
      <c r="M882" s="239"/>
      <c r="N882" s="239"/>
      <c r="O882" s="239"/>
      <c r="P882" s="239"/>
      <c r="Q882" s="239"/>
      <c r="R882" s="239"/>
      <c r="S882" s="239"/>
    </row>
    <row r="883" spans="1:19" s="253" customFormat="1" x14ac:dyDescent="0.25">
      <c r="A883" s="239"/>
      <c r="B883" s="239"/>
      <c r="F883" s="239"/>
      <c r="G883" s="239"/>
      <c r="H883" s="239"/>
      <c r="I883" s="239"/>
      <c r="J883" s="239"/>
      <c r="K883" s="239"/>
      <c r="L883" s="239"/>
      <c r="M883" s="239"/>
      <c r="N883" s="239"/>
      <c r="O883" s="239"/>
      <c r="P883" s="239"/>
      <c r="Q883" s="239"/>
      <c r="R883" s="239"/>
      <c r="S883" s="239"/>
    </row>
    <row r="884" spans="1:19" s="253" customFormat="1" x14ac:dyDescent="0.25">
      <c r="A884" s="239"/>
      <c r="B884" s="239"/>
      <c r="F884" s="239"/>
      <c r="G884" s="239"/>
      <c r="H884" s="239"/>
      <c r="I884" s="239"/>
      <c r="J884" s="239"/>
      <c r="K884" s="239"/>
      <c r="L884" s="239"/>
      <c r="M884" s="239"/>
      <c r="N884" s="239"/>
      <c r="O884" s="239"/>
      <c r="P884" s="239"/>
      <c r="Q884" s="239"/>
      <c r="R884" s="239"/>
      <c r="S884" s="239"/>
    </row>
    <row r="885" spans="1:19" s="253" customFormat="1" x14ac:dyDescent="0.25">
      <c r="A885" s="239"/>
      <c r="B885" s="239"/>
      <c r="F885" s="239"/>
      <c r="G885" s="239"/>
      <c r="H885" s="239"/>
      <c r="I885" s="239"/>
      <c r="J885" s="239"/>
      <c r="K885" s="239"/>
      <c r="L885" s="239"/>
      <c r="M885" s="239"/>
      <c r="N885" s="239"/>
      <c r="O885" s="239"/>
      <c r="P885" s="239"/>
      <c r="Q885" s="239"/>
      <c r="R885" s="239"/>
      <c r="S885" s="239"/>
    </row>
    <row r="886" spans="1:19" s="253" customFormat="1" x14ac:dyDescent="0.25">
      <c r="A886" s="239"/>
      <c r="B886" s="239"/>
      <c r="F886" s="239"/>
      <c r="G886" s="239"/>
      <c r="H886" s="239"/>
      <c r="I886" s="239"/>
      <c r="J886" s="239"/>
      <c r="K886" s="239"/>
      <c r="L886" s="239"/>
      <c r="M886" s="239"/>
      <c r="N886" s="239"/>
      <c r="O886" s="239"/>
      <c r="P886" s="239"/>
      <c r="Q886" s="239"/>
      <c r="R886" s="239"/>
      <c r="S886" s="239"/>
    </row>
    <row r="887" spans="1:19" s="253" customFormat="1" x14ac:dyDescent="0.25">
      <c r="A887" s="239"/>
      <c r="B887" s="239"/>
      <c r="F887" s="239"/>
      <c r="G887" s="239"/>
      <c r="H887" s="239"/>
      <c r="I887" s="239"/>
      <c r="J887" s="239"/>
      <c r="K887" s="239"/>
      <c r="L887" s="239"/>
      <c r="M887" s="239"/>
      <c r="N887" s="239"/>
      <c r="O887" s="239"/>
      <c r="P887" s="239"/>
      <c r="Q887" s="239"/>
      <c r="R887" s="239"/>
      <c r="S887" s="239"/>
    </row>
    <row r="888" spans="1:19" s="253" customFormat="1" x14ac:dyDescent="0.25">
      <c r="A888" s="239"/>
      <c r="B888" s="239"/>
      <c r="F888" s="239"/>
      <c r="G888" s="239"/>
      <c r="H888" s="239"/>
      <c r="I888" s="239"/>
      <c r="J888" s="239"/>
      <c r="K888" s="239"/>
      <c r="L888" s="239"/>
      <c r="M888" s="239"/>
      <c r="N888" s="239"/>
      <c r="O888" s="239"/>
      <c r="P888" s="239"/>
      <c r="Q888" s="239"/>
      <c r="R888" s="239"/>
      <c r="S888" s="239"/>
    </row>
    <row r="889" spans="1:19" s="253" customFormat="1" x14ac:dyDescent="0.25">
      <c r="A889" s="239"/>
      <c r="B889" s="239"/>
      <c r="F889" s="239"/>
      <c r="G889" s="239"/>
      <c r="H889" s="239"/>
      <c r="I889" s="239"/>
      <c r="J889" s="239"/>
      <c r="K889" s="239"/>
      <c r="L889" s="239"/>
      <c r="M889" s="239"/>
      <c r="N889" s="239"/>
      <c r="O889" s="239"/>
      <c r="P889" s="239"/>
      <c r="Q889" s="239"/>
      <c r="R889" s="239"/>
      <c r="S889" s="239"/>
    </row>
    <row r="890" spans="1:19" s="253" customFormat="1" x14ac:dyDescent="0.25">
      <c r="A890" s="239"/>
      <c r="B890" s="239"/>
      <c r="F890" s="239"/>
      <c r="G890" s="239"/>
      <c r="H890" s="239"/>
      <c r="I890" s="239"/>
      <c r="J890" s="239"/>
      <c r="K890" s="239"/>
      <c r="L890" s="239"/>
      <c r="M890" s="239"/>
      <c r="N890" s="239"/>
      <c r="O890" s="239"/>
      <c r="P890" s="239"/>
      <c r="Q890" s="239"/>
      <c r="R890" s="239"/>
      <c r="S890" s="239"/>
    </row>
    <row r="891" spans="1:19" s="253" customFormat="1" x14ac:dyDescent="0.25">
      <c r="A891" s="239"/>
      <c r="B891" s="239"/>
      <c r="F891" s="239"/>
      <c r="G891" s="239"/>
      <c r="H891" s="239"/>
      <c r="I891" s="239"/>
      <c r="J891" s="239"/>
      <c r="K891" s="239"/>
      <c r="L891" s="239"/>
      <c r="M891" s="239"/>
      <c r="N891" s="239"/>
      <c r="O891" s="239"/>
      <c r="P891" s="239"/>
      <c r="Q891" s="239"/>
      <c r="R891" s="239"/>
      <c r="S891" s="239"/>
    </row>
    <row r="892" spans="1:19" s="253" customFormat="1" x14ac:dyDescent="0.25">
      <c r="A892" s="239"/>
      <c r="B892" s="239"/>
      <c r="F892" s="239"/>
      <c r="G892" s="239"/>
      <c r="H892" s="239"/>
      <c r="I892" s="239"/>
      <c r="J892" s="239"/>
      <c r="K892" s="239"/>
      <c r="L892" s="239"/>
      <c r="M892" s="239"/>
      <c r="N892" s="239"/>
      <c r="O892" s="239"/>
      <c r="P892" s="239"/>
      <c r="Q892" s="239"/>
      <c r="R892" s="239"/>
      <c r="S892" s="239"/>
    </row>
    <row r="893" spans="1:19" s="253" customFormat="1" x14ac:dyDescent="0.25">
      <c r="A893" s="239"/>
      <c r="B893" s="239"/>
      <c r="F893" s="239"/>
      <c r="G893" s="239"/>
      <c r="H893" s="239"/>
      <c r="I893" s="239"/>
      <c r="J893" s="239"/>
      <c r="K893" s="239"/>
      <c r="L893" s="239"/>
      <c r="M893" s="239"/>
      <c r="N893" s="239"/>
      <c r="O893" s="239"/>
      <c r="P893" s="239"/>
      <c r="Q893" s="239"/>
      <c r="R893" s="239"/>
      <c r="S893" s="239"/>
    </row>
    <row r="894" spans="1:19" s="253" customFormat="1" x14ac:dyDescent="0.25">
      <c r="A894" s="239"/>
      <c r="B894" s="239"/>
      <c r="F894" s="239"/>
      <c r="G894" s="239"/>
      <c r="H894" s="239"/>
      <c r="I894" s="239"/>
      <c r="J894" s="239"/>
      <c r="K894" s="239"/>
      <c r="L894" s="239"/>
      <c r="M894" s="239"/>
      <c r="N894" s="239"/>
      <c r="O894" s="239"/>
      <c r="P894" s="239"/>
      <c r="Q894" s="239"/>
      <c r="R894" s="239"/>
      <c r="S894" s="239"/>
    </row>
    <row r="895" spans="1:19" s="253" customFormat="1" x14ac:dyDescent="0.25">
      <c r="A895" s="239"/>
      <c r="B895" s="239"/>
      <c r="F895" s="239"/>
      <c r="G895" s="239"/>
      <c r="H895" s="239"/>
      <c r="I895" s="239"/>
      <c r="J895" s="239"/>
      <c r="K895" s="239"/>
      <c r="L895" s="239"/>
      <c r="M895" s="239"/>
      <c r="N895" s="239"/>
      <c r="O895" s="239"/>
      <c r="P895" s="239"/>
      <c r="Q895" s="239"/>
      <c r="R895" s="239"/>
      <c r="S895" s="239"/>
    </row>
    <row r="896" spans="1:19" s="253" customFormat="1" x14ac:dyDescent="0.25">
      <c r="A896" s="239"/>
      <c r="B896" s="239"/>
      <c r="F896" s="239"/>
      <c r="G896" s="239"/>
      <c r="H896" s="239"/>
      <c r="I896" s="239"/>
      <c r="J896" s="239"/>
      <c r="K896" s="239"/>
      <c r="L896" s="239"/>
      <c r="M896" s="239"/>
      <c r="N896" s="239"/>
      <c r="O896" s="239"/>
      <c r="P896" s="239"/>
      <c r="Q896" s="239"/>
      <c r="R896" s="239"/>
      <c r="S896" s="239"/>
    </row>
    <row r="897" spans="1:19" s="253" customFormat="1" x14ac:dyDescent="0.25">
      <c r="A897" s="239"/>
      <c r="B897" s="239"/>
      <c r="F897" s="239"/>
      <c r="G897" s="239"/>
      <c r="H897" s="239"/>
      <c r="I897" s="239"/>
      <c r="J897" s="239"/>
      <c r="K897" s="239"/>
      <c r="L897" s="239"/>
      <c r="M897" s="239"/>
      <c r="N897" s="239"/>
      <c r="O897" s="239"/>
      <c r="P897" s="239"/>
      <c r="Q897" s="239"/>
      <c r="R897" s="239"/>
      <c r="S897" s="239"/>
    </row>
    <row r="898" spans="1:19" s="253" customFormat="1" x14ac:dyDescent="0.25">
      <c r="A898" s="239"/>
      <c r="B898" s="239"/>
      <c r="F898" s="239"/>
      <c r="G898" s="239"/>
      <c r="H898" s="239"/>
      <c r="I898" s="239"/>
      <c r="J898" s="239"/>
      <c r="K898" s="239"/>
      <c r="L898" s="239"/>
      <c r="M898" s="239"/>
      <c r="N898" s="239"/>
      <c r="O898" s="239"/>
      <c r="P898" s="239"/>
      <c r="Q898" s="239"/>
      <c r="R898" s="239"/>
      <c r="S898" s="239"/>
    </row>
    <row r="899" spans="1:19" s="253" customFormat="1" x14ac:dyDescent="0.25">
      <c r="A899" s="239"/>
      <c r="B899" s="239"/>
      <c r="F899" s="239"/>
      <c r="G899" s="239"/>
      <c r="H899" s="239"/>
      <c r="I899" s="239"/>
      <c r="J899" s="239"/>
      <c r="K899" s="239"/>
      <c r="L899" s="239"/>
      <c r="M899" s="239"/>
      <c r="N899" s="239"/>
      <c r="O899" s="239"/>
      <c r="P899" s="239"/>
      <c r="Q899" s="239"/>
      <c r="R899" s="239"/>
      <c r="S899" s="239"/>
    </row>
    <row r="900" spans="1:19" s="253" customFormat="1" x14ac:dyDescent="0.25">
      <c r="A900" s="239"/>
      <c r="B900" s="239"/>
      <c r="F900" s="239"/>
      <c r="G900" s="239"/>
      <c r="H900" s="239"/>
      <c r="I900" s="239"/>
      <c r="J900" s="239"/>
      <c r="K900" s="239"/>
      <c r="L900" s="239"/>
      <c r="M900" s="239"/>
      <c r="N900" s="239"/>
      <c r="O900" s="239"/>
      <c r="P900" s="239"/>
      <c r="Q900" s="239"/>
      <c r="R900" s="239"/>
      <c r="S900" s="239"/>
    </row>
    <row r="901" spans="1:19" s="253" customFormat="1" x14ac:dyDescent="0.25">
      <c r="A901" s="239"/>
      <c r="B901" s="239"/>
      <c r="F901" s="239"/>
      <c r="G901" s="239"/>
      <c r="H901" s="239"/>
      <c r="I901" s="239"/>
      <c r="J901" s="239"/>
      <c r="K901" s="239"/>
      <c r="L901" s="239"/>
      <c r="M901" s="239"/>
      <c r="N901" s="239"/>
      <c r="O901" s="239"/>
      <c r="P901" s="239"/>
      <c r="Q901" s="239"/>
      <c r="R901" s="239"/>
      <c r="S901" s="239"/>
    </row>
    <row r="902" spans="1:19" s="253" customFormat="1" x14ac:dyDescent="0.25">
      <c r="A902" s="239"/>
      <c r="B902" s="239"/>
      <c r="F902" s="239"/>
      <c r="G902" s="239"/>
      <c r="H902" s="239"/>
      <c r="I902" s="239"/>
      <c r="J902" s="239"/>
      <c r="K902" s="239"/>
      <c r="L902" s="239"/>
      <c r="M902" s="239"/>
      <c r="N902" s="239"/>
      <c r="O902" s="239"/>
      <c r="P902" s="239"/>
      <c r="Q902" s="239"/>
      <c r="R902" s="239"/>
      <c r="S902" s="239"/>
    </row>
    <row r="903" spans="1:19" s="253" customFormat="1" x14ac:dyDescent="0.25">
      <c r="A903" s="239"/>
      <c r="B903" s="239"/>
      <c r="F903" s="239"/>
      <c r="G903" s="239"/>
      <c r="H903" s="239"/>
      <c r="I903" s="239"/>
      <c r="J903" s="239"/>
      <c r="K903" s="239"/>
      <c r="L903" s="239"/>
      <c r="M903" s="239"/>
      <c r="N903" s="239"/>
      <c r="O903" s="239"/>
      <c r="P903" s="239"/>
      <c r="Q903" s="239"/>
      <c r="R903" s="239"/>
      <c r="S903" s="239"/>
    </row>
    <row r="904" spans="1:19" s="253" customFormat="1" x14ac:dyDescent="0.25">
      <c r="A904" s="239"/>
      <c r="B904" s="239"/>
      <c r="F904" s="239"/>
      <c r="G904" s="239"/>
      <c r="H904" s="239"/>
      <c r="I904" s="239"/>
      <c r="J904" s="239"/>
      <c r="K904" s="239"/>
      <c r="L904" s="239"/>
      <c r="M904" s="239"/>
      <c r="N904" s="239"/>
      <c r="O904" s="239"/>
      <c r="P904" s="239"/>
      <c r="Q904" s="239"/>
      <c r="R904" s="239"/>
      <c r="S904" s="239"/>
    </row>
    <row r="905" spans="1:19" s="253" customFormat="1" x14ac:dyDescent="0.25">
      <c r="A905" s="239"/>
      <c r="B905" s="239"/>
      <c r="F905" s="239"/>
      <c r="G905" s="239"/>
      <c r="H905" s="239"/>
      <c r="I905" s="239"/>
      <c r="J905" s="239"/>
      <c r="K905" s="239"/>
      <c r="L905" s="239"/>
      <c r="M905" s="239"/>
      <c r="N905" s="239"/>
      <c r="O905" s="239"/>
      <c r="P905" s="239"/>
      <c r="Q905" s="239"/>
      <c r="R905" s="239"/>
      <c r="S905" s="239"/>
    </row>
    <row r="906" spans="1:19" s="253" customFormat="1" x14ac:dyDescent="0.25">
      <c r="A906" s="239"/>
      <c r="B906" s="239"/>
      <c r="F906" s="239"/>
      <c r="G906" s="239"/>
      <c r="H906" s="239"/>
      <c r="I906" s="239"/>
      <c r="J906" s="239"/>
      <c r="K906" s="239"/>
      <c r="L906" s="239"/>
      <c r="M906" s="239"/>
      <c r="N906" s="239"/>
      <c r="O906" s="239"/>
      <c r="P906" s="239"/>
      <c r="Q906" s="239"/>
      <c r="R906" s="239"/>
      <c r="S906" s="239"/>
    </row>
    <row r="907" spans="1:19" s="253" customFormat="1" x14ac:dyDescent="0.25">
      <c r="A907" s="239"/>
      <c r="B907" s="239"/>
      <c r="F907" s="239"/>
      <c r="G907" s="239"/>
      <c r="H907" s="239"/>
      <c r="I907" s="239"/>
      <c r="J907" s="239"/>
      <c r="K907" s="239"/>
      <c r="L907" s="239"/>
      <c r="M907" s="239"/>
      <c r="N907" s="239"/>
      <c r="O907" s="239"/>
      <c r="P907" s="239"/>
      <c r="Q907" s="239"/>
      <c r="R907" s="239"/>
      <c r="S907" s="239"/>
    </row>
    <row r="908" spans="1:19" s="253" customFormat="1" x14ac:dyDescent="0.25">
      <c r="A908" s="239"/>
      <c r="B908" s="239"/>
      <c r="F908" s="239"/>
      <c r="G908" s="239"/>
      <c r="H908" s="239"/>
      <c r="I908" s="239"/>
      <c r="J908" s="239"/>
      <c r="K908" s="239"/>
      <c r="L908" s="239"/>
      <c r="M908" s="239"/>
      <c r="N908" s="239"/>
      <c r="O908" s="239"/>
      <c r="P908" s="239"/>
      <c r="Q908" s="239"/>
      <c r="R908" s="239"/>
      <c r="S908" s="239"/>
    </row>
    <row r="909" spans="1:19" s="253" customFormat="1" x14ac:dyDescent="0.25">
      <c r="A909" s="239"/>
      <c r="B909" s="239"/>
      <c r="F909" s="239"/>
      <c r="G909" s="239"/>
      <c r="H909" s="239"/>
      <c r="I909" s="239"/>
      <c r="J909" s="239"/>
      <c r="K909" s="239"/>
      <c r="L909" s="239"/>
      <c r="M909" s="239"/>
      <c r="N909" s="239"/>
      <c r="O909" s="239"/>
      <c r="P909" s="239"/>
      <c r="Q909" s="239"/>
      <c r="R909" s="239"/>
      <c r="S909" s="239"/>
    </row>
    <row r="910" spans="1:19" s="253" customFormat="1" x14ac:dyDescent="0.25">
      <c r="A910" s="239"/>
      <c r="B910" s="239"/>
      <c r="F910" s="239"/>
      <c r="G910" s="239"/>
      <c r="H910" s="239"/>
      <c r="I910" s="239"/>
      <c r="J910" s="239"/>
      <c r="K910" s="239"/>
      <c r="L910" s="239"/>
      <c r="M910" s="239"/>
      <c r="N910" s="239"/>
      <c r="O910" s="239"/>
      <c r="P910" s="239"/>
      <c r="Q910" s="239"/>
      <c r="R910" s="239"/>
      <c r="S910" s="239"/>
    </row>
    <row r="911" spans="1:19" s="253" customFormat="1" x14ac:dyDescent="0.25">
      <c r="A911" s="239"/>
      <c r="B911" s="239"/>
      <c r="F911" s="239"/>
      <c r="G911" s="239"/>
      <c r="H911" s="239"/>
      <c r="I911" s="239"/>
      <c r="J911" s="239"/>
      <c r="K911" s="239"/>
      <c r="L911" s="239"/>
      <c r="M911" s="239"/>
      <c r="N911" s="239"/>
      <c r="O911" s="239"/>
      <c r="P911" s="239"/>
      <c r="Q911" s="239"/>
      <c r="R911" s="239"/>
      <c r="S911" s="239"/>
    </row>
    <row r="912" spans="1:19" s="253" customFormat="1" x14ac:dyDescent="0.25">
      <c r="A912" s="239"/>
      <c r="B912" s="239"/>
      <c r="F912" s="239"/>
      <c r="G912" s="239"/>
      <c r="H912" s="239"/>
      <c r="I912" s="239"/>
      <c r="J912" s="239"/>
      <c r="K912" s="239"/>
      <c r="L912" s="239"/>
      <c r="M912" s="239"/>
      <c r="N912" s="239"/>
      <c r="O912" s="239"/>
      <c r="P912" s="239"/>
      <c r="Q912" s="239"/>
      <c r="R912" s="239"/>
      <c r="S912" s="239"/>
    </row>
    <row r="913" spans="1:19" s="253" customFormat="1" x14ac:dyDescent="0.25">
      <c r="A913" s="239"/>
      <c r="B913" s="239"/>
      <c r="F913" s="239"/>
      <c r="G913" s="239"/>
      <c r="H913" s="239"/>
      <c r="I913" s="239"/>
      <c r="J913" s="239"/>
      <c r="K913" s="239"/>
      <c r="L913" s="239"/>
      <c r="M913" s="239"/>
      <c r="N913" s="239"/>
      <c r="O913" s="239"/>
      <c r="P913" s="239"/>
      <c r="Q913" s="239"/>
      <c r="R913" s="239"/>
      <c r="S913" s="239"/>
    </row>
    <row r="914" spans="1:19" s="253" customFormat="1" x14ac:dyDescent="0.25">
      <c r="A914" s="239"/>
      <c r="B914" s="239"/>
      <c r="F914" s="239"/>
      <c r="G914" s="239"/>
      <c r="H914" s="239"/>
      <c r="I914" s="239"/>
      <c r="J914" s="239"/>
      <c r="K914" s="239"/>
      <c r="L914" s="239"/>
      <c r="M914" s="239"/>
      <c r="N914" s="239"/>
      <c r="O914" s="239"/>
      <c r="P914" s="239"/>
      <c r="Q914" s="239"/>
      <c r="R914" s="239"/>
      <c r="S914" s="239"/>
    </row>
    <row r="915" spans="1:19" s="253" customFormat="1" x14ac:dyDescent="0.25">
      <c r="A915" s="239"/>
      <c r="B915" s="239"/>
      <c r="F915" s="239"/>
      <c r="G915" s="239"/>
      <c r="H915" s="239"/>
      <c r="I915" s="239"/>
      <c r="J915" s="239"/>
      <c r="K915" s="239"/>
      <c r="L915" s="239"/>
      <c r="M915" s="239"/>
      <c r="N915" s="239"/>
      <c r="O915" s="239"/>
      <c r="P915" s="239"/>
      <c r="Q915" s="239"/>
      <c r="R915" s="239"/>
      <c r="S915" s="239"/>
    </row>
    <row r="916" spans="1:19" s="253" customFormat="1" x14ac:dyDescent="0.25">
      <c r="A916" s="239"/>
      <c r="B916" s="239"/>
      <c r="F916" s="239"/>
      <c r="G916" s="239"/>
      <c r="H916" s="239"/>
      <c r="I916" s="239"/>
      <c r="J916" s="239"/>
      <c r="K916" s="239"/>
      <c r="L916" s="239"/>
      <c r="M916" s="239"/>
      <c r="N916" s="239"/>
      <c r="O916" s="239"/>
      <c r="P916" s="239"/>
      <c r="Q916" s="239"/>
      <c r="R916" s="239"/>
      <c r="S916" s="239"/>
    </row>
    <row r="917" spans="1:19" s="253" customFormat="1" x14ac:dyDescent="0.25">
      <c r="A917" s="239"/>
      <c r="B917" s="239"/>
      <c r="F917" s="239"/>
      <c r="G917" s="239"/>
      <c r="H917" s="239"/>
      <c r="I917" s="239"/>
      <c r="J917" s="239"/>
      <c r="K917" s="239"/>
      <c r="L917" s="239"/>
      <c r="M917" s="239"/>
      <c r="N917" s="239"/>
      <c r="O917" s="239"/>
      <c r="P917" s="239"/>
      <c r="Q917" s="239"/>
      <c r="R917" s="239"/>
      <c r="S917" s="239"/>
    </row>
    <row r="918" spans="1:19" s="253" customFormat="1" x14ac:dyDescent="0.25">
      <c r="A918" s="239"/>
      <c r="B918" s="239"/>
      <c r="F918" s="239"/>
      <c r="G918" s="239"/>
      <c r="H918" s="239"/>
      <c r="I918" s="239"/>
      <c r="J918" s="239"/>
      <c r="K918" s="239"/>
      <c r="L918" s="239"/>
      <c r="M918" s="239"/>
      <c r="N918" s="239"/>
      <c r="O918" s="239"/>
      <c r="P918" s="239"/>
      <c r="Q918" s="239"/>
      <c r="R918" s="239"/>
      <c r="S918" s="239"/>
    </row>
    <row r="919" spans="1:19" s="253" customFormat="1" x14ac:dyDescent="0.25">
      <c r="A919" s="239"/>
      <c r="B919" s="239"/>
      <c r="F919" s="239"/>
      <c r="G919" s="239"/>
      <c r="H919" s="239"/>
      <c r="I919" s="239"/>
      <c r="J919" s="239"/>
      <c r="K919" s="239"/>
      <c r="L919" s="239"/>
      <c r="M919" s="239"/>
      <c r="N919" s="239"/>
      <c r="O919" s="239"/>
      <c r="P919" s="239"/>
      <c r="Q919" s="239"/>
      <c r="R919" s="239"/>
      <c r="S919" s="239"/>
    </row>
    <row r="920" spans="1:19" s="253" customFormat="1" x14ac:dyDescent="0.25">
      <c r="A920" s="239"/>
      <c r="B920" s="239"/>
      <c r="F920" s="239"/>
      <c r="G920" s="239"/>
      <c r="H920" s="239"/>
      <c r="I920" s="239"/>
      <c r="J920" s="239"/>
      <c r="K920" s="239"/>
      <c r="L920" s="239"/>
      <c r="M920" s="239"/>
      <c r="N920" s="239"/>
      <c r="O920" s="239"/>
      <c r="P920" s="239"/>
      <c r="Q920" s="239"/>
      <c r="R920" s="239"/>
      <c r="S920" s="239"/>
    </row>
    <row r="921" spans="1:19" s="253" customFormat="1" x14ac:dyDescent="0.25">
      <c r="A921" s="239"/>
      <c r="B921" s="239"/>
      <c r="F921" s="239"/>
      <c r="G921" s="239"/>
      <c r="H921" s="239"/>
      <c r="I921" s="239"/>
      <c r="J921" s="239"/>
      <c r="K921" s="239"/>
      <c r="L921" s="239"/>
      <c r="M921" s="239"/>
      <c r="N921" s="239"/>
      <c r="O921" s="239"/>
      <c r="P921" s="239"/>
      <c r="Q921" s="239"/>
      <c r="R921" s="239"/>
      <c r="S921" s="239"/>
    </row>
    <row r="922" spans="1:19" s="253" customFormat="1" x14ac:dyDescent="0.25">
      <c r="A922" s="239"/>
      <c r="B922" s="239"/>
      <c r="F922" s="239"/>
      <c r="G922" s="239"/>
      <c r="H922" s="239"/>
      <c r="I922" s="239"/>
      <c r="J922" s="239"/>
      <c r="K922" s="239"/>
      <c r="L922" s="239"/>
      <c r="M922" s="239"/>
      <c r="N922" s="239"/>
      <c r="O922" s="239"/>
      <c r="P922" s="239"/>
      <c r="Q922" s="239"/>
      <c r="R922" s="239"/>
      <c r="S922" s="239"/>
    </row>
    <row r="923" spans="1:19" s="253" customFormat="1" x14ac:dyDescent="0.25">
      <c r="A923" s="239"/>
      <c r="B923" s="239"/>
      <c r="F923" s="239"/>
      <c r="G923" s="239"/>
      <c r="H923" s="239"/>
      <c r="I923" s="239"/>
      <c r="J923" s="239"/>
      <c r="K923" s="239"/>
      <c r="L923" s="239"/>
      <c r="M923" s="239"/>
      <c r="N923" s="239"/>
      <c r="O923" s="239"/>
      <c r="P923" s="239"/>
      <c r="Q923" s="239"/>
      <c r="R923" s="239"/>
      <c r="S923" s="239"/>
    </row>
    <row r="924" spans="1:19" s="253" customFormat="1" x14ac:dyDescent="0.25">
      <c r="A924" s="239"/>
      <c r="B924" s="239"/>
      <c r="F924" s="239"/>
      <c r="G924" s="239"/>
      <c r="H924" s="239"/>
      <c r="I924" s="239"/>
      <c r="J924" s="239"/>
      <c r="K924" s="239"/>
      <c r="L924" s="239"/>
      <c r="M924" s="239"/>
      <c r="N924" s="239"/>
      <c r="O924" s="239"/>
      <c r="P924" s="239"/>
      <c r="Q924" s="239"/>
      <c r="R924" s="239"/>
      <c r="S924" s="239"/>
    </row>
    <row r="925" spans="1:19" s="253" customFormat="1" x14ac:dyDescent="0.25">
      <c r="A925" s="239"/>
      <c r="B925" s="239"/>
      <c r="F925" s="239"/>
      <c r="G925" s="239"/>
      <c r="H925" s="239"/>
      <c r="I925" s="239"/>
      <c r="J925" s="239"/>
      <c r="K925" s="239"/>
      <c r="L925" s="239"/>
      <c r="M925" s="239"/>
      <c r="N925" s="239"/>
      <c r="O925" s="239"/>
      <c r="P925" s="239"/>
      <c r="Q925" s="239"/>
      <c r="R925" s="239"/>
      <c r="S925" s="239"/>
    </row>
    <row r="926" spans="1:19" s="253" customFormat="1" x14ac:dyDescent="0.25">
      <c r="A926" s="239"/>
      <c r="B926" s="239"/>
      <c r="F926" s="239"/>
      <c r="G926" s="239"/>
      <c r="H926" s="239"/>
      <c r="I926" s="239"/>
      <c r="J926" s="239"/>
      <c r="K926" s="239"/>
      <c r="L926" s="239"/>
      <c r="M926" s="239"/>
      <c r="N926" s="239"/>
      <c r="O926" s="239"/>
      <c r="P926" s="239"/>
      <c r="Q926" s="239"/>
      <c r="R926" s="239"/>
      <c r="S926" s="239"/>
    </row>
    <row r="927" spans="1:19" s="253" customFormat="1" x14ac:dyDescent="0.25">
      <c r="A927" s="239"/>
      <c r="B927" s="239"/>
      <c r="F927" s="239"/>
      <c r="G927" s="239"/>
      <c r="H927" s="239"/>
      <c r="I927" s="239"/>
      <c r="J927" s="239"/>
      <c r="K927" s="239"/>
      <c r="L927" s="239"/>
      <c r="M927" s="239"/>
      <c r="N927" s="239"/>
      <c r="O927" s="239"/>
      <c r="P927" s="239"/>
      <c r="Q927" s="239"/>
      <c r="R927" s="239"/>
      <c r="S927" s="239"/>
    </row>
    <row r="928" spans="1:19" s="253" customFormat="1" x14ac:dyDescent="0.25">
      <c r="A928" s="239"/>
      <c r="B928" s="239"/>
      <c r="F928" s="239"/>
      <c r="G928" s="239"/>
      <c r="H928" s="239"/>
      <c r="I928" s="239"/>
      <c r="J928" s="239"/>
      <c r="K928" s="239"/>
      <c r="L928" s="239"/>
      <c r="M928" s="239"/>
      <c r="N928" s="239"/>
      <c r="O928" s="239"/>
      <c r="P928" s="239"/>
      <c r="Q928" s="239"/>
      <c r="R928" s="239"/>
      <c r="S928" s="239"/>
    </row>
    <row r="929" spans="1:19" s="253" customFormat="1" x14ac:dyDescent="0.25">
      <c r="A929" s="239"/>
      <c r="B929" s="239"/>
      <c r="F929" s="239"/>
      <c r="G929" s="239"/>
      <c r="H929" s="239"/>
      <c r="I929" s="239"/>
      <c r="J929" s="239"/>
      <c r="K929" s="239"/>
      <c r="L929" s="239"/>
      <c r="M929" s="239"/>
      <c r="N929" s="239"/>
      <c r="O929" s="239"/>
      <c r="P929" s="239"/>
      <c r="Q929" s="239"/>
      <c r="R929" s="239"/>
      <c r="S929" s="239"/>
    </row>
    <row r="930" spans="1:19" s="253" customFormat="1" x14ac:dyDescent="0.25">
      <c r="A930" s="239"/>
      <c r="B930" s="239"/>
      <c r="F930" s="239"/>
      <c r="G930" s="239"/>
      <c r="H930" s="239"/>
      <c r="I930" s="239"/>
      <c r="J930" s="239"/>
      <c r="K930" s="239"/>
      <c r="L930" s="239"/>
      <c r="M930" s="239"/>
      <c r="N930" s="239"/>
      <c r="O930" s="239"/>
      <c r="P930" s="239"/>
      <c r="Q930" s="239"/>
      <c r="R930" s="239"/>
      <c r="S930" s="239"/>
    </row>
    <row r="931" spans="1:19" s="253" customFormat="1" x14ac:dyDescent="0.25">
      <c r="A931" s="239"/>
      <c r="B931" s="239"/>
      <c r="F931" s="239"/>
      <c r="G931" s="239"/>
      <c r="H931" s="239"/>
      <c r="I931" s="239"/>
      <c r="J931" s="239"/>
      <c r="K931" s="239"/>
      <c r="L931" s="239"/>
      <c r="M931" s="239"/>
      <c r="N931" s="239"/>
      <c r="O931" s="239"/>
      <c r="P931" s="239"/>
      <c r="Q931" s="239"/>
      <c r="R931" s="239"/>
      <c r="S931" s="239"/>
    </row>
    <row r="932" spans="1:19" s="253" customFormat="1" x14ac:dyDescent="0.25">
      <c r="A932" s="239"/>
      <c r="B932" s="239"/>
      <c r="F932" s="239"/>
      <c r="G932" s="239"/>
      <c r="H932" s="239"/>
      <c r="I932" s="239"/>
      <c r="J932" s="239"/>
      <c r="K932" s="239"/>
      <c r="L932" s="239"/>
      <c r="M932" s="239"/>
      <c r="N932" s="239"/>
      <c r="O932" s="239"/>
      <c r="P932" s="239"/>
      <c r="Q932" s="239"/>
      <c r="R932" s="239"/>
      <c r="S932" s="239"/>
    </row>
    <row r="933" spans="1:19" s="253" customFormat="1" x14ac:dyDescent="0.25">
      <c r="A933" s="239"/>
      <c r="B933" s="239"/>
      <c r="F933" s="239"/>
      <c r="G933" s="239"/>
      <c r="H933" s="239"/>
      <c r="I933" s="239"/>
      <c r="J933" s="239"/>
      <c r="K933" s="239"/>
      <c r="L933" s="239"/>
      <c r="M933" s="239"/>
      <c r="N933" s="239"/>
      <c r="O933" s="239"/>
      <c r="P933" s="239"/>
      <c r="Q933" s="239"/>
      <c r="R933" s="239"/>
      <c r="S933" s="239"/>
    </row>
    <row r="934" spans="1:19" s="253" customFormat="1" x14ac:dyDescent="0.25">
      <c r="A934" s="239"/>
      <c r="B934" s="239"/>
      <c r="F934" s="239"/>
      <c r="G934" s="239"/>
      <c r="H934" s="239"/>
      <c r="I934" s="239"/>
      <c r="J934" s="239"/>
      <c r="K934" s="239"/>
      <c r="L934" s="239"/>
      <c r="M934" s="239"/>
      <c r="N934" s="239"/>
      <c r="O934" s="239"/>
      <c r="P934" s="239"/>
      <c r="Q934" s="239"/>
      <c r="R934" s="239"/>
      <c r="S934" s="239"/>
    </row>
    <row r="935" spans="1:19" s="253" customFormat="1" x14ac:dyDescent="0.25">
      <c r="A935" s="239"/>
      <c r="B935" s="239"/>
      <c r="F935" s="239"/>
      <c r="G935" s="239"/>
      <c r="H935" s="239"/>
      <c r="I935" s="239"/>
      <c r="J935" s="239"/>
      <c r="K935" s="239"/>
      <c r="L935" s="239"/>
      <c r="M935" s="239"/>
      <c r="N935" s="239"/>
      <c r="O935" s="239"/>
      <c r="P935" s="239"/>
      <c r="Q935" s="239"/>
      <c r="R935" s="239"/>
      <c r="S935" s="239"/>
    </row>
    <row r="936" spans="1:19" s="253" customFormat="1" x14ac:dyDescent="0.25">
      <c r="A936" s="239"/>
      <c r="B936" s="239"/>
      <c r="F936" s="239"/>
      <c r="G936" s="239"/>
      <c r="H936" s="239"/>
      <c r="I936" s="239"/>
      <c r="J936" s="239"/>
      <c r="K936" s="239"/>
      <c r="L936" s="239"/>
      <c r="M936" s="239"/>
      <c r="N936" s="239"/>
      <c r="O936" s="239"/>
      <c r="P936" s="239"/>
      <c r="Q936" s="239"/>
      <c r="R936" s="239"/>
      <c r="S936" s="239"/>
    </row>
    <row r="937" spans="1:19" s="253" customFormat="1" x14ac:dyDescent="0.25">
      <c r="A937" s="239"/>
      <c r="B937" s="239"/>
      <c r="F937" s="239"/>
      <c r="G937" s="239"/>
      <c r="H937" s="239"/>
      <c r="I937" s="239"/>
      <c r="J937" s="239"/>
      <c r="K937" s="239"/>
      <c r="L937" s="239"/>
      <c r="M937" s="239"/>
      <c r="N937" s="239"/>
      <c r="O937" s="239"/>
      <c r="P937" s="239"/>
      <c r="Q937" s="239"/>
      <c r="R937" s="239"/>
      <c r="S937" s="239"/>
    </row>
    <row r="938" spans="1:19" s="253" customFormat="1" x14ac:dyDescent="0.25">
      <c r="A938" s="239"/>
      <c r="B938" s="239"/>
      <c r="F938" s="239"/>
      <c r="G938" s="239"/>
      <c r="H938" s="239"/>
      <c r="I938" s="239"/>
      <c r="J938" s="239"/>
      <c r="K938" s="239"/>
      <c r="L938" s="239"/>
      <c r="M938" s="239"/>
      <c r="N938" s="239"/>
      <c r="O938" s="239"/>
      <c r="P938" s="239"/>
      <c r="Q938" s="239"/>
      <c r="R938" s="239"/>
      <c r="S938" s="239"/>
    </row>
    <row r="939" spans="1:19" s="253" customFormat="1" x14ac:dyDescent="0.25">
      <c r="A939" s="239"/>
      <c r="B939" s="239"/>
      <c r="F939" s="239"/>
      <c r="G939" s="239"/>
      <c r="H939" s="239"/>
      <c r="I939" s="239"/>
      <c r="J939" s="239"/>
      <c r="K939" s="239"/>
      <c r="L939" s="239"/>
      <c r="M939" s="239"/>
      <c r="N939" s="239"/>
      <c r="O939" s="239"/>
      <c r="P939" s="239"/>
      <c r="Q939" s="239"/>
      <c r="R939" s="239"/>
      <c r="S939" s="239"/>
    </row>
    <row r="940" spans="1:19" s="253" customFormat="1" x14ac:dyDescent="0.25">
      <c r="A940" s="239"/>
      <c r="B940" s="239"/>
      <c r="F940" s="239"/>
      <c r="G940" s="239"/>
      <c r="H940" s="239"/>
      <c r="I940" s="239"/>
      <c r="J940" s="239"/>
      <c r="K940" s="239"/>
      <c r="L940" s="239"/>
      <c r="M940" s="239"/>
      <c r="N940" s="239"/>
      <c r="O940" s="239"/>
      <c r="P940" s="239"/>
      <c r="Q940" s="239"/>
      <c r="R940" s="239"/>
      <c r="S940" s="239"/>
    </row>
    <row r="941" spans="1:19" s="253" customFormat="1" x14ac:dyDescent="0.25">
      <c r="A941" s="239"/>
      <c r="B941" s="239"/>
      <c r="F941" s="239"/>
      <c r="G941" s="239"/>
      <c r="H941" s="239"/>
      <c r="I941" s="239"/>
      <c r="J941" s="239"/>
      <c r="K941" s="239"/>
      <c r="L941" s="239"/>
      <c r="M941" s="239"/>
      <c r="N941" s="239"/>
      <c r="O941" s="239"/>
      <c r="P941" s="239"/>
      <c r="Q941" s="239"/>
      <c r="R941" s="239"/>
      <c r="S941" s="239"/>
    </row>
    <row r="942" spans="1:19" s="253" customFormat="1" x14ac:dyDescent="0.25">
      <c r="A942" s="239"/>
      <c r="B942" s="239"/>
      <c r="F942" s="239"/>
      <c r="G942" s="239"/>
      <c r="H942" s="239"/>
      <c r="I942" s="239"/>
      <c r="J942" s="239"/>
      <c r="K942" s="239"/>
      <c r="L942" s="239"/>
      <c r="M942" s="239"/>
      <c r="N942" s="239"/>
      <c r="O942" s="239"/>
      <c r="P942" s="239"/>
      <c r="Q942" s="239"/>
      <c r="R942" s="239"/>
      <c r="S942" s="239"/>
    </row>
    <row r="943" spans="1:19" s="253" customFormat="1" x14ac:dyDescent="0.25">
      <c r="A943" s="239"/>
      <c r="B943" s="239"/>
      <c r="F943" s="239"/>
      <c r="G943" s="239"/>
      <c r="H943" s="239"/>
      <c r="I943" s="239"/>
      <c r="J943" s="239"/>
      <c r="K943" s="239"/>
      <c r="L943" s="239"/>
      <c r="M943" s="239"/>
      <c r="N943" s="239"/>
      <c r="O943" s="239"/>
      <c r="P943" s="239"/>
      <c r="Q943" s="239"/>
      <c r="R943" s="239"/>
      <c r="S943" s="239"/>
    </row>
    <row r="944" spans="1:19" s="253" customFormat="1" x14ac:dyDescent="0.25">
      <c r="A944" s="239"/>
      <c r="B944" s="239"/>
      <c r="F944" s="239"/>
      <c r="G944" s="239"/>
      <c r="H944" s="239"/>
      <c r="I944" s="239"/>
      <c r="J944" s="239"/>
      <c r="K944" s="239"/>
      <c r="L944" s="239"/>
      <c r="M944" s="239"/>
      <c r="N944" s="239"/>
      <c r="O944" s="239"/>
      <c r="P944" s="239"/>
      <c r="Q944" s="239"/>
      <c r="R944" s="239"/>
      <c r="S944" s="239"/>
    </row>
    <row r="945" spans="1:19" s="253" customFormat="1" x14ac:dyDescent="0.25">
      <c r="A945" s="239"/>
      <c r="B945" s="239"/>
      <c r="F945" s="239"/>
      <c r="G945" s="239"/>
      <c r="H945" s="239"/>
      <c r="I945" s="239"/>
      <c r="J945" s="239"/>
      <c r="K945" s="239"/>
      <c r="L945" s="239"/>
      <c r="M945" s="239"/>
      <c r="N945" s="239"/>
      <c r="O945" s="239"/>
      <c r="P945" s="239"/>
      <c r="Q945" s="239"/>
      <c r="R945" s="239"/>
      <c r="S945" s="239"/>
    </row>
    <row r="946" spans="1:19" s="253" customFormat="1" x14ac:dyDescent="0.25">
      <c r="A946" s="239"/>
      <c r="B946" s="239"/>
      <c r="F946" s="239"/>
      <c r="G946" s="239"/>
      <c r="H946" s="239"/>
      <c r="I946" s="239"/>
      <c r="J946" s="239"/>
      <c r="K946" s="239"/>
      <c r="L946" s="239"/>
      <c r="M946" s="239"/>
      <c r="N946" s="239"/>
      <c r="O946" s="239"/>
      <c r="P946" s="239"/>
      <c r="Q946" s="239"/>
      <c r="R946" s="239"/>
      <c r="S946" s="239"/>
    </row>
    <row r="947" spans="1:19" s="253" customFormat="1" x14ac:dyDescent="0.25">
      <c r="A947" s="239"/>
      <c r="B947" s="239"/>
      <c r="F947" s="239"/>
      <c r="G947" s="239"/>
      <c r="H947" s="239"/>
      <c r="I947" s="239"/>
      <c r="J947" s="239"/>
      <c r="K947" s="239"/>
      <c r="L947" s="239"/>
      <c r="M947" s="239"/>
      <c r="N947" s="239"/>
      <c r="O947" s="239"/>
      <c r="P947" s="239"/>
      <c r="Q947" s="239"/>
      <c r="R947" s="239"/>
      <c r="S947" s="239"/>
    </row>
    <row r="948" spans="1:19" s="253" customFormat="1" x14ac:dyDescent="0.25">
      <c r="A948" s="239"/>
      <c r="B948" s="239"/>
      <c r="F948" s="239"/>
      <c r="G948" s="239"/>
      <c r="H948" s="239"/>
      <c r="I948" s="239"/>
      <c r="J948" s="239"/>
      <c r="K948" s="239"/>
      <c r="L948" s="239"/>
      <c r="M948" s="239"/>
      <c r="N948" s="239"/>
      <c r="O948" s="239"/>
      <c r="P948" s="239"/>
      <c r="Q948" s="239"/>
      <c r="R948" s="239"/>
      <c r="S948" s="239"/>
    </row>
    <row r="949" spans="1:19" s="253" customFormat="1" x14ac:dyDescent="0.25">
      <c r="A949" s="239"/>
      <c r="B949" s="239"/>
      <c r="F949" s="239"/>
      <c r="G949" s="239"/>
      <c r="H949" s="239"/>
      <c r="I949" s="239"/>
      <c r="J949" s="239"/>
      <c r="K949" s="239"/>
      <c r="L949" s="239"/>
      <c r="M949" s="239"/>
      <c r="N949" s="239"/>
      <c r="O949" s="239"/>
      <c r="P949" s="239"/>
      <c r="Q949" s="239"/>
      <c r="R949" s="239"/>
      <c r="S949" s="239"/>
    </row>
    <row r="950" spans="1:19" s="253" customFormat="1" x14ac:dyDescent="0.25">
      <c r="A950" s="239"/>
      <c r="B950" s="239"/>
      <c r="F950" s="239"/>
      <c r="G950" s="239"/>
      <c r="H950" s="239"/>
      <c r="I950" s="239"/>
      <c r="J950" s="239"/>
      <c r="K950" s="239"/>
      <c r="L950" s="239"/>
      <c r="M950" s="239"/>
      <c r="N950" s="239"/>
      <c r="O950" s="239"/>
      <c r="P950" s="239"/>
      <c r="Q950" s="239"/>
      <c r="R950" s="239"/>
      <c r="S950" s="239"/>
    </row>
    <row r="951" spans="1:19" s="253" customFormat="1" x14ac:dyDescent="0.25">
      <c r="A951" s="239"/>
      <c r="B951" s="239"/>
      <c r="F951" s="239"/>
      <c r="G951" s="239"/>
      <c r="H951" s="239"/>
      <c r="I951" s="239"/>
      <c r="J951" s="239"/>
      <c r="K951" s="239"/>
      <c r="L951" s="239"/>
      <c r="M951" s="239"/>
      <c r="N951" s="239"/>
      <c r="O951" s="239"/>
      <c r="P951" s="239"/>
      <c r="Q951" s="239"/>
      <c r="R951" s="239"/>
      <c r="S951" s="239"/>
    </row>
    <row r="952" spans="1:19" s="253" customFormat="1" x14ac:dyDescent="0.25">
      <c r="A952" s="239"/>
      <c r="B952" s="239"/>
      <c r="F952" s="239"/>
      <c r="G952" s="239"/>
      <c r="H952" s="239"/>
      <c r="I952" s="239"/>
      <c r="J952" s="239"/>
      <c r="K952" s="239"/>
      <c r="L952" s="239"/>
      <c r="M952" s="239"/>
      <c r="N952" s="239"/>
      <c r="O952" s="239"/>
      <c r="P952" s="239"/>
      <c r="Q952" s="239"/>
      <c r="R952" s="239"/>
      <c r="S952" s="239"/>
    </row>
    <row r="953" spans="1:19" s="253" customFormat="1" x14ac:dyDescent="0.25">
      <c r="A953" s="239"/>
      <c r="B953" s="239"/>
      <c r="F953" s="239"/>
      <c r="G953" s="239"/>
      <c r="H953" s="239"/>
      <c r="I953" s="239"/>
      <c r="J953" s="239"/>
      <c r="K953" s="239"/>
      <c r="L953" s="239"/>
      <c r="M953" s="239"/>
      <c r="N953" s="239"/>
      <c r="O953" s="239"/>
      <c r="P953" s="239"/>
      <c r="Q953" s="239"/>
      <c r="R953" s="239"/>
      <c r="S953" s="239"/>
    </row>
    <row r="954" spans="1:19" s="253" customFormat="1" x14ac:dyDescent="0.25">
      <c r="A954" s="239"/>
      <c r="B954" s="239"/>
      <c r="F954" s="239"/>
      <c r="G954" s="239"/>
      <c r="H954" s="239"/>
      <c r="I954" s="239"/>
      <c r="J954" s="239"/>
      <c r="K954" s="239"/>
      <c r="L954" s="239"/>
      <c r="M954" s="239"/>
      <c r="N954" s="239"/>
      <c r="O954" s="239"/>
      <c r="P954" s="239"/>
      <c r="Q954" s="239"/>
      <c r="R954" s="239"/>
      <c r="S954" s="239"/>
    </row>
    <row r="955" spans="1:19" s="253" customFormat="1" x14ac:dyDescent="0.25">
      <c r="A955" s="239"/>
      <c r="B955" s="239"/>
      <c r="F955" s="239"/>
      <c r="G955" s="239"/>
      <c r="H955" s="239"/>
      <c r="I955" s="239"/>
      <c r="J955" s="239"/>
      <c r="K955" s="239"/>
      <c r="L955" s="239"/>
      <c r="M955" s="239"/>
      <c r="N955" s="239"/>
      <c r="O955" s="239"/>
      <c r="P955" s="239"/>
      <c r="Q955" s="239"/>
      <c r="R955" s="239"/>
      <c r="S955" s="239"/>
    </row>
    <row r="956" spans="1:19" s="253" customFormat="1" x14ac:dyDescent="0.25">
      <c r="A956" s="239"/>
      <c r="B956" s="239"/>
      <c r="F956" s="239"/>
      <c r="G956" s="239"/>
      <c r="H956" s="239"/>
      <c r="I956" s="239"/>
      <c r="J956" s="239"/>
      <c r="K956" s="239"/>
      <c r="L956" s="239"/>
      <c r="M956" s="239"/>
      <c r="N956" s="239"/>
      <c r="O956" s="239"/>
      <c r="P956" s="239"/>
      <c r="Q956" s="239"/>
      <c r="R956" s="239"/>
      <c r="S956" s="239"/>
    </row>
    <row r="957" spans="1:19" s="253" customFormat="1" x14ac:dyDescent="0.25">
      <c r="A957" s="239"/>
      <c r="B957" s="239"/>
      <c r="F957" s="239"/>
      <c r="G957" s="239"/>
      <c r="H957" s="239"/>
      <c r="I957" s="239"/>
      <c r="J957" s="239"/>
      <c r="K957" s="239"/>
      <c r="L957" s="239"/>
      <c r="M957" s="239"/>
      <c r="N957" s="239"/>
      <c r="O957" s="239"/>
      <c r="P957" s="239"/>
      <c r="Q957" s="239"/>
      <c r="R957" s="239"/>
      <c r="S957" s="239"/>
    </row>
    <row r="958" spans="1:19" s="253" customFormat="1" x14ac:dyDescent="0.25">
      <c r="A958" s="239"/>
      <c r="B958" s="239"/>
      <c r="F958" s="239"/>
      <c r="G958" s="239"/>
      <c r="H958" s="239"/>
      <c r="I958" s="239"/>
      <c r="J958" s="239"/>
      <c r="K958" s="239"/>
      <c r="L958" s="239"/>
      <c r="M958" s="239"/>
      <c r="N958" s="239"/>
      <c r="O958" s="239"/>
      <c r="P958" s="239"/>
      <c r="Q958" s="239"/>
      <c r="R958" s="239"/>
      <c r="S958" s="239"/>
    </row>
    <row r="959" spans="1:19" s="253" customFormat="1" x14ac:dyDescent="0.25">
      <c r="A959" s="239"/>
      <c r="B959" s="239"/>
      <c r="F959" s="239"/>
      <c r="G959" s="239"/>
      <c r="H959" s="239"/>
      <c r="I959" s="239"/>
      <c r="J959" s="239"/>
      <c r="K959" s="239"/>
      <c r="L959" s="239"/>
      <c r="M959" s="239"/>
      <c r="N959" s="239"/>
      <c r="O959" s="239"/>
      <c r="P959" s="239"/>
      <c r="Q959" s="239"/>
      <c r="R959" s="239"/>
      <c r="S959" s="239"/>
    </row>
    <row r="960" spans="1:19" s="253" customFormat="1" x14ac:dyDescent="0.25">
      <c r="A960" s="239"/>
      <c r="B960" s="239"/>
      <c r="F960" s="239"/>
      <c r="G960" s="239"/>
      <c r="H960" s="239"/>
      <c r="I960" s="239"/>
      <c r="J960" s="239"/>
      <c r="K960" s="239"/>
      <c r="L960" s="239"/>
      <c r="M960" s="239"/>
      <c r="N960" s="239"/>
      <c r="O960" s="239"/>
      <c r="P960" s="239"/>
      <c r="Q960" s="239"/>
      <c r="R960" s="239"/>
      <c r="S960" s="239"/>
    </row>
    <row r="961" spans="1:19" s="253" customFormat="1" x14ac:dyDescent="0.25">
      <c r="A961" s="239"/>
      <c r="B961" s="239"/>
      <c r="F961" s="239"/>
      <c r="G961" s="239"/>
      <c r="H961" s="239"/>
      <c r="I961" s="239"/>
      <c r="J961" s="239"/>
      <c r="K961" s="239"/>
      <c r="L961" s="239"/>
      <c r="M961" s="239"/>
      <c r="N961" s="239"/>
      <c r="O961" s="239"/>
      <c r="P961" s="239"/>
      <c r="Q961" s="239"/>
      <c r="R961" s="239"/>
      <c r="S961" s="239"/>
    </row>
    <row r="962" spans="1:19" s="253" customFormat="1" x14ac:dyDescent="0.25">
      <c r="A962" s="239"/>
      <c r="B962" s="239"/>
      <c r="F962" s="239"/>
      <c r="G962" s="239"/>
      <c r="H962" s="239"/>
      <c r="I962" s="239"/>
      <c r="J962" s="239"/>
      <c r="K962" s="239"/>
      <c r="L962" s="239"/>
      <c r="M962" s="239"/>
      <c r="N962" s="239"/>
      <c r="O962" s="239"/>
      <c r="P962" s="239"/>
      <c r="Q962" s="239"/>
      <c r="R962" s="239"/>
      <c r="S962" s="239"/>
    </row>
    <row r="963" spans="1:19" s="253" customFormat="1" x14ac:dyDescent="0.25">
      <c r="A963" s="239"/>
      <c r="B963" s="239"/>
      <c r="F963" s="239"/>
      <c r="G963" s="239"/>
      <c r="H963" s="239"/>
      <c r="I963" s="239"/>
      <c r="J963" s="239"/>
      <c r="K963" s="239"/>
      <c r="L963" s="239"/>
      <c r="M963" s="239"/>
      <c r="N963" s="239"/>
      <c r="O963" s="239"/>
      <c r="P963" s="239"/>
      <c r="Q963" s="239"/>
      <c r="R963" s="239"/>
      <c r="S963" s="239"/>
    </row>
    <row r="964" spans="1:19" s="253" customFormat="1" x14ac:dyDescent="0.25">
      <c r="A964" s="239"/>
      <c r="B964" s="239"/>
      <c r="F964" s="239"/>
      <c r="G964" s="239"/>
      <c r="H964" s="239"/>
      <c r="I964" s="239"/>
      <c r="J964" s="239"/>
      <c r="K964" s="239"/>
      <c r="L964" s="239"/>
      <c r="M964" s="239"/>
      <c r="N964" s="239"/>
      <c r="O964" s="239"/>
      <c r="P964" s="239"/>
      <c r="Q964" s="239"/>
      <c r="R964" s="239"/>
      <c r="S964" s="239"/>
    </row>
    <row r="965" spans="1:19" s="253" customFormat="1" x14ac:dyDescent="0.25">
      <c r="A965" s="239"/>
      <c r="B965" s="239"/>
      <c r="F965" s="239"/>
      <c r="G965" s="239"/>
      <c r="H965" s="239"/>
      <c r="I965" s="239"/>
      <c r="J965" s="239"/>
      <c r="K965" s="239"/>
      <c r="L965" s="239"/>
      <c r="M965" s="239"/>
      <c r="N965" s="239"/>
      <c r="O965" s="239"/>
      <c r="P965" s="239"/>
      <c r="Q965" s="239"/>
      <c r="R965" s="239"/>
      <c r="S965" s="239"/>
    </row>
    <row r="966" spans="1:19" s="253" customFormat="1" x14ac:dyDescent="0.25">
      <c r="A966" s="239"/>
      <c r="B966" s="239"/>
      <c r="F966" s="239"/>
      <c r="G966" s="239"/>
      <c r="H966" s="239"/>
      <c r="I966" s="239"/>
      <c r="J966" s="239"/>
      <c r="K966" s="239"/>
      <c r="L966" s="239"/>
      <c r="M966" s="239"/>
      <c r="N966" s="239"/>
      <c r="O966" s="239"/>
      <c r="P966" s="239"/>
      <c r="Q966" s="239"/>
      <c r="R966" s="239"/>
      <c r="S966" s="239"/>
    </row>
    <row r="967" spans="1:19" s="253" customFormat="1" x14ac:dyDescent="0.25">
      <c r="A967" s="239"/>
      <c r="B967" s="239"/>
      <c r="F967" s="239"/>
      <c r="G967" s="239"/>
      <c r="H967" s="239"/>
      <c r="I967" s="239"/>
      <c r="J967" s="239"/>
      <c r="K967" s="239"/>
      <c r="L967" s="239"/>
      <c r="M967" s="239"/>
      <c r="N967" s="239"/>
      <c r="O967" s="239"/>
      <c r="P967" s="239"/>
      <c r="Q967" s="239"/>
      <c r="R967" s="239"/>
      <c r="S967" s="239"/>
    </row>
    <row r="968" spans="1:19" s="253" customFormat="1" x14ac:dyDescent="0.25">
      <c r="A968" s="239"/>
      <c r="B968" s="239"/>
      <c r="F968" s="239"/>
      <c r="G968" s="239"/>
      <c r="H968" s="239"/>
      <c r="I968" s="239"/>
      <c r="J968" s="239"/>
      <c r="K968" s="239"/>
      <c r="L968" s="239"/>
      <c r="M968" s="239"/>
      <c r="N968" s="239"/>
      <c r="O968" s="239"/>
      <c r="P968" s="239"/>
      <c r="Q968" s="239"/>
      <c r="R968" s="239"/>
      <c r="S968" s="239"/>
    </row>
    <row r="969" spans="1:19" s="253" customFormat="1" x14ac:dyDescent="0.25">
      <c r="A969" s="239"/>
      <c r="B969" s="239"/>
      <c r="F969" s="239"/>
      <c r="G969" s="239"/>
      <c r="H969" s="239"/>
      <c r="I969" s="239"/>
      <c r="J969" s="239"/>
      <c r="K969" s="239"/>
      <c r="L969" s="239"/>
      <c r="M969" s="239"/>
      <c r="N969" s="239"/>
      <c r="O969" s="239"/>
      <c r="P969" s="239"/>
      <c r="Q969" s="239"/>
      <c r="R969" s="239"/>
      <c r="S969" s="239"/>
    </row>
    <row r="970" spans="1:19" s="253" customFormat="1" x14ac:dyDescent="0.25">
      <c r="A970" s="239"/>
      <c r="B970" s="239"/>
      <c r="F970" s="239"/>
      <c r="G970" s="239"/>
      <c r="H970" s="239"/>
      <c r="I970" s="239"/>
      <c r="J970" s="239"/>
      <c r="K970" s="239"/>
      <c r="L970" s="239"/>
      <c r="M970" s="239"/>
      <c r="N970" s="239"/>
      <c r="O970" s="239"/>
      <c r="P970" s="239"/>
      <c r="Q970" s="239"/>
      <c r="R970" s="239"/>
      <c r="S970" s="239"/>
    </row>
    <row r="971" spans="1:19" s="253" customFormat="1" x14ac:dyDescent="0.25">
      <c r="A971" s="239"/>
      <c r="B971" s="239"/>
      <c r="F971" s="239"/>
      <c r="G971" s="239"/>
      <c r="H971" s="239"/>
      <c r="I971" s="239"/>
      <c r="J971" s="239"/>
      <c r="K971" s="239"/>
      <c r="L971" s="239"/>
      <c r="M971" s="239"/>
      <c r="N971" s="239"/>
      <c r="O971" s="239"/>
      <c r="P971" s="239"/>
      <c r="Q971" s="239"/>
      <c r="R971" s="239"/>
      <c r="S971" s="239"/>
    </row>
    <row r="972" spans="1:19" s="253" customFormat="1" x14ac:dyDescent="0.25">
      <c r="A972" s="239"/>
      <c r="B972" s="239"/>
      <c r="F972" s="239"/>
      <c r="G972" s="239"/>
      <c r="H972" s="239"/>
      <c r="I972" s="239"/>
      <c r="J972" s="239"/>
      <c r="K972" s="239"/>
      <c r="L972" s="239"/>
      <c r="M972" s="239"/>
      <c r="N972" s="239"/>
      <c r="O972" s="239"/>
      <c r="P972" s="239"/>
      <c r="Q972" s="239"/>
      <c r="R972" s="239"/>
      <c r="S972" s="239"/>
    </row>
    <row r="973" spans="1:19" s="253" customFormat="1" x14ac:dyDescent="0.25">
      <c r="A973" s="239"/>
      <c r="B973" s="239"/>
      <c r="F973" s="239"/>
      <c r="G973" s="239"/>
      <c r="H973" s="239"/>
      <c r="I973" s="239"/>
      <c r="J973" s="239"/>
      <c r="K973" s="239"/>
      <c r="L973" s="239"/>
      <c r="M973" s="239"/>
      <c r="N973" s="239"/>
      <c r="O973" s="239"/>
      <c r="P973" s="239"/>
      <c r="Q973" s="239"/>
      <c r="R973" s="239"/>
      <c r="S973" s="239"/>
    </row>
    <row r="974" spans="1:19" s="253" customFormat="1" x14ac:dyDescent="0.25">
      <c r="A974" s="239"/>
      <c r="B974" s="239"/>
      <c r="F974" s="239"/>
      <c r="G974" s="239"/>
      <c r="H974" s="239"/>
      <c r="I974" s="239"/>
      <c r="J974" s="239"/>
      <c r="K974" s="239"/>
      <c r="L974" s="239"/>
      <c r="M974" s="239"/>
      <c r="N974" s="239"/>
      <c r="O974" s="239"/>
      <c r="P974" s="239"/>
      <c r="Q974" s="239"/>
      <c r="R974" s="239"/>
      <c r="S974" s="239"/>
    </row>
    <row r="975" spans="1:19" s="253" customFormat="1" x14ac:dyDescent="0.25">
      <c r="A975" s="239"/>
      <c r="B975" s="239"/>
      <c r="F975" s="239"/>
      <c r="G975" s="239"/>
      <c r="H975" s="239"/>
      <c r="I975" s="239"/>
      <c r="J975" s="239"/>
      <c r="K975" s="239"/>
      <c r="L975" s="239"/>
      <c r="M975" s="239"/>
      <c r="N975" s="239"/>
      <c r="O975" s="239"/>
      <c r="P975" s="239"/>
      <c r="Q975" s="239"/>
      <c r="R975" s="239"/>
      <c r="S975" s="239"/>
    </row>
    <row r="976" spans="1:19" s="253" customFormat="1" x14ac:dyDescent="0.25">
      <c r="A976" s="239"/>
      <c r="B976" s="239"/>
      <c r="F976" s="239"/>
      <c r="G976" s="239"/>
      <c r="H976" s="239"/>
      <c r="I976" s="239"/>
      <c r="J976" s="239"/>
      <c r="K976" s="239"/>
      <c r="L976" s="239"/>
      <c r="M976" s="239"/>
      <c r="N976" s="239"/>
      <c r="O976" s="239"/>
      <c r="P976" s="239"/>
      <c r="Q976" s="239"/>
      <c r="R976" s="239"/>
      <c r="S976" s="239"/>
    </row>
    <row r="977" spans="1:19" s="253" customFormat="1" x14ac:dyDescent="0.25">
      <c r="A977" s="239"/>
      <c r="B977" s="239"/>
      <c r="F977" s="239"/>
      <c r="G977" s="239"/>
      <c r="H977" s="239"/>
      <c r="I977" s="239"/>
      <c r="J977" s="239"/>
      <c r="K977" s="239"/>
      <c r="L977" s="239"/>
      <c r="M977" s="239"/>
      <c r="N977" s="239"/>
      <c r="O977" s="239"/>
      <c r="P977" s="239"/>
      <c r="Q977" s="239"/>
      <c r="R977" s="239"/>
      <c r="S977" s="239"/>
    </row>
    <row r="978" spans="1:19" s="253" customFormat="1" x14ac:dyDescent="0.25">
      <c r="A978" s="239"/>
      <c r="B978" s="239"/>
      <c r="F978" s="239"/>
      <c r="G978" s="239"/>
      <c r="H978" s="239"/>
      <c r="I978" s="239"/>
      <c r="J978" s="239"/>
      <c r="K978" s="239"/>
      <c r="L978" s="239"/>
      <c r="M978" s="239"/>
      <c r="N978" s="239"/>
      <c r="O978" s="239"/>
      <c r="P978" s="239"/>
      <c r="Q978" s="239"/>
      <c r="R978" s="239"/>
      <c r="S978" s="239"/>
    </row>
    <row r="979" spans="1:19" s="253" customFormat="1" x14ac:dyDescent="0.25">
      <c r="A979" s="239"/>
      <c r="B979" s="239"/>
      <c r="F979" s="239"/>
      <c r="G979" s="239"/>
      <c r="H979" s="239"/>
      <c r="I979" s="239"/>
      <c r="J979" s="239"/>
      <c r="K979" s="239"/>
      <c r="L979" s="239"/>
      <c r="M979" s="239"/>
      <c r="N979" s="239"/>
      <c r="O979" s="239"/>
      <c r="P979" s="239"/>
      <c r="Q979" s="239"/>
      <c r="R979" s="239"/>
      <c r="S979" s="239"/>
    </row>
    <row r="980" spans="1:19" s="253" customFormat="1" x14ac:dyDescent="0.25">
      <c r="A980" s="239"/>
      <c r="B980" s="239"/>
      <c r="F980" s="239"/>
      <c r="G980" s="239"/>
      <c r="H980" s="239"/>
      <c r="I980" s="239"/>
      <c r="J980" s="239"/>
      <c r="K980" s="239"/>
      <c r="L980" s="239"/>
      <c r="M980" s="239"/>
      <c r="N980" s="239"/>
      <c r="O980" s="239"/>
      <c r="P980" s="239"/>
      <c r="Q980" s="239"/>
      <c r="R980" s="239"/>
      <c r="S980" s="239"/>
    </row>
    <row r="981" spans="1:19" s="253" customFormat="1" x14ac:dyDescent="0.25">
      <c r="A981" s="239"/>
      <c r="B981" s="239"/>
      <c r="F981" s="239"/>
      <c r="G981" s="239"/>
      <c r="H981" s="239"/>
      <c r="I981" s="239"/>
      <c r="J981" s="239"/>
      <c r="K981" s="239"/>
      <c r="L981" s="239"/>
      <c r="M981" s="239"/>
      <c r="N981" s="239"/>
      <c r="O981" s="239"/>
      <c r="P981" s="239"/>
      <c r="Q981" s="239"/>
      <c r="R981" s="239"/>
      <c r="S981" s="239"/>
    </row>
    <row r="982" spans="1:19" s="253" customFormat="1" x14ac:dyDescent="0.25">
      <c r="A982" s="239"/>
      <c r="B982" s="239"/>
      <c r="F982" s="239"/>
      <c r="G982" s="239"/>
      <c r="H982" s="239"/>
      <c r="I982" s="239"/>
      <c r="J982" s="239"/>
      <c r="K982" s="239"/>
      <c r="L982" s="239"/>
      <c r="M982" s="239"/>
      <c r="N982" s="239"/>
      <c r="O982" s="239"/>
      <c r="P982" s="239"/>
      <c r="Q982" s="239"/>
      <c r="R982" s="239"/>
      <c r="S982" s="239"/>
    </row>
    <row r="983" spans="1:19" s="253" customFormat="1" x14ac:dyDescent="0.25">
      <c r="A983" s="239"/>
      <c r="B983" s="239"/>
      <c r="F983" s="239"/>
      <c r="G983" s="239"/>
      <c r="H983" s="239"/>
      <c r="I983" s="239"/>
      <c r="J983" s="239"/>
      <c r="K983" s="239"/>
      <c r="L983" s="239"/>
      <c r="M983" s="239"/>
      <c r="N983" s="239"/>
      <c r="O983" s="239"/>
      <c r="P983" s="239"/>
      <c r="Q983" s="239"/>
      <c r="R983" s="239"/>
      <c r="S983" s="239"/>
    </row>
    <row r="984" spans="1:19" s="253" customFormat="1" x14ac:dyDescent="0.25">
      <c r="A984" s="239"/>
      <c r="B984" s="239"/>
      <c r="F984" s="239"/>
      <c r="G984" s="239"/>
      <c r="H984" s="239"/>
      <c r="I984" s="239"/>
      <c r="J984" s="239"/>
      <c r="K984" s="239"/>
      <c r="L984" s="239"/>
      <c r="M984" s="239"/>
      <c r="N984" s="239"/>
      <c r="O984" s="239"/>
      <c r="P984" s="239"/>
      <c r="Q984" s="239"/>
      <c r="R984" s="239"/>
      <c r="S984" s="239"/>
    </row>
    <row r="985" spans="1:19" s="253" customFormat="1" x14ac:dyDescent="0.25">
      <c r="A985" s="239"/>
      <c r="B985" s="239"/>
      <c r="F985" s="239"/>
      <c r="G985" s="239"/>
      <c r="H985" s="239"/>
      <c r="I985" s="239"/>
      <c r="J985" s="239"/>
      <c r="K985" s="239"/>
      <c r="L985" s="239"/>
      <c r="M985" s="239"/>
      <c r="N985" s="239"/>
      <c r="O985" s="239"/>
      <c r="P985" s="239"/>
      <c r="Q985" s="239"/>
      <c r="R985" s="239"/>
      <c r="S985" s="239"/>
    </row>
    <row r="986" spans="1:19" s="253" customFormat="1" x14ac:dyDescent="0.25">
      <c r="A986" s="239"/>
      <c r="B986" s="239"/>
      <c r="F986" s="239"/>
      <c r="G986" s="239"/>
      <c r="H986" s="239"/>
      <c r="I986" s="239"/>
      <c r="J986" s="239"/>
      <c r="K986" s="239"/>
      <c r="L986" s="239"/>
      <c r="M986" s="239"/>
      <c r="N986" s="239"/>
      <c r="O986" s="239"/>
      <c r="P986" s="239"/>
      <c r="Q986" s="239"/>
      <c r="R986" s="239"/>
      <c r="S986" s="239"/>
    </row>
    <row r="987" spans="1:19" s="253" customFormat="1" x14ac:dyDescent="0.25">
      <c r="A987" s="239"/>
      <c r="B987" s="239"/>
      <c r="F987" s="239"/>
      <c r="G987" s="239"/>
      <c r="H987" s="239"/>
      <c r="I987" s="239"/>
      <c r="J987" s="239"/>
      <c r="K987" s="239"/>
      <c r="L987" s="239"/>
      <c r="M987" s="239"/>
      <c r="N987" s="239"/>
      <c r="O987" s="239"/>
      <c r="P987" s="239"/>
      <c r="Q987" s="239"/>
      <c r="R987" s="239"/>
      <c r="S987" s="239"/>
    </row>
    <row r="988" spans="1:19" s="253" customFormat="1" x14ac:dyDescent="0.25">
      <c r="A988" s="239"/>
      <c r="B988" s="239"/>
      <c r="F988" s="239"/>
      <c r="G988" s="239"/>
      <c r="H988" s="239"/>
      <c r="I988" s="239"/>
      <c r="J988" s="239"/>
      <c r="K988" s="239"/>
      <c r="L988" s="239"/>
      <c r="M988" s="239"/>
      <c r="N988" s="239"/>
      <c r="O988" s="239"/>
      <c r="P988" s="239"/>
      <c r="Q988" s="239"/>
      <c r="R988" s="239"/>
      <c r="S988" s="239"/>
    </row>
    <row r="989" spans="1:19" s="253" customFormat="1" x14ac:dyDescent="0.25">
      <c r="A989" s="239"/>
      <c r="B989" s="239"/>
      <c r="F989" s="239"/>
      <c r="G989" s="239"/>
      <c r="H989" s="239"/>
      <c r="I989" s="239"/>
      <c r="J989" s="239"/>
      <c r="K989" s="239"/>
      <c r="L989" s="239"/>
      <c r="M989" s="239"/>
      <c r="N989" s="239"/>
      <c r="O989" s="239"/>
      <c r="P989" s="239"/>
      <c r="Q989" s="239"/>
      <c r="R989" s="239"/>
      <c r="S989" s="239"/>
    </row>
    <row r="990" spans="1:19" s="253" customFormat="1" x14ac:dyDescent="0.25">
      <c r="A990" s="239"/>
      <c r="B990" s="239"/>
      <c r="F990" s="239"/>
      <c r="G990" s="239"/>
      <c r="H990" s="239"/>
      <c r="I990" s="239"/>
      <c r="J990" s="239"/>
      <c r="K990" s="239"/>
      <c r="L990" s="239"/>
      <c r="M990" s="239"/>
      <c r="N990" s="239"/>
      <c r="O990" s="239"/>
      <c r="P990" s="239"/>
      <c r="Q990" s="239"/>
      <c r="R990" s="239"/>
      <c r="S990" s="239"/>
    </row>
    <row r="991" spans="1:19" s="253" customFormat="1" x14ac:dyDescent="0.25">
      <c r="A991" s="239"/>
      <c r="B991" s="239"/>
      <c r="F991" s="239"/>
      <c r="G991" s="239"/>
      <c r="H991" s="239"/>
      <c r="I991" s="239"/>
      <c r="J991" s="239"/>
      <c r="K991" s="239"/>
      <c r="L991" s="239"/>
      <c r="M991" s="239"/>
      <c r="N991" s="239"/>
      <c r="O991" s="239"/>
      <c r="P991" s="239"/>
      <c r="Q991" s="239"/>
      <c r="R991" s="239"/>
      <c r="S991" s="239"/>
    </row>
    <row r="992" spans="1:19" s="253" customFormat="1" x14ac:dyDescent="0.25">
      <c r="A992" s="239"/>
      <c r="B992" s="239"/>
      <c r="F992" s="239"/>
      <c r="G992" s="239"/>
      <c r="H992" s="239"/>
      <c r="I992" s="239"/>
      <c r="J992" s="239"/>
      <c r="K992" s="239"/>
      <c r="L992" s="239"/>
      <c r="M992" s="239"/>
      <c r="N992" s="239"/>
      <c r="O992" s="239"/>
      <c r="P992" s="239"/>
      <c r="Q992" s="239"/>
      <c r="R992" s="239"/>
      <c r="S992" s="239"/>
    </row>
    <row r="993" spans="1:19" s="253" customFormat="1" x14ac:dyDescent="0.25">
      <c r="A993" s="239"/>
      <c r="B993" s="239"/>
      <c r="F993" s="239"/>
      <c r="G993" s="239"/>
      <c r="H993" s="239"/>
      <c r="I993" s="239"/>
      <c r="J993" s="239"/>
      <c r="K993" s="239"/>
      <c r="L993" s="239"/>
      <c r="M993" s="239"/>
      <c r="N993" s="239"/>
      <c r="O993" s="239"/>
      <c r="P993" s="239"/>
      <c r="Q993" s="239"/>
      <c r="R993" s="239"/>
      <c r="S993" s="239"/>
    </row>
    <row r="994" spans="1:19" s="253" customFormat="1" x14ac:dyDescent="0.25">
      <c r="A994" s="239"/>
      <c r="B994" s="239"/>
      <c r="F994" s="239"/>
      <c r="G994" s="239"/>
      <c r="H994" s="239"/>
      <c r="I994" s="239"/>
      <c r="J994" s="239"/>
      <c r="K994" s="239"/>
      <c r="L994" s="239"/>
      <c r="M994" s="239"/>
      <c r="N994" s="239"/>
      <c r="O994" s="239"/>
      <c r="P994" s="239"/>
      <c r="Q994" s="239"/>
      <c r="R994" s="239"/>
      <c r="S994" s="239"/>
    </row>
    <row r="995" spans="1:19" s="253" customFormat="1" x14ac:dyDescent="0.25">
      <c r="A995" s="239"/>
      <c r="B995" s="239"/>
      <c r="F995" s="239"/>
      <c r="G995" s="239"/>
      <c r="H995" s="239"/>
      <c r="I995" s="239"/>
      <c r="J995" s="239"/>
      <c r="K995" s="239"/>
      <c r="L995" s="239"/>
      <c r="M995" s="239"/>
      <c r="N995" s="239"/>
      <c r="O995" s="239"/>
      <c r="P995" s="239"/>
      <c r="Q995" s="239"/>
      <c r="R995" s="239"/>
      <c r="S995" s="239"/>
    </row>
    <row r="996" spans="1:19" s="253" customFormat="1" x14ac:dyDescent="0.25">
      <c r="A996" s="239"/>
      <c r="B996" s="239"/>
      <c r="F996" s="239"/>
      <c r="G996" s="239"/>
      <c r="H996" s="239"/>
      <c r="I996" s="239"/>
      <c r="J996" s="239"/>
      <c r="K996" s="239"/>
      <c r="L996" s="239"/>
      <c r="M996" s="239"/>
      <c r="N996" s="239"/>
      <c r="O996" s="239"/>
      <c r="P996" s="239"/>
      <c r="Q996" s="239"/>
      <c r="R996" s="239"/>
      <c r="S996" s="239"/>
    </row>
    <row r="997" spans="1:19" s="253" customFormat="1" x14ac:dyDescent="0.25">
      <c r="A997" s="239"/>
      <c r="B997" s="239"/>
      <c r="F997" s="239"/>
      <c r="G997" s="239"/>
      <c r="H997" s="239"/>
      <c r="I997" s="239"/>
      <c r="J997" s="239"/>
      <c r="K997" s="239"/>
      <c r="L997" s="239"/>
      <c r="M997" s="239"/>
      <c r="N997" s="239"/>
      <c r="O997" s="239"/>
      <c r="P997" s="239"/>
      <c r="Q997" s="239"/>
      <c r="R997" s="239"/>
      <c r="S997" s="239"/>
    </row>
    <row r="998" spans="1:19" s="253" customFormat="1" x14ac:dyDescent="0.25">
      <c r="A998" s="239"/>
      <c r="B998" s="239"/>
      <c r="F998" s="239"/>
      <c r="G998" s="239"/>
      <c r="H998" s="239"/>
      <c r="I998" s="239"/>
      <c r="J998" s="239"/>
      <c r="K998" s="239"/>
      <c r="L998" s="239"/>
      <c r="M998" s="239"/>
      <c r="N998" s="239"/>
      <c r="O998" s="239"/>
      <c r="P998" s="239"/>
      <c r="Q998" s="239"/>
      <c r="R998" s="239"/>
      <c r="S998" s="239"/>
    </row>
    <row r="999" spans="1:19" s="253" customFormat="1" x14ac:dyDescent="0.25">
      <c r="A999" s="239"/>
      <c r="B999" s="239"/>
      <c r="F999" s="239"/>
      <c r="G999" s="239"/>
      <c r="H999" s="239"/>
      <c r="I999" s="239"/>
      <c r="J999" s="239"/>
      <c r="K999" s="239"/>
      <c r="L999" s="239"/>
      <c r="M999" s="239"/>
      <c r="N999" s="239"/>
      <c r="O999" s="239"/>
      <c r="P999" s="239"/>
      <c r="Q999" s="239"/>
      <c r="R999" s="239"/>
      <c r="S999" s="239"/>
    </row>
    <row r="1000" spans="1:19" s="253" customFormat="1" x14ac:dyDescent="0.25">
      <c r="A1000" s="239"/>
      <c r="B1000" s="239"/>
      <c r="F1000" s="239"/>
      <c r="G1000" s="239"/>
      <c r="H1000" s="239"/>
      <c r="I1000" s="239"/>
      <c r="J1000" s="239"/>
      <c r="K1000" s="239"/>
      <c r="L1000" s="239"/>
      <c r="M1000" s="239"/>
      <c r="N1000" s="239"/>
      <c r="O1000" s="239"/>
      <c r="P1000" s="239"/>
      <c r="Q1000" s="239"/>
      <c r="R1000" s="239"/>
      <c r="S1000" s="239"/>
    </row>
    <row r="1001" spans="1:19" s="253" customFormat="1" x14ac:dyDescent="0.25">
      <c r="A1001" s="239"/>
      <c r="B1001" s="239"/>
      <c r="F1001" s="239"/>
      <c r="G1001" s="239"/>
      <c r="H1001" s="239"/>
      <c r="I1001" s="239"/>
      <c r="J1001" s="239"/>
      <c r="K1001" s="239"/>
      <c r="L1001" s="239"/>
      <c r="M1001" s="239"/>
      <c r="N1001" s="239"/>
      <c r="O1001" s="239"/>
      <c r="P1001" s="239"/>
      <c r="Q1001" s="239"/>
      <c r="R1001" s="239"/>
      <c r="S1001" s="239"/>
    </row>
    <row r="1002" spans="1:19" s="253" customFormat="1" x14ac:dyDescent="0.25">
      <c r="A1002" s="239"/>
      <c r="B1002" s="239"/>
      <c r="F1002" s="239"/>
      <c r="G1002" s="239"/>
      <c r="H1002" s="239"/>
      <c r="I1002" s="239"/>
      <c r="J1002" s="239"/>
      <c r="K1002" s="239"/>
      <c r="L1002" s="239"/>
      <c r="M1002" s="239"/>
      <c r="N1002" s="239"/>
      <c r="O1002" s="239"/>
      <c r="P1002" s="239"/>
      <c r="Q1002" s="239"/>
      <c r="R1002" s="239"/>
      <c r="S1002" s="239"/>
    </row>
    <row r="1003" spans="1:19" s="253" customFormat="1" x14ac:dyDescent="0.25">
      <c r="A1003" s="239"/>
      <c r="B1003" s="239"/>
      <c r="F1003" s="239"/>
      <c r="G1003" s="239"/>
      <c r="H1003" s="239"/>
      <c r="I1003" s="239"/>
      <c r="J1003" s="239"/>
      <c r="K1003" s="239"/>
      <c r="L1003" s="239"/>
      <c r="M1003" s="239"/>
      <c r="N1003" s="239"/>
      <c r="O1003" s="239"/>
      <c r="P1003" s="239"/>
      <c r="Q1003" s="239"/>
      <c r="R1003" s="239"/>
      <c r="S1003" s="239"/>
    </row>
    <row r="1004" spans="1:19" s="253" customFormat="1" x14ac:dyDescent="0.25">
      <c r="A1004" s="239"/>
      <c r="B1004" s="239"/>
      <c r="F1004" s="239"/>
      <c r="G1004" s="239"/>
      <c r="H1004" s="239"/>
      <c r="I1004" s="239"/>
      <c r="J1004" s="239"/>
      <c r="K1004" s="239"/>
      <c r="L1004" s="239"/>
      <c r="M1004" s="239"/>
      <c r="N1004" s="239"/>
      <c r="O1004" s="239"/>
      <c r="P1004" s="239"/>
      <c r="Q1004" s="239"/>
      <c r="R1004" s="239"/>
      <c r="S1004" s="239"/>
    </row>
    <row r="1005" spans="1:19" s="253" customFormat="1" x14ac:dyDescent="0.25">
      <c r="A1005" s="239"/>
      <c r="B1005" s="239"/>
      <c r="F1005" s="239"/>
      <c r="G1005" s="239"/>
      <c r="H1005" s="239"/>
      <c r="I1005" s="239"/>
      <c r="J1005" s="239"/>
      <c r="K1005" s="239"/>
      <c r="L1005" s="239"/>
      <c r="M1005" s="239"/>
      <c r="N1005" s="239"/>
      <c r="O1005" s="239"/>
      <c r="P1005" s="239"/>
      <c r="Q1005" s="239"/>
      <c r="R1005" s="239"/>
      <c r="S1005" s="239"/>
    </row>
    <row r="1006" spans="1:19" s="253" customFormat="1" x14ac:dyDescent="0.25">
      <c r="A1006" s="239"/>
      <c r="B1006" s="239"/>
      <c r="F1006" s="239"/>
      <c r="G1006" s="239"/>
      <c r="H1006" s="239"/>
      <c r="I1006" s="239"/>
      <c r="J1006" s="239"/>
      <c r="K1006" s="239"/>
      <c r="L1006" s="239"/>
      <c r="M1006" s="239"/>
      <c r="N1006" s="239"/>
      <c r="O1006" s="239"/>
      <c r="P1006" s="239"/>
      <c r="Q1006" s="239"/>
      <c r="R1006" s="239"/>
      <c r="S1006" s="239"/>
    </row>
    <row r="1007" spans="1:19" s="253" customFormat="1" x14ac:dyDescent="0.25">
      <c r="A1007" s="239"/>
      <c r="B1007" s="239"/>
      <c r="F1007" s="239"/>
      <c r="G1007" s="239"/>
      <c r="H1007" s="239"/>
      <c r="I1007" s="239"/>
      <c r="J1007" s="239"/>
      <c r="K1007" s="239"/>
      <c r="L1007" s="239"/>
      <c r="M1007" s="239"/>
      <c r="N1007" s="239"/>
      <c r="O1007" s="239"/>
      <c r="P1007" s="239"/>
      <c r="Q1007" s="239"/>
      <c r="R1007" s="239"/>
      <c r="S1007" s="239"/>
    </row>
    <row r="1008" spans="1:19" s="253" customFormat="1" x14ac:dyDescent="0.25">
      <c r="A1008" s="239"/>
      <c r="B1008" s="239"/>
      <c r="F1008" s="239"/>
      <c r="G1008" s="239"/>
      <c r="H1008" s="239"/>
      <c r="I1008" s="239"/>
      <c r="J1008" s="239"/>
      <c r="K1008" s="239"/>
      <c r="L1008" s="239"/>
      <c r="M1008" s="239"/>
      <c r="N1008" s="239"/>
      <c r="O1008" s="239"/>
      <c r="P1008" s="239"/>
      <c r="Q1008" s="239"/>
      <c r="R1008" s="239"/>
      <c r="S1008" s="239"/>
    </row>
    <row r="1009" spans="1:19" s="253" customFormat="1" x14ac:dyDescent="0.25">
      <c r="A1009" s="239"/>
      <c r="B1009" s="239"/>
      <c r="F1009" s="239"/>
      <c r="G1009" s="239"/>
      <c r="H1009" s="239"/>
      <c r="I1009" s="239"/>
      <c r="J1009" s="239"/>
      <c r="K1009" s="239"/>
      <c r="L1009" s="239"/>
      <c r="M1009" s="239"/>
      <c r="N1009" s="239"/>
      <c r="O1009" s="239"/>
      <c r="P1009" s="239"/>
      <c r="Q1009" s="239"/>
      <c r="R1009" s="239"/>
      <c r="S1009" s="239"/>
    </row>
    <row r="1010" spans="1:19" s="253" customFormat="1" x14ac:dyDescent="0.25">
      <c r="A1010" s="239"/>
      <c r="B1010" s="239"/>
      <c r="F1010" s="239"/>
      <c r="G1010" s="239"/>
      <c r="H1010" s="239"/>
      <c r="I1010" s="239"/>
      <c r="J1010" s="239"/>
      <c r="K1010" s="239"/>
      <c r="L1010" s="239"/>
      <c r="M1010" s="239"/>
      <c r="N1010" s="239"/>
      <c r="O1010" s="239"/>
      <c r="P1010" s="239"/>
      <c r="Q1010" s="239"/>
      <c r="R1010" s="239"/>
      <c r="S1010" s="239"/>
    </row>
    <row r="1011" spans="1:19" s="253" customFormat="1" x14ac:dyDescent="0.25">
      <c r="A1011" s="239"/>
      <c r="B1011" s="239"/>
      <c r="F1011" s="239"/>
      <c r="G1011" s="239"/>
      <c r="H1011" s="239"/>
      <c r="I1011" s="239"/>
      <c r="J1011" s="239"/>
      <c r="K1011" s="239"/>
      <c r="L1011" s="239"/>
      <c r="M1011" s="239"/>
      <c r="N1011" s="239"/>
      <c r="O1011" s="239"/>
      <c r="P1011" s="239"/>
      <c r="Q1011" s="239"/>
      <c r="R1011" s="239"/>
      <c r="S1011" s="239"/>
    </row>
    <row r="1012" spans="1:19" s="253" customFormat="1" x14ac:dyDescent="0.25">
      <c r="A1012" s="239"/>
      <c r="B1012" s="239"/>
      <c r="F1012" s="239"/>
      <c r="G1012" s="239"/>
      <c r="H1012" s="239"/>
      <c r="I1012" s="239"/>
      <c r="J1012" s="239"/>
      <c r="K1012" s="239"/>
      <c r="L1012" s="239"/>
      <c r="M1012" s="239"/>
      <c r="N1012" s="239"/>
      <c r="O1012" s="239"/>
      <c r="P1012" s="239"/>
      <c r="Q1012" s="239"/>
      <c r="R1012" s="239"/>
      <c r="S1012" s="239"/>
    </row>
    <row r="1013" spans="1:19" s="253" customFormat="1" x14ac:dyDescent="0.25">
      <c r="A1013" s="239"/>
      <c r="B1013" s="239"/>
      <c r="F1013" s="239"/>
      <c r="G1013" s="239"/>
      <c r="H1013" s="239"/>
      <c r="I1013" s="239"/>
      <c r="J1013" s="239"/>
      <c r="K1013" s="239"/>
      <c r="L1013" s="239"/>
      <c r="M1013" s="239"/>
      <c r="N1013" s="239"/>
      <c r="O1013" s="239"/>
      <c r="P1013" s="239"/>
      <c r="Q1013" s="239"/>
      <c r="R1013" s="239"/>
      <c r="S1013" s="239"/>
    </row>
    <row r="1014" spans="1:19" s="253" customFormat="1" x14ac:dyDescent="0.25">
      <c r="A1014" s="239"/>
      <c r="B1014" s="239"/>
      <c r="F1014" s="239"/>
      <c r="G1014" s="239"/>
      <c r="H1014" s="239"/>
      <c r="I1014" s="239"/>
      <c r="J1014" s="239"/>
      <c r="K1014" s="239"/>
      <c r="L1014" s="239"/>
      <c r="M1014" s="239"/>
      <c r="N1014" s="239"/>
      <c r="O1014" s="239"/>
      <c r="P1014" s="239"/>
      <c r="Q1014" s="239"/>
      <c r="R1014" s="239"/>
      <c r="S1014" s="239"/>
    </row>
    <row r="1015" spans="1:19" s="253" customFormat="1" x14ac:dyDescent="0.25">
      <c r="A1015" s="239"/>
      <c r="B1015" s="239"/>
      <c r="F1015" s="239"/>
      <c r="G1015" s="239"/>
      <c r="H1015" s="239"/>
      <c r="I1015" s="239"/>
      <c r="J1015" s="239"/>
      <c r="K1015" s="239"/>
      <c r="L1015" s="239"/>
      <c r="M1015" s="239"/>
      <c r="N1015" s="239"/>
      <c r="O1015" s="239"/>
      <c r="P1015" s="239"/>
      <c r="Q1015" s="239"/>
      <c r="R1015" s="239"/>
      <c r="S1015" s="239"/>
    </row>
    <row r="1016" spans="1:19" s="253" customFormat="1" x14ac:dyDescent="0.25">
      <c r="A1016" s="239"/>
      <c r="B1016" s="239"/>
      <c r="F1016" s="239"/>
      <c r="G1016" s="239"/>
      <c r="H1016" s="239"/>
      <c r="I1016" s="239"/>
      <c r="J1016" s="239"/>
      <c r="K1016" s="239"/>
      <c r="L1016" s="239"/>
      <c r="M1016" s="239"/>
      <c r="N1016" s="239"/>
      <c r="O1016" s="239"/>
      <c r="P1016" s="239"/>
      <c r="Q1016" s="239"/>
      <c r="R1016" s="239"/>
      <c r="S1016" s="239"/>
    </row>
    <row r="1017" spans="1:19" s="253" customFormat="1" x14ac:dyDescent="0.25">
      <c r="A1017" s="239"/>
      <c r="B1017" s="239"/>
      <c r="F1017" s="239"/>
      <c r="G1017" s="239"/>
      <c r="H1017" s="239"/>
      <c r="I1017" s="239"/>
      <c r="J1017" s="239"/>
      <c r="K1017" s="239"/>
      <c r="L1017" s="239"/>
      <c r="M1017" s="239"/>
      <c r="N1017" s="239"/>
      <c r="O1017" s="239"/>
      <c r="P1017" s="239"/>
      <c r="Q1017" s="239"/>
      <c r="R1017" s="239"/>
      <c r="S1017" s="239"/>
    </row>
    <row r="1018" spans="1:19" s="253" customFormat="1" x14ac:dyDescent="0.25">
      <c r="A1018" s="239"/>
      <c r="B1018" s="239"/>
      <c r="F1018" s="239"/>
      <c r="G1018" s="239"/>
      <c r="H1018" s="239"/>
      <c r="I1018" s="239"/>
      <c r="J1018" s="239"/>
      <c r="K1018" s="239"/>
      <c r="L1018" s="239"/>
      <c r="M1018" s="239"/>
      <c r="N1018" s="239"/>
      <c r="O1018" s="239"/>
      <c r="P1018" s="239"/>
      <c r="Q1018" s="239"/>
      <c r="R1018" s="239"/>
      <c r="S1018" s="239"/>
    </row>
    <row r="1019" spans="1:19" s="253" customFormat="1" x14ac:dyDescent="0.25">
      <c r="A1019" s="239"/>
      <c r="B1019" s="239"/>
      <c r="F1019" s="239"/>
      <c r="G1019" s="239"/>
      <c r="H1019" s="239"/>
      <c r="I1019" s="239"/>
      <c r="J1019" s="239"/>
      <c r="K1019" s="239"/>
      <c r="L1019" s="239"/>
      <c r="M1019" s="239"/>
      <c r="N1019" s="239"/>
      <c r="O1019" s="239"/>
      <c r="P1019" s="239"/>
      <c r="Q1019" s="239"/>
      <c r="R1019" s="239"/>
      <c r="S1019" s="239"/>
    </row>
    <row r="1020" spans="1:19" s="253" customFormat="1" x14ac:dyDescent="0.25">
      <c r="A1020" s="239"/>
      <c r="B1020" s="239"/>
      <c r="F1020" s="239"/>
      <c r="G1020" s="239"/>
      <c r="H1020" s="239"/>
      <c r="I1020" s="239"/>
      <c r="J1020" s="239"/>
      <c r="K1020" s="239"/>
      <c r="L1020" s="239"/>
      <c r="M1020" s="239"/>
      <c r="N1020" s="239"/>
      <c r="O1020" s="239"/>
      <c r="P1020" s="239"/>
      <c r="Q1020" s="239"/>
      <c r="R1020" s="239"/>
      <c r="S1020" s="239"/>
    </row>
    <row r="1021" spans="1:19" s="253" customFormat="1" x14ac:dyDescent="0.25">
      <c r="A1021" s="239"/>
      <c r="B1021" s="239"/>
      <c r="F1021" s="239"/>
      <c r="G1021" s="239"/>
      <c r="H1021" s="239"/>
      <c r="I1021" s="239"/>
      <c r="J1021" s="239"/>
      <c r="K1021" s="239"/>
      <c r="L1021" s="239"/>
      <c r="M1021" s="239"/>
      <c r="N1021" s="239"/>
      <c r="O1021" s="239"/>
      <c r="P1021" s="239"/>
      <c r="Q1021" s="239"/>
      <c r="R1021" s="239"/>
      <c r="S1021" s="239"/>
    </row>
    <row r="1022" spans="1:19" s="253" customFormat="1" x14ac:dyDescent="0.25">
      <c r="A1022" s="239"/>
      <c r="B1022" s="239"/>
      <c r="F1022" s="239"/>
      <c r="G1022" s="239"/>
      <c r="H1022" s="239"/>
      <c r="I1022" s="239"/>
      <c r="J1022" s="239"/>
      <c r="K1022" s="239"/>
      <c r="L1022" s="239"/>
      <c r="M1022" s="239"/>
      <c r="N1022" s="239"/>
      <c r="O1022" s="239"/>
      <c r="P1022" s="239"/>
      <c r="Q1022" s="239"/>
      <c r="R1022" s="239"/>
      <c r="S1022" s="239"/>
    </row>
    <row r="1023" spans="1:19" s="253" customFormat="1" x14ac:dyDescent="0.25">
      <c r="A1023" s="239"/>
      <c r="B1023" s="239"/>
      <c r="F1023" s="239"/>
      <c r="G1023" s="239"/>
      <c r="H1023" s="239"/>
      <c r="I1023" s="239"/>
      <c r="J1023" s="239"/>
      <c r="K1023" s="239"/>
      <c r="L1023" s="239"/>
      <c r="M1023" s="239"/>
      <c r="N1023" s="239"/>
      <c r="O1023" s="239"/>
      <c r="P1023" s="239"/>
      <c r="Q1023" s="239"/>
      <c r="R1023" s="239"/>
      <c r="S1023" s="239"/>
    </row>
    <row r="1024" spans="1:19" s="253" customFormat="1" x14ac:dyDescent="0.25">
      <c r="A1024" s="239"/>
      <c r="B1024" s="239"/>
      <c r="F1024" s="239"/>
      <c r="G1024" s="239"/>
      <c r="H1024" s="239"/>
      <c r="I1024" s="239"/>
      <c r="J1024" s="239"/>
      <c r="K1024" s="239"/>
      <c r="L1024" s="239"/>
      <c r="M1024" s="239"/>
      <c r="N1024" s="239"/>
      <c r="O1024" s="239"/>
      <c r="P1024" s="239"/>
      <c r="Q1024" s="239"/>
      <c r="R1024" s="239"/>
      <c r="S1024" s="239"/>
    </row>
    <row r="1025" spans="1:19" s="253" customFormat="1" x14ac:dyDescent="0.25">
      <c r="A1025" s="239"/>
      <c r="B1025" s="239"/>
      <c r="F1025" s="239"/>
      <c r="G1025" s="239"/>
      <c r="H1025" s="239"/>
      <c r="I1025" s="239"/>
      <c r="J1025" s="239"/>
      <c r="K1025" s="239"/>
      <c r="L1025" s="239"/>
      <c r="M1025" s="239"/>
      <c r="N1025" s="239"/>
      <c r="O1025" s="239"/>
      <c r="P1025" s="239"/>
      <c r="Q1025" s="239"/>
      <c r="R1025" s="239"/>
      <c r="S1025" s="239"/>
    </row>
    <row r="1026" spans="1:19" s="253" customFormat="1" x14ac:dyDescent="0.25">
      <c r="A1026" s="239"/>
      <c r="B1026" s="239"/>
      <c r="F1026" s="239"/>
      <c r="G1026" s="239"/>
      <c r="H1026" s="239"/>
      <c r="I1026" s="239"/>
      <c r="J1026" s="239"/>
      <c r="K1026" s="239"/>
      <c r="L1026" s="239"/>
      <c r="M1026" s="239"/>
      <c r="N1026" s="239"/>
      <c r="O1026" s="239"/>
      <c r="P1026" s="239"/>
      <c r="Q1026" s="239"/>
      <c r="R1026" s="239"/>
      <c r="S1026" s="239"/>
    </row>
    <row r="1027" spans="1:19" s="253" customFormat="1" x14ac:dyDescent="0.25">
      <c r="A1027" s="239"/>
      <c r="B1027" s="239"/>
      <c r="F1027" s="239"/>
      <c r="G1027" s="239"/>
      <c r="H1027" s="239"/>
      <c r="I1027" s="239"/>
      <c r="J1027" s="239"/>
      <c r="K1027" s="239"/>
      <c r="L1027" s="239"/>
      <c r="M1027" s="239"/>
      <c r="N1027" s="239"/>
      <c r="O1027" s="239"/>
      <c r="P1027" s="239"/>
      <c r="Q1027" s="239"/>
      <c r="R1027" s="239"/>
      <c r="S1027" s="239"/>
    </row>
    <row r="1028" spans="1:19" s="253" customFormat="1" x14ac:dyDescent="0.25">
      <c r="A1028" s="239"/>
      <c r="B1028" s="239"/>
      <c r="F1028" s="239"/>
      <c r="G1028" s="239"/>
      <c r="H1028" s="239"/>
      <c r="I1028" s="239"/>
      <c r="J1028" s="239"/>
      <c r="K1028" s="239"/>
      <c r="L1028" s="239"/>
      <c r="M1028" s="239"/>
      <c r="N1028" s="239"/>
      <c r="O1028" s="239"/>
      <c r="P1028" s="239"/>
      <c r="Q1028" s="239"/>
      <c r="R1028" s="239"/>
      <c r="S1028" s="239"/>
    </row>
    <row r="1029" spans="1:19" s="253" customFormat="1" x14ac:dyDescent="0.25">
      <c r="A1029" s="239"/>
      <c r="B1029" s="239"/>
      <c r="F1029" s="239"/>
      <c r="G1029" s="239"/>
      <c r="H1029" s="239"/>
      <c r="I1029" s="239"/>
      <c r="J1029" s="239"/>
      <c r="K1029" s="239"/>
      <c r="L1029" s="239"/>
      <c r="M1029" s="239"/>
      <c r="N1029" s="239"/>
      <c r="O1029" s="239"/>
      <c r="P1029" s="239"/>
      <c r="Q1029" s="239"/>
      <c r="R1029" s="239"/>
      <c r="S1029" s="239"/>
    </row>
    <row r="1030" spans="1:19" s="253" customFormat="1" x14ac:dyDescent="0.25">
      <c r="A1030" s="239"/>
      <c r="B1030" s="239"/>
      <c r="F1030" s="239"/>
      <c r="G1030" s="239"/>
      <c r="H1030" s="239"/>
      <c r="I1030" s="239"/>
      <c r="J1030" s="239"/>
      <c r="K1030" s="239"/>
      <c r="L1030" s="239"/>
      <c r="M1030" s="239"/>
      <c r="N1030" s="239"/>
      <c r="O1030" s="239"/>
      <c r="P1030" s="239"/>
      <c r="Q1030" s="239"/>
      <c r="R1030" s="239"/>
      <c r="S1030" s="239"/>
    </row>
    <row r="1031" spans="1:19" s="253" customFormat="1" x14ac:dyDescent="0.25">
      <c r="A1031" s="239"/>
      <c r="B1031" s="239"/>
      <c r="F1031" s="239"/>
      <c r="G1031" s="239"/>
      <c r="H1031" s="239"/>
      <c r="I1031" s="239"/>
      <c r="J1031" s="239"/>
      <c r="K1031" s="239"/>
      <c r="L1031" s="239"/>
      <c r="M1031" s="239"/>
      <c r="N1031" s="239"/>
      <c r="O1031" s="239"/>
      <c r="P1031" s="239"/>
      <c r="Q1031" s="239"/>
      <c r="R1031" s="239"/>
      <c r="S1031" s="239"/>
    </row>
    <row r="1032" spans="1:19" s="253" customFormat="1" x14ac:dyDescent="0.25">
      <c r="A1032" s="239"/>
      <c r="B1032" s="239"/>
      <c r="F1032" s="239"/>
      <c r="G1032" s="239"/>
      <c r="H1032" s="239"/>
      <c r="I1032" s="239"/>
      <c r="J1032" s="239"/>
      <c r="K1032" s="239"/>
      <c r="L1032" s="239"/>
      <c r="M1032" s="239"/>
      <c r="N1032" s="239"/>
      <c r="O1032" s="239"/>
      <c r="P1032" s="239"/>
      <c r="Q1032" s="239"/>
      <c r="R1032" s="239"/>
      <c r="S1032" s="239"/>
    </row>
    <row r="1033" spans="1:19" s="253" customFormat="1" x14ac:dyDescent="0.25">
      <c r="A1033" s="239"/>
      <c r="B1033" s="239"/>
      <c r="F1033" s="239"/>
      <c r="G1033" s="239"/>
      <c r="H1033" s="239"/>
      <c r="I1033" s="239"/>
      <c r="J1033" s="239"/>
      <c r="K1033" s="239"/>
      <c r="L1033" s="239"/>
      <c r="M1033" s="239"/>
      <c r="N1033" s="239"/>
      <c r="O1033" s="239"/>
      <c r="P1033" s="239"/>
      <c r="Q1033" s="239"/>
      <c r="R1033" s="239"/>
      <c r="S1033" s="239"/>
    </row>
    <row r="1034" spans="1:19" s="253" customFormat="1" x14ac:dyDescent="0.25">
      <c r="A1034" s="239"/>
      <c r="B1034" s="239"/>
      <c r="F1034" s="239"/>
      <c r="G1034" s="239"/>
      <c r="H1034" s="239"/>
      <c r="I1034" s="239"/>
      <c r="J1034" s="239"/>
      <c r="K1034" s="239"/>
      <c r="L1034" s="239"/>
      <c r="M1034" s="239"/>
      <c r="N1034" s="239"/>
      <c r="O1034" s="239"/>
      <c r="P1034" s="239"/>
      <c r="Q1034" s="239"/>
      <c r="R1034" s="239"/>
      <c r="S1034" s="239"/>
    </row>
    <row r="1035" spans="1:19" s="253" customFormat="1" x14ac:dyDescent="0.25">
      <c r="A1035" s="239"/>
      <c r="B1035" s="239"/>
      <c r="F1035" s="239"/>
      <c r="G1035" s="239"/>
      <c r="H1035" s="239"/>
      <c r="I1035" s="239"/>
      <c r="J1035" s="239"/>
      <c r="K1035" s="239"/>
      <c r="L1035" s="239"/>
      <c r="M1035" s="239"/>
      <c r="N1035" s="239"/>
      <c r="O1035" s="239"/>
      <c r="P1035" s="239"/>
      <c r="Q1035" s="239"/>
      <c r="R1035" s="239"/>
      <c r="S1035" s="239"/>
    </row>
    <row r="1036" spans="1:19" s="253" customFormat="1" x14ac:dyDescent="0.25">
      <c r="A1036" s="239"/>
      <c r="B1036" s="239"/>
      <c r="F1036" s="239"/>
      <c r="G1036" s="239"/>
      <c r="H1036" s="239"/>
      <c r="I1036" s="239"/>
      <c r="J1036" s="239"/>
      <c r="K1036" s="239"/>
      <c r="L1036" s="239"/>
      <c r="M1036" s="239"/>
      <c r="N1036" s="239"/>
      <c r="O1036" s="239"/>
      <c r="P1036" s="239"/>
      <c r="Q1036" s="239"/>
      <c r="R1036" s="239"/>
      <c r="S1036" s="239"/>
    </row>
    <row r="1037" spans="1:19" s="253" customFormat="1" x14ac:dyDescent="0.25">
      <c r="A1037" s="239"/>
      <c r="B1037" s="239"/>
      <c r="F1037" s="239"/>
      <c r="G1037" s="239"/>
      <c r="H1037" s="239"/>
      <c r="I1037" s="239"/>
      <c r="J1037" s="239"/>
      <c r="K1037" s="239"/>
      <c r="L1037" s="239"/>
      <c r="M1037" s="239"/>
      <c r="N1037" s="239"/>
      <c r="O1037" s="239"/>
      <c r="P1037" s="239"/>
      <c r="Q1037" s="239"/>
      <c r="R1037" s="239"/>
      <c r="S1037" s="239"/>
    </row>
    <row r="1038" spans="1:19" s="253" customFormat="1" x14ac:dyDescent="0.25">
      <c r="A1038" s="239"/>
      <c r="B1038" s="239"/>
      <c r="F1038" s="239"/>
      <c r="G1038" s="239"/>
      <c r="H1038" s="239"/>
      <c r="I1038" s="239"/>
      <c r="J1038" s="239"/>
      <c r="K1038" s="239"/>
      <c r="L1038" s="239"/>
      <c r="M1038" s="239"/>
      <c r="N1038" s="239"/>
      <c r="O1038" s="239"/>
      <c r="P1038" s="239"/>
      <c r="Q1038" s="239"/>
      <c r="R1038" s="239"/>
      <c r="S1038" s="239"/>
    </row>
    <row r="1039" spans="1:19" s="253" customFormat="1" x14ac:dyDescent="0.25">
      <c r="A1039" s="239"/>
      <c r="B1039" s="239"/>
      <c r="F1039" s="239"/>
      <c r="G1039" s="239"/>
      <c r="H1039" s="239"/>
      <c r="I1039" s="239"/>
      <c r="J1039" s="239"/>
      <c r="K1039" s="239"/>
      <c r="L1039" s="239"/>
      <c r="M1039" s="239"/>
      <c r="N1039" s="239"/>
      <c r="O1039" s="239"/>
      <c r="P1039" s="239"/>
      <c r="Q1039" s="239"/>
      <c r="R1039" s="239"/>
      <c r="S1039" s="239"/>
    </row>
    <row r="1040" spans="1:19" s="253" customFormat="1" x14ac:dyDescent="0.25">
      <c r="A1040" s="239"/>
      <c r="B1040" s="239"/>
      <c r="F1040" s="239"/>
      <c r="G1040" s="239"/>
      <c r="H1040" s="239"/>
      <c r="I1040" s="239"/>
      <c r="J1040" s="239"/>
      <c r="K1040" s="239"/>
      <c r="L1040" s="239"/>
      <c r="M1040" s="239"/>
      <c r="N1040" s="239"/>
      <c r="O1040" s="239"/>
      <c r="P1040" s="239"/>
      <c r="Q1040" s="239"/>
      <c r="R1040" s="239"/>
      <c r="S1040" s="239"/>
    </row>
    <row r="1041" spans="1:19" s="253" customFormat="1" x14ac:dyDescent="0.25">
      <c r="A1041" s="239"/>
      <c r="B1041" s="239"/>
      <c r="F1041" s="239"/>
      <c r="G1041" s="239"/>
      <c r="H1041" s="239"/>
      <c r="I1041" s="239"/>
      <c r="J1041" s="239"/>
      <c r="K1041" s="239"/>
      <c r="L1041" s="239"/>
      <c r="M1041" s="239"/>
      <c r="N1041" s="239"/>
      <c r="O1041" s="239"/>
      <c r="P1041" s="239"/>
      <c r="Q1041" s="239"/>
      <c r="R1041" s="239"/>
      <c r="S1041" s="239"/>
    </row>
    <row r="1042" spans="1:19" s="253" customFormat="1" x14ac:dyDescent="0.25">
      <c r="A1042" s="239"/>
      <c r="B1042" s="239"/>
      <c r="F1042" s="239"/>
      <c r="G1042" s="239"/>
      <c r="H1042" s="239"/>
      <c r="I1042" s="239"/>
      <c r="J1042" s="239"/>
      <c r="K1042" s="239"/>
      <c r="L1042" s="239"/>
      <c r="M1042" s="239"/>
      <c r="N1042" s="239"/>
      <c r="O1042" s="239"/>
      <c r="P1042" s="239"/>
      <c r="Q1042" s="239"/>
      <c r="R1042" s="239"/>
      <c r="S1042" s="239"/>
    </row>
    <row r="1043" spans="1:19" s="253" customFormat="1" x14ac:dyDescent="0.25">
      <c r="A1043" s="239"/>
      <c r="B1043" s="239"/>
      <c r="F1043" s="239"/>
      <c r="G1043" s="239"/>
      <c r="H1043" s="239"/>
      <c r="I1043" s="239"/>
      <c r="J1043" s="239"/>
      <c r="K1043" s="239"/>
      <c r="L1043" s="239"/>
      <c r="M1043" s="239"/>
      <c r="N1043" s="239"/>
      <c r="O1043" s="239"/>
      <c r="P1043" s="239"/>
      <c r="Q1043" s="239"/>
      <c r="R1043" s="239"/>
      <c r="S1043" s="239"/>
    </row>
    <row r="1044" spans="1:19" s="253" customFormat="1" x14ac:dyDescent="0.25">
      <c r="A1044" s="239"/>
      <c r="B1044" s="239"/>
      <c r="F1044" s="239"/>
      <c r="G1044" s="239"/>
      <c r="H1044" s="239"/>
      <c r="I1044" s="239"/>
      <c r="J1044" s="239"/>
      <c r="K1044" s="239"/>
      <c r="L1044" s="239"/>
      <c r="M1044" s="239"/>
      <c r="N1044" s="239"/>
      <c r="O1044" s="239"/>
      <c r="P1044" s="239"/>
      <c r="Q1044" s="239"/>
      <c r="R1044" s="239"/>
      <c r="S1044" s="239"/>
    </row>
    <row r="1045" spans="1:19" s="253" customFormat="1" x14ac:dyDescent="0.25">
      <c r="A1045" s="239"/>
      <c r="B1045" s="239"/>
      <c r="F1045" s="239"/>
      <c r="G1045" s="239"/>
      <c r="H1045" s="239"/>
      <c r="I1045" s="239"/>
      <c r="J1045" s="239"/>
      <c r="K1045" s="239"/>
      <c r="L1045" s="239"/>
      <c r="M1045" s="239"/>
      <c r="N1045" s="239"/>
      <c r="O1045" s="239"/>
      <c r="P1045" s="239"/>
      <c r="Q1045" s="239"/>
      <c r="R1045" s="239"/>
      <c r="S1045" s="239"/>
    </row>
    <row r="1046" spans="1:19" s="253" customFormat="1" x14ac:dyDescent="0.25">
      <c r="A1046" s="239"/>
      <c r="B1046" s="239"/>
      <c r="F1046" s="239"/>
      <c r="G1046" s="239"/>
      <c r="H1046" s="239"/>
      <c r="I1046" s="239"/>
      <c r="J1046" s="239"/>
      <c r="K1046" s="239"/>
      <c r="L1046" s="239"/>
      <c r="M1046" s="239"/>
      <c r="N1046" s="239"/>
      <c r="O1046" s="239"/>
      <c r="P1046" s="239"/>
      <c r="Q1046" s="239"/>
      <c r="R1046" s="239"/>
      <c r="S1046" s="239"/>
    </row>
    <row r="1047" spans="1:19" s="253" customFormat="1" x14ac:dyDescent="0.25">
      <c r="A1047" s="239"/>
      <c r="B1047" s="239"/>
      <c r="F1047" s="239"/>
      <c r="G1047" s="239"/>
      <c r="H1047" s="239"/>
      <c r="I1047" s="239"/>
      <c r="J1047" s="239"/>
      <c r="K1047" s="239"/>
      <c r="L1047" s="239"/>
      <c r="M1047" s="239"/>
      <c r="N1047" s="239"/>
      <c r="O1047" s="239"/>
      <c r="P1047" s="239"/>
      <c r="Q1047" s="239"/>
      <c r="R1047" s="239"/>
      <c r="S1047" s="239"/>
    </row>
    <row r="1048" spans="1:19" s="253" customFormat="1" x14ac:dyDescent="0.25">
      <c r="A1048" s="239"/>
      <c r="B1048" s="239"/>
      <c r="F1048" s="239"/>
      <c r="G1048" s="239"/>
      <c r="H1048" s="239"/>
      <c r="I1048" s="239"/>
      <c r="J1048" s="239"/>
      <c r="K1048" s="239"/>
      <c r="L1048" s="239"/>
      <c r="M1048" s="239"/>
      <c r="N1048" s="239"/>
      <c r="O1048" s="239"/>
      <c r="P1048" s="239"/>
      <c r="Q1048" s="239"/>
      <c r="R1048" s="239"/>
      <c r="S1048" s="239"/>
    </row>
    <row r="1049" spans="1:19" s="253" customFormat="1" x14ac:dyDescent="0.25">
      <c r="A1049" s="239"/>
      <c r="B1049" s="239"/>
      <c r="F1049" s="239"/>
      <c r="G1049" s="239"/>
      <c r="H1049" s="239"/>
      <c r="I1049" s="239"/>
      <c r="J1049" s="239"/>
      <c r="K1049" s="239"/>
      <c r="L1049" s="239"/>
      <c r="M1049" s="239"/>
      <c r="N1049" s="239"/>
      <c r="O1049" s="239"/>
      <c r="P1049" s="239"/>
      <c r="Q1049" s="239"/>
      <c r="R1049" s="239"/>
      <c r="S1049" s="239"/>
    </row>
    <row r="1050" spans="1:19" s="253" customFormat="1" x14ac:dyDescent="0.25">
      <c r="A1050" s="239"/>
      <c r="B1050" s="239"/>
      <c r="F1050" s="239"/>
      <c r="G1050" s="239"/>
      <c r="H1050" s="239"/>
      <c r="I1050" s="239"/>
      <c r="J1050" s="239"/>
      <c r="K1050" s="239"/>
      <c r="L1050" s="239"/>
      <c r="M1050" s="239"/>
      <c r="N1050" s="239"/>
      <c r="O1050" s="239"/>
      <c r="P1050" s="239"/>
      <c r="Q1050" s="239"/>
      <c r="R1050" s="239"/>
      <c r="S1050" s="239"/>
    </row>
    <row r="1051" spans="1:19" s="253" customFormat="1" x14ac:dyDescent="0.25">
      <c r="A1051" s="239"/>
      <c r="B1051" s="239"/>
      <c r="F1051" s="239"/>
      <c r="G1051" s="239"/>
      <c r="H1051" s="239"/>
      <c r="I1051" s="239"/>
      <c r="J1051" s="239"/>
      <c r="K1051" s="239"/>
      <c r="L1051" s="239"/>
      <c r="M1051" s="239"/>
      <c r="N1051" s="239"/>
      <c r="O1051" s="239"/>
      <c r="P1051" s="239"/>
      <c r="Q1051" s="239"/>
      <c r="R1051" s="239"/>
      <c r="S1051" s="239"/>
    </row>
    <row r="1052" spans="1:19" s="253" customFormat="1" x14ac:dyDescent="0.25">
      <c r="A1052" s="239"/>
      <c r="B1052" s="239"/>
      <c r="F1052" s="239"/>
      <c r="G1052" s="239"/>
      <c r="H1052" s="239"/>
      <c r="I1052" s="239"/>
      <c r="J1052" s="239"/>
      <c r="K1052" s="239"/>
      <c r="L1052" s="239"/>
      <c r="M1052" s="239"/>
      <c r="N1052" s="239"/>
      <c r="O1052" s="239"/>
      <c r="P1052" s="239"/>
      <c r="Q1052" s="239"/>
      <c r="R1052" s="239"/>
      <c r="S1052" s="239"/>
    </row>
    <row r="1053" spans="1:19" s="253" customFormat="1" x14ac:dyDescent="0.25">
      <c r="A1053" s="239"/>
      <c r="B1053" s="239"/>
      <c r="F1053" s="239"/>
      <c r="G1053" s="239"/>
      <c r="H1053" s="239"/>
      <c r="I1053" s="239"/>
      <c r="J1053" s="239"/>
      <c r="K1053" s="239"/>
      <c r="L1053" s="239"/>
      <c r="M1053" s="239"/>
      <c r="N1053" s="239"/>
      <c r="O1053" s="239"/>
      <c r="P1053" s="239"/>
      <c r="Q1053" s="239"/>
      <c r="R1053" s="239"/>
      <c r="S1053" s="239"/>
    </row>
    <row r="1054" spans="1:19" s="253" customFormat="1" x14ac:dyDescent="0.25">
      <c r="A1054" s="239"/>
      <c r="B1054" s="239"/>
      <c r="F1054" s="239"/>
      <c r="G1054" s="239"/>
      <c r="H1054" s="239"/>
      <c r="I1054" s="239"/>
      <c r="J1054" s="239"/>
      <c r="K1054" s="239"/>
      <c r="L1054" s="239"/>
      <c r="M1054" s="239"/>
      <c r="N1054" s="239"/>
      <c r="O1054" s="239"/>
      <c r="P1054" s="239"/>
      <c r="Q1054" s="239"/>
      <c r="R1054" s="239"/>
      <c r="S1054" s="239"/>
    </row>
    <row r="1055" spans="1:19" s="253" customFormat="1" x14ac:dyDescent="0.25">
      <c r="A1055" s="239"/>
      <c r="B1055" s="239"/>
      <c r="F1055" s="239"/>
      <c r="G1055" s="239"/>
      <c r="H1055" s="239"/>
      <c r="I1055" s="239"/>
      <c r="J1055" s="239"/>
      <c r="K1055" s="239"/>
      <c r="L1055" s="239"/>
      <c r="M1055" s="239"/>
      <c r="N1055" s="239"/>
      <c r="O1055" s="239"/>
      <c r="P1055" s="239"/>
      <c r="Q1055" s="239"/>
      <c r="R1055" s="239"/>
      <c r="S1055" s="239"/>
    </row>
    <row r="1056" spans="1:19" s="253" customFormat="1" x14ac:dyDescent="0.25">
      <c r="A1056" s="239"/>
      <c r="B1056" s="239"/>
      <c r="F1056" s="239"/>
      <c r="G1056" s="239"/>
      <c r="H1056" s="239"/>
      <c r="I1056" s="239"/>
      <c r="J1056" s="239"/>
      <c r="K1056" s="239"/>
      <c r="L1056" s="239"/>
      <c r="M1056" s="239"/>
      <c r="N1056" s="239"/>
      <c r="O1056" s="239"/>
      <c r="P1056" s="239"/>
      <c r="Q1056" s="239"/>
      <c r="R1056" s="239"/>
      <c r="S1056" s="239"/>
    </row>
    <row r="1057" spans="1:19" s="253" customFormat="1" x14ac:dyDescent="0.25">
      <c r="A1057" s="239"/>
      <c r="B1057" s="239"/>
      <c r="F1057" s="239"/>
      <c r="G1057" s="239"/>
      <c r="H1057" s="239"/>
      <c r="I1057" s="239"/>
      <c r="J1057" s="239"/>
      <c r="K1057" s="239"/>
      <c r="L1057" s="239"/>
      <c r="M1057" s="239"/>
      <c r="N1057" s="239"/>
      <c r="O1057" s="239"/>
      <c r="P1057" s="239"/>
      <c r="Q1057" s="239"/>
      <c r="R1057" s="239"/>
      <c r="S1057" s="239"/>
    </row>
    <row r="1058" spans="1:19" s="253" customFormat="1" x14ac:dyDescent="0.25">
      <c r="A1058" s="239"/>
      <c r="B1058" s="239"/>
      <c r="F1058" s="239"/>
      <c r="G1058" s="239"/>
      <c r="H1058" s="239"/>
      <c r="I1058" s="239"/>
      <c r="J1058" s="239"/>
      <c r="K1058" s="239"/>
      <c r="L1058" s="239"/>
      <c r="M1058" s="239"/>
      <c r="N1058" s="239"/>
      <c r="O1058" s="239"/>
      <c r="P1058" s="239"/>
      <c r="Q1058" s="239"/>
      <c r="R1058" s="239"/>
      <c r="S1058" s="239"/>
    </row>
    <row r="1059" spans="1:19" s="253" customFormat="1" x14ac:dyDescent="0.25">
      <c r="A1059" s="239"/>
      <c r="B1059" s="239"/>
      <c r="F1059" s="239"/>
      <c r="G1059" s="239"/>
      <c r="H1059" s="239"/>
      <c r="I1059" s="239"/>
      <c r="J1059" s="239"/>
      <c r="K1059" s="239"/>
      <c r="L1059" s="239"/>
      <c r="M1059" s="239"/>
      <c r="N1059" s="239"/>
      <c r="O1059" s="239"/>
      <c r="P1059" s="239"/>
      <c r="Q1059" s="239"/>
      <c r="R1059" s="239"/>
      <c r="S1059" s="239"/>
    </row>
    <row r="1060" spans="1:19" s="253" customFormat="1" x14ac:dyDescent="0.25">
      <c r="A1060" s="239"/>
      <c r="B1060" s="239"/>
      <c r="F1060" s="239"/>
      <c r="G1060" s="239"/>
      <c r="H1060" s="239"/>
      <c r="I1060" s="239"/>
      <c r="J1060" s="239"/>
      <c r="K1060" s="239"/>
      <c r="L1060" s="239"/>
      <c r="M1060" s="239"/>
      <c r="N1060" s="239"/>
      <c r="O1060" s="239"/>
      <c r="P1060" s="239"/>
      <c r="Q1060" s="239"/>
      <c r="R1060" s="239"/>
      <c r="S1060" s="239"/>
    </row>
    <row r="1061" spans="1:19" s="253" customFormat="1" x14ac:dyDescent="0.25">
      <c r="A1061" s="239"/>
      <c r="B1061" s="239"/>
      <c r="F1061" s="239"/>
      <c r="G1061" s="239"/>
      <c r="H1061" s="239"/>
      <c r="I1061" s="239"/>
      <c r="J1061" s="239"/>
      <c r="K1061" s="239"/>
      <c r="L1061" s="239"/>
      <c r="M1061" s="239"/>
      <c r="N1061" s="239"/>
      <c r="O1061" s="239"/>
      <c r="P1061" s="239"/>
      <c r="Q1061" s="239"/>
      <c r="R1061" s="239"/>
      <c r="S1061" s="239"/>
    </row>
    <row r="1062" spans="1:19" s="253" customFormat="1" x14ac:dyDescent="0.25">
      <c r="A1062" s="239"/>
      <c r="B1062" s="239"/>
      <c r="F1062" s="239"/>
      <c r="G1062" s="239"/>
      <c r="H1062" s="239"/>
      <c r="I1062" s="239"/>
      <c r="J1062" s="239"/>
      <c r="K1062" s="239"/>
      <c r="L1062" s="239"/>
      <c r="M1062" s="239"/>
      <c r="N1062" s="239"/>
      <c r="O1062" s="239"/>
      <c r="P1062" s="239"/>
      <c r="Q1062" s="239"/>
      <c r="R1062" s="239"/>
      <c r="S1062" s="239"/>
    </row>
    <row r="1063" spans="1:19" s="253" customFormat="1" x14ac:dyDescent="0.25">
      <c r="A1063" s="239"/>
      <c r="B1063" s="239"/>
      <c r="F1063" s="239"/>
      <c r="G1063" s="239"/>
      <c r="H1063" s="239"/>
      <c r="I1063" s="239"/>
      <c r="J1063" s="239"/>
      <c r="K1063" s="239"/>
      <c r="L1063" s="239"/>
      <c r="M1063" s="239"/>
      <c r="N1063" s="239"/>
      <c r="O1063" s="239"/>
      <c r="P1063" s="239"/>
      <c r="Q1063" s="239"/>
      <c r="R1063" s="239"/>
      <c r="S1063" s="239"/>
    </row>
    <row r="1064" spans="1:19" s="253" customFormat="1" x14ac:dyDescent="0.25">
      <c r="A1064" s="239"/>
      <c r="B1064" s="239"/>
      <c r="F1064" s="239"/>
      <c r="G1064" s="239"/>
      <c r="H1064" s="239"/>
      <c r="I1064" s="239"/>
      <c r="J1064" s="239"/>
      <c r="K1064" s="239"/>
      <c r="L1064" s="239"/>
      <c r="M1064" s="239"/>
      <c r="N1064" s="239"/>
      <c r="O1064" s="239"/>
      <c r="P1064" s="239"/>
      <c r="Q1064" s="239"/>
      <c r="R1064" s="239"/>
      <c r="S1064" s="239"/>
    </row>
    <row r="1065" spans="1:19" s="253" customFormat="1" x14ac:dyDescent="0.25">
      <c r="A1065" s="239"/>
      <c r="B1065" s="239"/>
      <c r="F1065" s="239"/>
      <c r="G1065" s="239"/>
      <c r="H1065" s="239"/>
      <c r="I1065" s="239"/>
      <c r="J1065" s="239"/>
      <c r="K1065" s="239"/>
      <c r="L1065" s="239"/>
      <c r="M1065" s="239"/>
      <c r="N1065" s="239"/>
      <c r="O1065" s="239"/>
      <c r="P1065" s="239"/>
      <c r="Q1065" s="239"/>
      <c r="R1065" s="239"/>
      <c r="S1065" s="239"/>
    </row>
    <row r="1066" spans="1:19" s="253" customFormat="1" x14ac:dyDescent="0.25">
      <c r="A1066" s="239"/>
      <c r="B1066" s="239"/>
      <c r="F1066" s="239"/>
      <c r="G1066" s="239"/>
      <c r="H1066" s="239"/>
      <c r="I1066" s="239"/>
      <c r="J1066" s="239"/>
      <c r="K1066" s="239"/>
      <c r="L1066" s="239"/>
      <c r="M1066" s="239"/>
      <c r="N1066" s="239"/>
      <c r="O1066" s="239"/>
      <c r="P1066" s="239"/>
      <c r="Q1066" s="239"/>
      <c r="R1066" s="239"/>
      <c r="S1066" s="239"/>
    </row>
    <row r="1067" spans="1:19" s="253" customFormat="1" x14ac:dyDescent="0.25">
      <c r="A1067" s="239"/>
      <c r="B1067" s="239"/>
      <c r="F1067" s="239"/>
      <c r="G1067" s="239"/>
      <c r="H1067" s="239"/>
      <c r="I1067" s="239"/>
      <c r="J1067" s="239"/>
      <c r="K1067" s="239"/>
      <c r="L1067" s="239"/>
      <c r="M1067" s="239"/>
      <c r="N1067" s="239"/>
      <c r="O1067" s="239"/>
      <c r="P1067" s="239"/>
      <c r="Q1067" s="239"/>
      <c r="R1067" s="239"/>
      <c r="S1067" s="239"/>
    </row>
    <row r="1068" spans="1:19" s="253" customFormat="1" x14ac:dyDescent="0.25">
      <c r="A1068" s="239"/>
      <c r="B1068" s="239"/>
      <c r="F1068" s="239"/>
      <c r="G1068" s="239"/>
      <c r="H1068" s="239"/>
      <c r="I1068" s="239"/>
      <c r="J1068" s="239"/>
      <c r="K1068" s="239"/>
      <c r="L1068" s="239"/>
      <c r="M1068" s="239"/>
      <c r="N1068" s="239"/>
      <c r="O1068" s="239"/>
      <c r="P1068" s="239"/>
      <c r="Q1068" s="239"/>
      <c r="R1068" s="239"/>
      <c r="S1068" s="239"/>
    </row>
    <row r="1069" spans="1:19" s="253" customFormat="1" x14ac:dyDescent="0.25">
      <c r="A1069" s="239"/>
      <c r="B1069" s="239"/>
      <c r="F1069" s="239"/>
      <c r="G1069" s="239"/>
      <c r="H1069" s="239"/>
      <c r="I1069" s="239"/>
      <c r="J1069" s="239"/>
      <c r="K1069" s="239"/>
      <c r="L1069" s="239"/>
      <c r="M1069" s="239"/>
      <c r="N1069" s="239"/>
      <c r="O1069" s="239"/>
      <c r="P1069" s="239"/>
      <c r="Q1069" s="239"/>
      <c r="R1069" s="239"/>
      <c r="S1069" s="239"/>
    </row>
    <row r="1070" spans="1:19" s="253" customFormat="1" x14ac:dyDescent="0.25">
      <c r="A1070" s="239"/>
      <c r="B1070" s="239"/>
      <c r="F1070" s="239"/>
      <c r="G1070" s="239"/>
      <c r="H1070" s="239"/>
      <c r="I1070" s="239"/>
      <c r="J1070" s="239"/>
      <c r="K1070" s="239"/>
      <c r="L1070" s="239"/>
      <c r="M1070" s="239"/>
      <c r="N1070" s="239"/>
      <c r="O1070" s="239"/>
      <c r="P1070" s="239"/>
      <c r="Q1070" s="239"/>
      <c r="R1070" s="239"/>
      <c r="S1070" s="239"/>
    </row>
    <row r="1071" spans="1:19" s="253" customFormat="1" x14ac:dyDescent="0.25">
      <c r="A1071" s="239"/>
      <c r="B1071" s="239"/>
      <c r="F1071" s="239"/>
      <c r="G1071" s="239"/>
      <c r="H1071" s="239"/>
      <c r="I1071" s="239"/>
      <c r="J1071" s="239"/>
      <c r="K1071" s="239"/>
      <c r="L1071" s="239"/>
      <c r="M1071" s="239"/>
      <c r="N1071" s="239"/>
      <c r="O1071" s="239"/>
      <c r="P1071" s="239"/>
      <c r="Q1071" s="239"/>
      <c r="R1071" s="239"/>
      <c r="S1071" s="239"/>
    </row>
    <row r="1072" spans="1:19" s="253" customFormat="1" x14ac:dyDescent="0.25">
      <c r="A1072" s="239"/>
      <c r="B1072" s="239"/>
      <c r="F1072" s="239"/>
      <c r="G1072" s="239"/>
      <c r="H1072" s="239"/>
      <c r="I1072" s="239"/>
      <c r="J1072" s="239"/>
      <c r="K1072" s="239"/>
      <c r="L1072" s="239"/>
      <c r="M1072" s="239"/>
      <c r="N1072" s="239"/>
      <c r="O1072" s="239"/>
      <c r="P1072" s="239"/>
      <c r="Q1072" s="239"/>
      <c r="R1072" s="239"/>
      <c r="S1072" s="239"/>
    </row>
    <row r="1073" spans="1:19" s="253" customFormat="1" x14ac:dyDescent="0.25">
      <c r="A1073" s="239"/>
      <c r="B1073" s="239"/>
      <c r="F1073" s="239"/>
      <c r="G1073" s="239"/>
      <c r="H1073" s="239"/>
      <c r="I1073" s="239"/>
      <c r="J1073" s="239"/>
      <c r="K1073" s="239"/>
      <c r="L1073" s="239"/>
      <c r="M1073" s="239"/>
      <c r="N1073" s="239"/>
      <c r="O1073" s="239"/>
      <c r="P1073" s="239"/>
      <c r="Q1073" s="239"/>
      <c r="R1073" s="239"/>
      <c r="S1073" s="239"/>
    </row>
    <row r="1074" spans="1:19" s="253" customFormat="1" x14ac:dyDescent="0.25">
      <c r="A1074" s="239"/>
      <c r="B1074" s="239"/>
      <c r="F1074" s="239"/>
      <c r="G1074" s="239"/>
      <c r="H1074" s="239"/>
      <c r="I1074" s="239"/>
      <c r="J1074" s="239"/>
      <c r="K1074" s="239"/>
      <c r="L1074" s="239"/>
      <c r="M1074" s="239"/>
      <c r="N1074" s="239"/>
      <c r="O1074" s="239"/>
      <c r="P1074" s="239"/>
      <c r="Q1074" s="239"/>
      <c r="R1074" s="239"/>
      <c r="S1074" s="239"/>
    </row>
    <row r="1075" spans="1:19" s="253" customFormat="1" x14ac:dyDescent="0.25">
      <c r="A1075" s="239"/>
      <c r="B1075" s="239"/>
      <c r="F1075" s="239"/>
      <c r="G1075" s="239"/>
      <c r="H1075" s="239"/>
      <c r="I1075" s="239"/>
      <c r="J1075" s="239"/>
      <c r="K1075" s="239"/>
      <c r="L1075" s="239"/>
      <c r="M1075" s="239"/>
      <c r="N1075" s="239"/>
      <c r="O1075" s="239"/>
      <c r="P1075" s="239"/>
      <c r="Q1075" s="239"/>
      <c r="R1075" s="239"/>
      <c r="S1075" s="239"/>
    </row>
    <row r="1076" spans="1:19" s="253" customFormat="1" x14ac:dyDescent="0.25">
      <c r="A1076" s="239"/>
      <c r="B1076" s="239"/>
      <c r="F1076" s="239"/>
      <c r="G1076" s="239"/>
      <c r="H1076" s="239"/>
      <c r="I1076" s="239"/>
      <c r="J1076" s="239"/>
      <c r="K1076" s="239"/>
      <c r="L1076" s="239"/>
      <c r="M1076" s="239"/>
      <c r="N1076" s="239"/>
      <c r="O1076" s="239"/>
      <c r="P1076" s="239"/>
      <c r="Q1076" s="239"/>
      <c r="R1076" s="239"/>
      <c r="S1076" s="239"/>
    </row>
    <row r="1077" spans="1:19" s="253" customFormat="1" x14ac:dyDescent="0.25">
      <c r="A1077" s="239"/>
      <c r="B1077" s="239"/>
      <c r="F1077" s="239"/>
      <c r="G1077" s="239"/>
      <c r="H1077" s="239"/>
      <c r="I1077" s="239"/>
      <c r="J1077" s="239"/>
      <c r="K1077" s="239"/>
      <c r="L1077" s="239"/>
      <c r="M1077" s="239"/>
      <c r="N1077" s="239"/>
      <c r="O1077" s="239"/>
      <c r="P1077" s="239"/>
      <c r="Q1077" s="239"/>
      <c r="R1077" s="239"/>
      <c r="S1077" s="239"/>
    </row>
    <row r="1078" spans="1:19" s="253" customFormat="1" x14ac:dyDescent="0.25">
      <c r="A1078" s="239"/>
      <c r="B1078" s="239"/>
      <c r="F1078" s="239"/>
      <c r="G1078" s="239"/>
      <c r="H1078" s="239"/>
      <c r="I1078" s="239"/>
      <c r="J1078" s="239"/>
      <c r="K1078" s="239"/>
      <c r="L1078" s="239"/>
      <c r="M1078" s="239"/>
      <c r="N1078" s="239"/>
      <c r="O1078" s="239"/>
      <c r="P1078" s="239"/>
      <c r="Q1078" s="239"/>
      <c r="R1078" s="239"/>
      <c r="S1078" s="239"/>
    </row>
    <row r="1079" spans="1:19" s="253" customFormat="1" x14ac:dyDescent="0.25">
      <c r="A1079" s="239"/>
      <c r="B1079" s="239"/>
      <c r="F1079" s="239"/>
      <c r="G1079" s="239"/>
      <c r="H1079" s="239"/>
      <c r="I1079" s="239"/>
      <c r="J1079" s="239"/>
      <c r="K1079" s="239"/>
      <c r="L1079" s="239"/>
      <c r="M1079" s="239"/>
      <c r="N1079" s="239"/>
      <c r="O1079" s="239"/>
      <c r="P1079" s="239"/>
      <c r="Q1079" s="239"/>
      <c r="R1079" s="239"/>
      <c r="S1079" s="239"/>
    </row>
    <row r="1080" spans="1:19" s="253" customFormat="1" x14ac:dyDescent="0.25">
      <c r="A1080" s="239"/>
      <c r="B1080" s="239"/>
      <c r="F1080" s="239"/>
      <c r="G1080" s="239"/>
      <c r="H1080" s="239"/>
      <c r="I1080" s="239"/>
      <c r="J1080" s="239"/>
      <c r="K1080" s="239"/>
      <c r="L1080" s="239"/>
      <c r="M1080" s="239"/>
      <c r="N1080" s="239"/>
      <c r="O1080" s="239"/>
      <c r="P1080" s="239"/>
      <c r="Q1080" s="239"/>
      <c r="R1080" s="239"/>
      <c r="S1080" s="239"/>
    </row>
    <row r="1081" spans="1:19" s="253" customFormat="1" x14ac:dyDescent="0.25">
      <c r="A1081" s="239"/>
      <c r="B1081" s="239"/>
      <c r="F1081" s="239"/>
      <c r="G1081" s="239"/>
      <c r="H1081" s="239"/>
      <c r="I1081" s="239"/>
      <c r="J1081" s="239"/>
      <c r="K1081" s="239"/>
      <c r="L1081" s="239"/>
      <c r="M1081" s="239"/>
      <c r="N1081" s="239"/>
      <c r="O1081" s="239"/>
      <c r="P1081" s="239"/>
      <c r="Q1081" s="239"/>
      <c r="R1081" s="239"/>
      <c r="S1081" s="239"/>
    </row>
    <row r="1082" spans="1:19" s="253" customFormat="1" x14ac:dyDescent="0.25">
      <c r="A1082" s="239"/>
      <c r="B1082" s="239"/>
      <c r="F1082" s="239"/>
      <c r="G1082" s="239"/>
      <c r="H1082" s="239"/>
      <c r="I1082" s="239"/>
      <c r="J1082" s="239"/>
      <c r="K1082" s="239"/>
      <c r="L1082" s="239"/>
      <c r="M1082" s="239"/>
      <c r="N1082" s="239"/>
      <c r="O1082" s="239"/>
      <c r="P1082" s="239"/>
      <c r="Q1082" s="239"/>
      <c r="R1082" s="239"/>
      <c r="S1082" s="239"/>
    </row>
    <row r="1083" spans="1:19" s="253" customFormat="1" x14ac:dyDescent="0.25">
      <c r="A1083" s="239"/>
      <c r="B1083" s="239"/>
      <c r="F1083" s="239"/>
      <c r="G1083" s="239"/>
      <c r="H1083" s="239"/>
      <c r="I1083" s="239"/>
      <c r="J1083" s="239"/>
      <c r="K1083" s="239"/>
      <c r="L1083" s="239"/>
      <c r="M1083" s="239"/>
      <c r="N1083" s="239"/>
      <c r="O1083" s="239"/>
      <c r="P1083" s="239"/>
      <c r="Q1083" s="239"/>
      <c r="R1083" s="239"/>
      <c r="S1083" s="239"/>
    </row>
    <row r="1084" spans="1:19" s="253" customFormat="1" x14ac:dyDescent="0.25">
      <c r="A1084" s="239"/>
      <c r="B1084" s="239"/>
      <c r="F1084" s="239"/>
      <c r="G1084" s="239"/>
      <c r="H1084" s="239"/>
      <c r="I1084" s="239"/>
      <c r="J1084" s="239"/>
      <c r="K1084" s="239"/>
      <c r="L1084" s="239"/>
      <c r="M1084" s="239"/>
      <c r="N1084" s="239"/>
      <c r="O1084" s="239"/>
      <c r="P1084" s="239"/>
      <c r="Q1084" s="239"/>
      <c r="R1084" s="239"/>
      <c r="S1084" s="239"/>
    </row>
    <row r="1085" spans="1:19" s="253" customFormat="1" x14ac:dyDescent="0.25">
      <c r="A1085" s="239"/>
      <c r="B1085" s="239"/>
      <c r="F1085" s="239"/>
      <c r="G1085" s="239"/>
      <c r="H1085" s="239"/>
      <c r="I1085" s="239"/>
      <c r="J1085" s="239"/>
      <c r="K1085" s="239"/>
      <c r="L1085" s="239"/>
      <c r="M1085" s="239"/>
      <c r="N1085" s="239"/>
      <c r="O1085" s="239"/>
      <c r="P1085" s="239"/>
      <c r="Q1085" s="239"/>
      <c r="R1085" s="239"/>
      <c r="S1085" s="239"/>
    </row>
    <row r="1086" spans="1:19" s="253" customFormat="1" x14ac:dyDescent="0.25">
      <c r="A1086" s="239"/>
      <c r="B1086" s="239"/>
      <c r="F1086" s="239"/>
      <c r="G1086" s="239"/>
      <c r="H1086" s="239"/>
      <c r="I1086" s="239"/>
      <c r="J1086" s="239"/>
      <c r="K1086" s="239"/>
      <c r="L1086" s="239"/>
      <c r="M1086" s="239"/>
      <c r="N1086" s="239"/>
      <c r="O1086" s="239"/>
      <c r="P1086" s="239"/>
      <c r="Q1086" s="239"/>
      <c r="R1086" s="239"/>
      <c r="S1086" s="239"/>
    </row>
    <row r="1087" spans="1:19" s="253" customFormat="1" x14ac:dyDescent="0.25">
      <c r="A1087" s="239"/>
      <c r="B1087" s="239"/>
      <c r="F1087" s="239"/>
      <c r="G1087" s="239"/>
      <c r="H1087" s="239"/>
      <c r="I1087" s="239"/>
      <c r="J1087" s="239"/>
      <c r="K1087" s="239"/>
      <c r="L1087" s="239"/>
      <c r="M1087" s="239"/>
      <c r="N1087" s="239"/>
      <c r="O1087" s="239"/>
      <c r="P1087" s="239"/>
      <c r="Q1087" s="239"/>
      <c r="R1087" s="239"/>
      <c r="S1087" s="239"/>
    </row>
    <row r="1088" spans="1:19" s="253" customFormat="1" x14ac:dyDescent="0.25">
      <c r="A1088" s="239"/>
      <c r="B1088" s="239"/>
      <c r="F1088" s="239"/>
      <c r="G1088" s="239"/>
      <c r="H1088" s="239"/>
      <c r="I1088" s="239"/>
      <c r="J1088" s="239"/>
      <c r="K1088" s="239"/>
      <c r="L1088" s="239"/>
      <c r="M1088" s="239"/>
      <c r="N1088" s="239"/>
      <c r="O1088" s="239"/>
      <c r="P1088" s="239"/>
      <c r="Q1088" s="239"/>
      <c r="R1088" s="239"/>
      <c r="S1088" s="239"/>
    </row>
    <row r="1089" spans="1:19" s="253" customFormat="1" x14ac:dyDescent="0.25">
      <c r="A1089" s="239"/>
      <c r="B1089" s="239"/>
      <c r="F1089" s="239"/>
      <c r="G1089" s="239"/>
      <c r="H1089" s="239"/>
      <c r="I1089" s="239"/>
      <c r="J1089" s="239"/>
      <c r="K1089" s="239"/>
      <c r="L1089" s="239"/>
      <c r="M1089" s="239"/>
      <c r="N1089" s="239"/>
      <c r="O1089" s="239"/>
      <c r="P1089" s="239"/>
      <c r="Q1089" s="239"/>
      <c r="R1089" s="239"/>
      <c r="S1089" s="239"/>
    </row>
    <row r="1090" spans="1:19" s="253" customFormat="1" x14ac:dyDescent="0.25">
      <c r="A1090" s="239"/>
      <c r="B1090" s="239"/>
      <c r="F1090" s="239"/>
      <c r="G1090" s="239"/>
      <c r="H1090" s="239"/>
      <c r="I1090" s="239"/>
      <c r="J1090" s="239"/>
      <c r="K1090" s="239"/>
      <c r="L1090" s="239"/>
      <c r="M1090" s="239"/>
      <c r="N1090" s="239"/>
      <c r="O1090" s="239"/>
      <c r="P1090" s="239"/>
      <c r="Q1090" s="239"/>
      <c r="R1090" s="239"/>
      <c r="S1090" s="239"/>
    </row>
    <row r="1091" spans="1:19" s="253" customFormat="1" x14ac:dyDescent="0.25">
      <c r="A1091" s="239"/>
      <c r="B1091" s="239"/>
      <c r="F1091" s="239"/>
      <c r="G1091" s="239"/>
      <c r="H1091" s="239"/>
      <c r="I1091" s="239"/>
      <c r="J1091" s="239"/>
      <c r="K1091" s="239"/>
      <c r="L1091" s="239"/>
      <c r="M1091" s="239"/>
      <c r="N1091" s="239"/>
      <c r="O1091" s="239"/>
      <c r="P1091" s="239"/>
      <c r="Q1091" s="239"/>
      <c r="R1091" s="239"/>
      <c r="S1091" s="239"/>
    </row>
    <row r="1092" spans="1:19" s="253" customFormat="1" x14ac:dyDescent="0.25">
      <c r="A1092" s="239"/>
      <c r="B1092" s="239"/>
      <c r="F1092" s="239"/>
      <c r="G1092" s="239"/>
      <c r="H1092" s="239"/>
      <c r="I1092" s="239"/>
      <c r="J1092" s="239"/>
      <c r="K1092" s="239"/>
      <c r="L1092" s="239"/>
      <c r="M1092" s="239"/>
      <c r="N1092" s="239"/>
      <c r="O1092" s="239"/>
      <c r="P1092" s="239"/>
      <c r="Q1092" s="239"/>
      <c r="R1092" s="239"/>
      <c r="S1092" s="239"/>
    </row>
    <row r="1093" spans="1:19" s="253" customFormat="1" x14ac:dyDescent="0.25">
      <c r="A1093" s="239"/>
      <c r="B1093" s="239"/>
      <c r="F1093" s="239"/>
      <c r="G1093" s="239"/>
      <c r="H1093" s="239"/>
      <c r="I1093" s="239"/>
      <c r="J1093" s="239"/>
      <c r="K1093" s="239"/>
      <c r="L1093" s="239"/>
      <c r="M1093" s="239"/>
      <c r="N1093" s="239"/>
      <c r="O1093" s="239"/>
      <c r="P1093" s="239"/>
      <c r="Q1093" s="239"/>
      <c r="R1093" s="239"/>
      <c r="S1093" s="239"/>
    </row>
    <row r="1094" spans="1:19" s="253" customFormat="1" x14ac:dyDescent="0.25">
      <c r="A1094" s="239"/>
      <c r="B1094" s="239"/>
      <c r="F1094" s="239"/>
      <c r="G1094" s="239"/>
      <c r="H1094" s="239"/>
      <c r="I1094" s="239"/>
      <c r="J1094" s="239"/>
      <c r="K1094" s="239"/>
      <c r="L1094" s="239"/>
      <c r="M1094" s="239"/>
      <c r="N1094" s="239"/>
      <c r="O1094" s="239"/>
      <c r="P1094" s="239"/>
      <c r="Q1094" s="239"/>
      <c r="R1094" s="239"/>
      <c r="S1094" s="239"/>
    </row>
    <row r="1095" spans="1:19" s="253" customFormat="1" x14ac:dyDescent="0.25">
      <c r="A1095" s="239"/>
      <c r="B1095" s="239"/>
      <c r="F1095" s="239"/>
      <c r="G1095" s="239"/>
      <c r="H1095" s="239"/>
      <c r="I1095" s="239"/>
      <c r="J1095" s="239"/>
      <c r="K1095" s="239"/>
      <c r="L1095" s="239"/>
      <c r="M1095" s="239"/>
      <c r="N1095" s="239"/>
      <c r="O1095" s="239"/>
      <c r="P1095" s="239"/>
      <c r="Q1095" s="239"/>
      <c r="R1095" s="239"/>
      <c r="S1095" s="239"/>
    </row>
    <row r="1096" spans="1:19" s="253" customFormat="1" x14ac:dyDescent="0.25">
      <c r="A1096" s="239"/>
      <c r="B1096" s="239"/>
      <c r="F1096" s="239"/>
      <c r="G1096" s="239"/>
      <c r="H1096" s="239"/>
      <c r="I1096" s="239"/>
      <c r="J1096" s="239"/>
      <c r="K1096" s="239"/>
      <c r="L1096" s="239"/>
      <c r="M1096" s="239"/>
      <c r="N1096" s="239"/>
      <c r="O1096" s="239"/>
      <c r="P1096" s="239"/>
      <c r="Q1096" s="239"/>
      <c r="R1096" s="239"/>
      <c r="S1096" s="239"/>
    </row>
    <row r="1097" spans="1:19" s="253" customFormat="1" x14ac:dyDescent="0.25">
      <c r="A1097" s="239"/>
      <c r="B1097" s="239"/>
      <c r="F1097" s="239"/>
      <c r="G1097" s="239"/>
      <c r="H1097" s="239"/>
      <c r="I1097" s="239"/>
      <c r="J1097" s="239"/>
      <c r="K1097" s="239"/>
      <c r="L1097" s="239"/>
      <c r="M1097" s="239"/>
      <c r="N1097" s="239"/>
      <c r="O1097" s="239"/>
      <c r="P1097" s="239"/>
      <c r="Q1097" s="239"/>
      <c r="R1097" s="239"/>
      <c r="S1097" s="239"/>
    </row>
    <row r="1098" spans="1:19" s="253" customFormat="1" x14ac:dyDescent="0.25">
      <c r="A1098" s="239"/>
      <c r="B1098" s="239"/>
      <c r="F1098" s="239"/>
      <c r="G1098" s="239"/>
      <c r="H1098" s="239"/>
      <c r="I1098" s="239"/>
      <c r="J1098" s="239"/>
      <c r="K1098" s="239"/>
      <c r="L1098" s="239"/>
      <c r="M1098" s="239"/>
      <c r="N1098" s="239"/>
      <c r="O1098" s="239"/>
      <c r="P1098" s="239"/>
      <c r="Q1098" s="239"/>
      <c r="R1098" s="239"/>
      <c r="S1098" s="239"/>
    </row>
    <row r="1099" spans="1:19" s="253" customFormat="1" x14ac:dyDescent="0.25">
      <c r="A1099" s="239"/>
      <c r="B1099" s="239"/>
      <c r="F1099" s="239"/>
      <c r="G1099" s="239"/>
      <c r="H1099" s="239"/>
      <c r="I1099" s="239"/>
      <c r="J1099" s="239"/>
      <c r="K1099" s="239"/>
      <c r="L1099" s="239"/>
      <c r="M1099" s="239"/>
      <c r="N1099" s="239"/>
      <c r="O1099" s="239"/>
      <c r="P1099" s="239"/>
      <c r="Q1099" s="239"/>
      <c r="R1099" s="239"/>
      <c r="S1099" s="239"/>
    </row>
    <row r="1100" spans="1:19" s="253" customFormat="1" x14ac:dyDescent="0.25">
      <c r="A1100" s="239"/>
      <c r="B1100" s="239"/>
      <c r="F1100" s="239"/>
      <c r="G1100" s="239"/>
      <c r="H1100" s="239"/>
      <c r="I1100" s="239"/>
      <c r="J1100" s="239"/>
      <c r="K1100" s="239"/>
      <c r="L1100" s="239"/>
      <c r="M1100" s="239"/>
      <c r="N1100" s="239"/>
      <c r="O1100" s="239"/>
      <c r="P1100" s="239"/>
      <c r="Q1100" s="239"/>
      <c r="R1100" s="239"/>
      <c r="S1100" s="239"/>
    </row>
    <row r="1101" spans="1:19" s="253" customFormat="1" x14ac:dyDescent="0.25">
      <c r="A1101" s="239"/>
      <c r="B1101" s="239"/>
      <c r="F1101" s="239"/>
      <c r="G1101" s="239"/>
      <c r="H1101" s="239"/>
      <c r="I1101" s="239"/>
      <c r="J1101" s="239"/>
      <c r="K1101" s="239"/>
      <c r="L1101" s="239"/>
      <c r="M1101" s="239"/>
      <c r="N1101" s="239"/>
      <c r="O1101" s="239"/>
      <c r="P1101" s="239"/>
      <c r="Q1101" s="239"/>
      <c r="R1101" s="239"/>
      <c r="S1101" s="239"/>
    </row>
    <row r="1102" spans="1:19" s="253" customFormat="1" x14ac:dyDescent="0.25">
      <c r="A1102" s="239"/>
      <c r="B1102" s="239"/>
      <c r="F1102" s="239"/>
      <c r="G1102" s="239"/>
      <c r="H1102" s="239"/>
      <c r="I1102" s="239"/>
      <c r="J1102" s="239"/>
      <c r="K1102" s="239"/>
      <c r="L1102" s="239"/>
      <c r="M1102" s="239"/>
      <c r="N1102" s="239"/>
      <c r="O1102" s="239"/>
      <c r="P1102" s="239"/>
      <c r="Q1102" s="239"/>
      <c r="R1102" s="239"/>
      <c r="S1102" s="239"/>
    </row>
    <row r="1103" spans="1:19" s="253" customFormat="1" x14ac:dyDescent="0.25">
      <c r="A1103" s="239"/>
      <c r="B1103" s="239"/>
      <c r="F1103" s="239"/>
      <c r="G1103" s="239"/>
      <c r="H1103" s="239"/>
      <c r="I1103" s="239"/>
      <c r="J1103" s="239"/>
      <c r="K1103" s="239"/>
      <c r="L1103" s="239"/>
      <c r="M1103" s="239"/>
      <c r="N1103" s="239"/>
      <c r="O1103" s="239"/>
      <c r="P1103" s="239"/>
      <c r="Q1103" s="239"/>
      <c r="R1103" s="239"/>
      <c r="S1103" s="239"/>
    </row>
    <row r="1104" spans="1:19" s="253" customFormat="1" x14ac:dyDescent="0.25">
      <c r="A1104" s="239"/>
      <c r="B1104" s="239"/>
      <c r="F1104" s="239"/>
      <c r="G1104" s="239"/>
      <c r="H1104" s="239"/>
      <c r="I1104" s="239"/>
      <c r="J1104" s="239"/>
      <c r="K1104" s="239"/>
      <c r="L1104" s="239"/>
      <c r="M1104" s="239"/>
      <c r="N1104" s="239"/>
      <c r="O1104" s="239"/>
      <c r="P1104" s="239"/>
      <c r="Q1104" s="239"/>
      <c r="R1104" s="239"/>
      <c r="S1104" s="239"/>
    </row>
    <row r="1105" spans="1:19" s="253" customFormat="1" x14ac:dyDescent="0.25">
      <c r="A1105" s="239"/>
      <c r="B1105" s="239"/>
      <c r="F1105" s="239"/>
      <c r="G1105" s="239"/>
      <c r="H1105" s="239"/>
      <c r="I1105" s="239"/>
      <c r="J1105" s="239"/>
      <c r="K1105" s="239"/>
      <c r="L1105" s="239"/>
      <c r="M1105" s="239"/>
      <c r="N1105" s="239"/>
      <c r="O1105" s="239"/>
      <c r="P1105" s="239"/>
      <c r="Q1105" s="239"/>
      <c r="R1105" s="239"/>
      <c r="S1105" s="239"/>
    </row>
    <row r="1106" spans="1:19" s="253" customFormat="1" x14ac:dyDescent="0.25">
      <c r="A1106" s="239"/>
      <c r="B1106" s="239"/>
      <c r="F1106" s="239"/>
      <c r="G1106" s="239"/>
      <c r="H1106" s="239"/>
      <c r="I1106" s="239"/>
      <c r="J1106" s="239"/>
      <c r="K1106" s="239"/>
      <c r="L1106" s="239"/>
      <c r="M1106" s="239"/>
      <c r="N1106" s="239"/>
      <c r="O1106" s="239"/>
      <c r="P1106" s="239"/>
      <c r="Q1106" s="239"/>
      <c r="R1106" s="239"/>
      <c r="S1106" s="239"/>
    </row>
    <row r="1107" spans="1:19" s="253" customFormat="1" x14ac:dyDescent="0.25">
      <c r="A1107" s="239"/>
      <c r="B1107" s="239"/>
      <c r="F1107" s="239"/>
      <c r="G1107" s="239"/>
      <c r="H1107" s="239"/>
      <c r="I1107" s="239"/>
      <c r="J1107" s="239"/>
      <c r="K1107" s="239"/>
      <c r="L1107" s="239"/>
      <c r="M1107" s="239"/>
      <c r="N1107" s="239"/>
      <c r="O1107" s="239"/>
      <c r="P1107" s="239"/>
      <c r="Q1107" s="239"/>
      <c r="R1107" s="239"/>
      <c r="S1107" s="239"/>
    </row>
    <row r="1108" spans="1:19" s="253" customFormat="1" x14ac:dyDescent="0.25">
      <c r="A1108" s="239"/>
      <c r="B1108" s="239"/>
      <c r="F1108" s="239"/>
      <c r="G1108" s="239"/>
      <c r="H1108" s="239"/>
      <c r="I1108" s="239"/>
      <c r="J1108" s="239"/>
      <c r="K1108" s="239"/>
      <c r="L1108" s="239"/>
      <c r="M1108" s="239"/>
      <c r="N1108" s="239"/>
      <c r="O1108" s="239"/>
      <c r="P1108" s="239"/>
      <c r="Q1108" s="239"/>
      <c r="R1108" s="239"/>
      <c r="S1108" s="239"/>
    </row>
    <row r="1109" spans="1:19" s="253" customFormat="1" x14ac:dyDescent="0.25">
      <c r="A1109" s="239"/>
      <c r="B1109" s="239"/>
      <c r="F1109" s="239"/>
      <c r="G1109" s="239"/>
      <c r="H1109" s="239"/>
      <c r="I1109" s="239"/>
      <c r="J1109" s="239"/>
      <c r="K1109" s="239"/>
      <c r="L1109" s="239"/>
      <c r="M1109" s="239"/>
      <c r="N1109" s="239"/>
      <c r="O1109" s="239"/>
      <c r="P1109" s="239"/>
      <c r="Q1109" s="239"/>
      <c r="R1109" s="239"/>
      <c r="S1109" s="239"/>
    </row>
    <row r="1110" spans="1:19" s="253" customFormat="1" x14ac:dyDescent="0.25">
      <c r="A1110" s="239"/>
      <c r="B1110" s="239"/>
      <c r="F1110" s="239"/>
      <c r="G1110" s="239"/>
      <c r="H1110" s="239"/>
      <c r="I1110" s="239"/>
      <c r="J1110" s="239"/>
      <c r="K1110" s="239"/>
      <c r="L1110" s="239"/>
      <c r="M1110" s="239"/>
      <c r="N1110" s="239"/>
      <c r="O1110" s="239"/>
      <c r="P1110" s="239"/>
      <c r="Q1110" s="239"/>
      <c r="R1110" s="239"/>
      <c r="S1110" s="239"/>
    </row>
    <row r="1111" spans="1:19" s="253" customFormat="1" x14ac:dyDescent="0.25">
      <c r="A1111" s="239"/>
      <c r="B1111" s="239"/>
      <c r="F1111" s="239"/>
      <c r="G1111" s="239"/>
      <c r="H1111" s="239"/>
      <c r="I1111" s="239"/>
      <c r="J1111" s="239"/>
      <c r="K1111" s="239"/>
      <c r="L1111" s="239"/>
      <c r="M1111" s="239"/>
      <c r="N1111" s="239"/>
      <c r="O1111" s="239"/>
      <c r="P1111" s="239"/>
      <c r="Q1111" s="239"/>
      <c r="R1111" s="239"/>
      <c r="S1111" s="239"/>
    </row>
    <row r="1112" spans="1:19" s="253" customFormat="1" x14ac:dyDescent="0.25">
      <c r="A1112" s="239"/>
      <c r="B1112" s="239"/>
      <c r="F1112" s="239"/>
      <c r="G1112" s="239"/>
      <c r="H1112" s="239"/>
      <c r="I1112" s="239"/>
      <c r="J1112" s="239"/>
      <c r="K1112" s="239"/>
      <c r="L1112" s="239"/>
      <c r="M1112" s="239"/>
      <c r="N1112" s="239"/>
      <c r="O1112" s="239"/>
      <c r="P1112" s="239"/>
      <c r="Q1112" s="239"/>
      <c r="R1112" s="239"/>
      <c r="S1112" s="239"/>
    </row>
    <row r="1113" spans="1:19" s="253" customFormat="1" x14ac:dyDescent="0.25">
      <c r="A1113" s="239"/>
      <c r="B1113" s="239"/>
      <c r="F1113" s="239"/>
      <c r="G1113" s="239"/>
      <c r="H1113" s="239"/>
      <c r="I1113" s="239"/>
      <c r="J1113" s="239"/>
      <c r="K1113" s="239"/>
      <c r="L1113" s="239"/>
      <c r="M1113" s="239"/>
      <c r="N1113" s="239"/>
      <c r="O1113" s="239"/>
      <c r="P1113" s="239"/>
      <c r="Q1113" s="239"/>
      <c r="R1113" s="239"/>
      <c r="S1113" s="239"/>
    </row>
    <row r="1114" spans="1:19" s="253" customFormat="1" x14ac:dyDescent="0.25">
      <c r="A1114" s="239"/>
      <c r="B1114" s="239"/>
      <c r="F1114" s="239"/>
      <c r="G1114" s="239"/>
      <c r="H1114" s="239"/>
      <c r="I1114" s="239"/>
      <c r="J1114" s="239"/>
      <c r="K1114" s="239"/>
      <c r="L1114" s="239"/>
      <c r="M1114" s="239"/>
      <c r="N1114" s="239"/>
      <c r="O1114" s="239"/>
      <c r="P1114" s="239"/>
      <c r="Q1114" s="239"/>
      <c r="R1114" s="239"/>
      <c r="S1114" s="239"/>
    </row>
    <row r="1115" spans="1:19" s="253" customFormat="1" x14ac:dyDescent="0.25">
      <c r="A1115" s="239"/>
      <c r="B1115" s="239"/>
      <c r="F1115" s="239"/>
      <c r="G1115" s="239"/>
      <c r="H1115" s="239"/>
      <c r="I1115" s="239"/>
      <c r="J1115" s="239"/>
      <c r="K1115" s="239"/>
      <c r="L1115" s="239"/>
      <c r="M1115" s="239"/>
      <c r="N1115" s="239"/>
      <c r="O1115" s="239"/>
      <c r="P1115" s="239"/>
      <c r="Q1115" s="239"/>
      <c r="R1115" s="239"/>
      <c r="S1115" s="239"/>
    </row>
    <row r="1116" spans="1:19" s="253" customFormat="1" x14ac:dyDescent="0.25">
      <c r="A1116" s="239"/>
      <c r="B1116" s="239"/>
      <c r="F1116" s="239"/>
      <c r="G1116" s="239"/>
      <c r="H1116" s="239"/>
      <c r="I1116" s="239"/>
      <c r="J1116" s="239"/>
      <c r="K1116" s="239"/>
      <c r="L1116" s="239"/>
      <c r="M1116" s="239"/>
      <c r="N1116" s="239"/>
      <c r="O1116" s="239"/>
      <c r="P1116" s="239"/>
      <c r="Q1116" s="239"/>
      <c r="R1116" s="239"/>
      <c r="S1116" s="239"/>
    </row>
    <row r="1117" spans="1:19" s="253" customFormat="1" x14ac:dyDescent="0.25">
      <c r="A1117" s="239"/>
      <c r="B1117" s="239"/>
      <c r="F1117" s="239"/>
      <c r="G1117" s="239"/>
      <c r="H1117" s="239"/>
      <c r="I1117" s="239"/>
      <c r="J1117" s="239"/>
      <c r="K1117" s="239"/>
      <c r="L1117" s="239"/>
      <c r="M1117" s="239"/>
      <c r="N1117" s="239"/>
      <c r="O1117" s="239"/>
      <c r="P1117" s="239"/>
      <c r="Q1117" s="239"/>
      <c r="R1117" s="239"/>
      <c r="S1117" s="239"/>
    </row>
  </sheetData>
  <printOptions gridLinesSet="0"/>
  <pageMargins left="0.22" right="0.17" top="0.3" bottom="1" header="0.17" footer="0.5"/>
  <pageSetup scale="40" orientation="portrait" r:id="rId1"/>
  <headerFooter alignWithMargins="0">
    <oddFooter>&amp;L&amp;Z&amp;F&amp;A</oddFooter>
  </headerFooter>
  <rowBreaks count="1" manualBreakCount="1">
    <brk id="93"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42BB4-925E-4FCC-8AE7-8C3949657D9E}">
  <sheetPr syncVertical="1" syncRef="A1" transitionEvaluation="1">
    <pageSetUpPr fitToPage="1"/>
  </sheetPr>
  <dimension ref="A1:S979"/>
  <sheetViews>
    <sheetView showGridLines="0" zoomScale="110" zoomScaleNormal="110" zoomScaleSheetLayoutView="75" workbookViewId="0">
      <selection activeCell="B24" sqref="B24"/>
    </sheetView>
  </sheetViews>
  <sheetFormatPr defaultColWidth="12.54296875" defaultRowHeight="12.5" x14ac:dyDescent="0.25"/>
  <cols>
    <col min="1" max="1" width="23.453125" style="239" customWidth="1"/>
    <col min="2" max="2" width="62.1796875" style="239" customWidth="1"/>
    <col min="3" max="3" width="14.453125" style="242" customWidth="1"/>
    <col min="4" max="4" width="15.26953125" style="242" customWidth="1"/>
    <col min="5" max="5" width="16.7265625" style="242" customWidth="1"/>
    <col min="6" max="16384" width="12.54296875" style="239"/>
  </cols>
  <sheetData>
    <row r="1" spans="1:5" ht="13" x14ac:dyDescent="0.3">
      <c r="A1" s="181" t="s">
        <v>733</v>
      </c>
    </row>
    <row r="2" spans="1:5" ht="16.5" customHeight="1" x14ac:dyDescent="0.3">
      <c r="A2" s="243" t="s">
        <v>738</v>
      </c>
      <c r="B2" s="244"/>
      <c r="D2" s="239"/>
      <c r="E2" s="254"/>
    </row>
    <row r="3" spans="1:5" ht="13" x14ac:dyDescent="0.3">
      <c r="A3" s="226"/>
      <c r="E3" s="247"/>
    </row>
    <row r="4" spans="1:5" ht="13" x14ac:dyDescent="0.3">
      <c r="A4" s="184" t="s">
        <v>739</v>
      </c>
      <c r="E4" s="247"/>
    </row>
    <row r="5" spans="1:5" s="41" customFormat="1" ht="13" x14ac:dyDescent="0.3">
      <c r="A5" s="183" t="s">
        <v>64</v>
      </c>
      <c r="B5" s="184" t="str">
        <f>'FS-Balance Sheet 3.04'!B3</f>
        <v>XXXXXXXX</v>
      </c>
    </row>
    <row r="6" spans="1:5" s="41" customFormat="1" ht="13" x14ac:dyDescent="0.3">
      <c r="A6" s="183" t="s">
        <v>564</v>
      </c>
      <c r="B6" s="185">
        <f>'FS-Balance Sheet 3.04'!B4</f>
        <v>44561</v>
      </c>
    </row>
    <row r="7" spans="1:5" s="41" customFormat="1" ht="13" x14ac:dyDescent="0.3">
      <c r="A7" s="183"/>
      <c r="B7" s="185"/>
    </row>
    <row r="8" spans="1:5" s="41" customFormat="1" ht="13" x14ac:dyDescent="0.3">
      <c r="A8" s="183"/>
      <c r="B8" s="185"/>
    </row>
    <row r="9" spans="1:5" s="41" customFormat="1" ht="12" customHeight="1" x14ac:dyDescent="0.3">
      <c r="A9" s="184"/>
      <c r="B9" s="185"/>
    </row>
    <row r="10" spans="1:5" s="41" customFormat="1" ht="12" customHeight="1" x14ac:dyDescent="0.3">
      <c r="B10" s="44"/>
      <c r="C10" s="229"/>
      <c r="D10" s="229"/>
      <c r="E10" s="229"/>
    </row>
    <row r="11" spans="1:5" s="249" customFormat="1" ht="42" customHeight="1" x14ac:dyDescent="0.25">
      <c r="A11" s="208" t="s">
        <v>183</v>
      </c>
      <c r="B11" s="209" t="s">
        <v>184</v>
      </c>
      <c r="C11" s="248" t="s">
        <v>185</v>
      </c>
      <c r="D11" s="248" t="s">
        <v>186</v>
      </c>
      <c r="E11" s="248" t="s">
        <v>187</v>
      </c>
    </row>
    <row r="12" spans="1:5" s="249" customFormat="1" ht="13" x14ac:dyDescent="0.3">
      <c r="A12" s="232" t="s">
        <v>188</v>
      </c>
      <c r="B12" s="233" t="s">
        <v>189</v>
      </c>
      <c r="C12" s="220">
        <v>0</v>
      </c>
      <c r="D12" s="220">
        <v>0</v>
      </c>
      <c r="E12" s="220">
        <f>C12+D12</f>
        <v>0</v>
      </c>
    </row>
    <row r="13" spans="1:5" s="249" customFormat="1" ht="13" x14ac:dyDescent="0.3">
      <c r="A13" s="234" t="s">
        <v>190</v>
      </c>
      <c r="B13" s="235" t="s">
        <v>191</v>
      </c>
      <c r="C13" s="201">
        <v>0</v>
      </c>
      <c r="D13" s="201">
        <v>0</v>
      </c>
      <c r="E13" s="220">
        <f>+C13+D13</f>
        <v>0</v>
      </c>
    </row>
    <row r="14" spans="1:5" s="249" customFormat="1" ht="13" x14ac:dyDescent="0.3">
      <c r="A14" s="234" t="s">
        <v>192</v>
      </c>
      <c r="B14" s="236" t="s">
        <v>193</v>
      </c>
      <c r="C14" s="201">
        <v>0</v>
      </c>
      <c r="D14" s="201">
        <v>0</v>
      </c>
      <c r="E14" s="220">
        <f>+C14+D14</f>
        <v>0</v>
      </c>
    </row>
    <row r="15" spans="1:5" x14ac:dyDescent="0.25">
      <c r="A15" s="70" t="s">
        <v>194</v>
      </c>
      <c r="B15" s="54"/>
      <c r="C15" s="211"/>
      <c r="D15" s="212"/>
      <c r="E15" s="219"/>
    </row>
    <row r="16" spans="1:5" x14ac:dyDescent="0.25">
      <c r="A16" s="59" t="s">
        <v>195</v>
      </c>
      <c r="B16" s="60" t="s">
        <v>196</v>
      </c>
      <c r="C16" s="250">
        <v>0</v>
      </c>
      <c r="D16" s="251">
        <v>0</v>
      </c>
      <c r="E16" s="214">
        <f t="shared" ref="E16:E25" si="0">C16+D16</f>
        <v>0</v>
      </c>
    </row>
    <row r="17" spans="1:5" x14ac:dyDescent="0.25">
      <c r="A17" s="78" t="s">
        <v>197</v>
      </c>
      <c r="B17" s="120" t="s">
        <v>198</v>
      </c>
      <c r="C17" s="213">
        <v>0</v>
      </c>
      <c r="D17" s="213">
        <v>0</v>
      </c>
      <c r="E17" s="217">
        <f t="shared" si="0"/>
        <v>0</v>
      </c>
    </row>
    <row r="18" spans="1:5" x14ac:dyDescent="0.25">
      <c r="A18" s="78" t="s">
        <v>199</v>
      </c>
      <c r="B18" s="120" t="s">
        <v>200</v>
      </c>
      <c r="C18" s="213">
        <v>0</v>
      </c>
      <c r="D18" s="213">
        <v>0</v>
      </c>
      <c r="E18" s="217">
        <f t="shared" si="0"/>
        <v>0</v>
      </c>
    </row>
    <row r="19" spans="1:5" x14ac:dyDescent="0.25">
      <c r="A19" s="78" t="s">
        <v>201</v>
      </c>
      <c r="B19" s="120" t="s">
        <v>202</v>
      </c>
      <c r="C19" s="213">
        <v>0</v>
      </c>
      <c r="D19" s="213">
        <v>0</v>
      </c>
      <c r="E19" s="217">
        <f t="shared" si="0"/>
        <v>0</v>
      </c>
    </row>
    <row r="20" spans="1:5" x14ac:dyDescent="0.25">
      <c r="A20" s="78" t="s">
        <v>203</v>
      </c>
      <c r="B20" s="120" t="s">
        <v>204</v>
      </c>
      <c r="C20" s="213">
        <v>0</v>
      </c>
      <c r="D20" s="213">
        <v>0</v>
      </c>
      <c r="E20" s="217">
        <f t="shared" si="0"/>
        <v>0</v>
      </c>
    </row>
    <row r="21" spans="1:5" x14ac:dyDescent="0.25">
      <c r="A21" s="78" t="s">
        <v>205</v>
      </c>
      <c r="B21" s="120" t="s">
        <v>206</v>
      </c>
      <c r="C21" s="213">
        <v>0</v>
      </c>
      <c r="D21" s="213">
        <v>0</v>
      </c>
      <c r="E21" s="217">
        <f>C21+D21</f>
        <v>0</v>
      </c>
    </row>
    <row r="22" spans="1:5" x14ac:dyDescent="0.25">
      <c r="A22" s="78" t="s">
        <v>207</v>
      </c>
      <c r="B22" s="120" t="s">
        <v>208</v>
      </c>
      <c r="C22" s="213">
        <v>0</v>
      </c>
      <c r="D22" s="213">
        <v>0</v>
      </c>
      <c r="E22" s="217">
        <f t="shared" si="0"/>
        <v>0</v>
      </c>
    </row>
    <row r="23" spans="1:5" x14ac:dyDescent="0.25">
      <c r="A23" s="59" t="s">
        <v>209</v>
      </c>
      <c r="B23" s="70" t="s">
        <v>198</v>
      </c>
      <c r="C23" s="213">
        <v>0</v>
      </c>
      <c r="D23" s="213">
        <v>0</v>
      </c>
      <c r="E23" s="217">
        <f>C23+D23</f>
        <v>0</v>
      </c>
    </row>
    <row r="24" spans="1:5" x14ac:dyDescent="0.25">
      <c r="A24" s="59" t="s">
        <v>210</v>
      </c>
      <c r="B24" s="53" t="s">
        <v>198</v>
      </c>
      <c r="C24" s="213">
        <v>0</v>
      </c>
      <c r="D24" s="213">
        <v>0</v>
      </c>
      <c r="E24" s="217">
        <f>C24+D24</f>
        <v>0</v>
      </c>
    </row>
    <row r="25" spans="1:5" ht="13" x14ac:dyDescent="0.3">
      <c r="A25" s="63">
        <v>40199</v>
      </c>
      <c r="B25" s="121" t="s">
        <v>211</v>
      </c>
      <c r="C25" s="215">
        <f>SUM(C16:C24)</f>
        <v>0</v>
      </c>
      <c r="D25" s="215">
        <f>SUM(D16:D24)</f>
        <v>0</v>
      </c>
      <c r="E25" s="215">
        <f t="shared" si="0"/>
        <v>0</v>
      </c>
    </row>
    <row r="26" spans="1:5" x14ac:dyDescent="0.25">
      <c r="A26" s="61"/>
      <c r="B26" s="128"/>
      <c r="C26" s="216"/>
      <c r="D26" s="216"/>
      <c r="E26" s="217"/>
    </row>
    <row r="27" spans="1:5" x14ac:dyDescent="0.25">
      <c r="A27" s="59" t="s">
        <v>212</v>
      </c>
      <c r="B27" s="128" t="s">
        <v>213</v>
      </c>
      <c r="C27" s="213">
        <v>0</v>
      </c>
      <c r="D27" s="213">
        <v>0</v>
      </c>
      <c r="E27" s="217">
        <f>C27+D27</f>
        <v>0</v>
      </c>
    </row>
    <row r="28" spans="1:5" x14ac:dyDescent="0.25">
      <c r="A28" s="78" t="s">
        <v>214</v>
      </c>
      <c r="B28" s="133" t="s">
        <v>215</v>
      </c>
      <c r="C28" s="213">
        <v>0</v>
      </c>
      <c r="D28" s="213">
        <v>0</v>
      </c>
      <c r="E28" s="217">
        <f>C28+D28</f>
        <v>0</v>
      </c>
    </row>
    <row r="29" spans="1:5" x14ac:dyDescent="0.25">
      <c r="A29" s="59" t="s">
        <v>216</v>
      </c>
      <c r="B29" s="70" t="s">
        <v>217</v>
      </c>
      <c r="C29" s="213">
        <v>0</v>
      </c>
      <c r="D29" s="213">
        <v>0</v>
      </c>
      <c r="E29" s="217">
        <f>C29+D29</f>
        <v>0</v>
      </c>
    </row>
    <row r="30" spans="1:5" ht="13" x14ac:dyDescent="0.3">
      <c r="A30" s="134">
        <v>49999</v>
      </c>
      <c r="B30" s="135" t="s">
        <v>218</v>
      </c>
      <c r="C30" s="215">
        <f>C25+C27+C28+C29</f>
        <v>0</v>
      </c>
      <c r="D30" s="215">
        <f>D25+D27+D28+D29</f>
        <v>0</v>
      </c>
      <c r="E30" s="215">
        <f>E25+E27+E28+E29</f>
        <v>0</v>
      </c>
    </row>
    <row r="31" spans="1:5" x14ac:dyDescent="0.25">
      <c r="A31" s="53"/>
      <c r="B31" s="141"/>
      <c r="C31" s="218"/>
      <c r="D31" s="218"/>
      <c r="E31" s="219"/>
    </row>
    <row r="32" spans="1:5" x14ac:dyDescent="0.25">
      <c r="A32" s="70" t="s">
        <v>219</v>
      </c>
      <c r="B32" s="54"/>
      <c r="C32" s="218"/>
      <c r="D32" s="218"/>
      <c r="E32" s="219"/>
    </row>
    <row r="33" spans="1:5" x14ac:dyDescent="0.25">
      <c r="A33" s="147" t="s">
        <v>220</v>
      </c>
      <c r="B33" s="120" t="s">
        <v>221</v>
      </c>
      <c r="C33" s="213">
        <v>0</v>
      </c>
      <c r="D33" s="213">
        <v>0</v>
      </c>
      <c r="E33" s="217">
        <f>C33+D33</f>
        <v>0</v>
      </c>
    </row>
    <row r="34" spans="1:5" x14ac:dyDescent="0.25">
      <c r="A34" s="148" t="s">
        <v>222</v>
      </c>
      <c r="B34" s="120" t="s">
        <v>223</v>
      </c>
      <c r="C34" s="213">
        <v>0</v>
      </c>
      <c r="D34" s="213">
        <v>0</v>
      </c>
      <c r="E34" s="217">
        <f t="shared" ref="E34:E39" si="1">C34+D34</f>
        <v>0</v>
      </c>
    </row>
    <row r="35" spans="1:5" x14ac:dyDescent="0.25">
      <c r="A35" s="148" t="s">
        <v>224</v>
      </c>
      <c r="B35" s="120" t="s">
        <v>225</v>
      </c>
      <c r="C35" s="213">
        <v>0</v>
      </c>
      <c r="D35" s="213">
        <v>0</v>
      </c>
      <c r="E35" s="217">
        <f t="shared" si="1"/>
        <v>0</v>
      </c>
    </row>
    <row r="36" spans="1:5" x14ac:dyDescent="0.25">
      <c r="A36" s="78" t="s">
        <v>226</v>
      </c>
      <c r="B36" s="120" t="s">
        <v>227</v>
      </c>
      <c r="C36" s="213">
        <v>0</v>
      </c>
      <c r="D36" s="213">
        <v>0</v>
      </c>
      <c r="E36" s="217">
        <f t="shared" si="1"/>
        <v>0</v>
      </c>
    </row>
    <row r="37" spans="1:5" x14ac:dyDescent="0.25">
      <c r="A37" s="78" t="s">
        <v>228</v>
      </c>
      <c r="B37" s="120" t="s">
        <v>229</v>
      </c>
      <c r="C37" s="213">
        <v>0</v>
      </c>
      <c r="D37" s="213">
        <v>0</v>
      </c>
      <c r="E37" s="217">
        <f t="shared" si="1"/>
        <v>0</v>
      </c>
    </row>
    <row r="38" spans="1:5" x14ac:dyDescent="0.25">
      <c r="A38" s="78" t="s">
        <v>230</v>
      </c>
      <c r="B38" s="120" t="s">
        <v>231</v>
      </c>
      <c r="C38" s="213">
        <v>0</v>
      </c>
      <c r="D38" s="213">
        <v>0</v>
      </c>
      <c r="E38" s="217">
        <f t="shared" si="1"/>
        <v>0</v>
      </c>
    </row>
    <row r="39" spans="1:5" ht="13" x14ac:dyDescent="0.3">
      <c r="A39" s="149" t="s">
        <v>232</v>
      </c>
      <c r="B39" s="135" t="s">
        <v>233</v>
      </c>
      <c r="C39" s="215">
        <f>SUM(C33:C38)</f>
        <v>0</v>
      </c>
      <c r="D39" s="215">
        <f>SUM(D33:D38)</f>
        <v>0</v>
      </c>
      <c r="E39" s="215">
        <f t="shared" si="1"/>
        <v>0</v>
      </c>
    </row>
    <row r="40" spans="1:5" x14ac:dyDescent="0.25">
      <c r="A40" s="53"/>
      <c r="B40" s="141"/>
      <c r="C40" s="218"/>
      <c r="D40" s="218"/>
      <c r="E40" s="219"/>
    </row>
    <row r="41" spans="1:5" x14ac:dyDescent="0.25">
      <c r="A41" s="70" t="s">
        <v>234</v>
      </c>
      <c r="B41" s="54"/>
      <c r="C41" s="218"/>
      <c r="D41" s="218"/>
      <c r="E41" s="219"/>
    </row>
    <row r="42" spans="1:5" x14ac:dyDescent="0.25">
      <c r="A42" s="59" t="s">
        <v>235</v>
      </c>
      <c r="B42" s="150" t="s">
        <v>236</v>
      </c>
      <c r="C42" s="213">
        <v>0</v>
      </c>
      <c r="D42" s="213">
        <v>0</v>
      </c>
      <c r="E42" s="217">
        <f>C42+D42</f>
        <v>0</v>
      </c>
    </row>
    <row r="43" spans="1:5" x14ac:dyDescent="0.25">
      <c r="A43" s="78" t="s">
        <v>237</v>
      </c>
      <c r="B43" s="128" t="s">
        <v>238</v>
      </c>
      <c r="C43" s="213">
        <v>0</v>
      </c>
      <c r="D43" s="213">
        <v>0</v>
      </c>
      <c r="E43" s="217">
        <f t="shared" ref="E43:E57" si="2">C43+D43</f>
        <v>0</v>
      </c>
    </row>
    <row r="44" spans="1:5" x14ac:dyDescent="0.25">
      <c r="A44" s="78" t="s">
        <v>239</v>
      </c>
      <c r="B44" s="128" t="s">
        <v>240</v>
      </c>
      <c r="C44" s="213">
        <v>0</v>
      </c>
      <c r="D44" s="213">
        <v>0</v>
      </c>
      <c r="E44" s="217">
        <f t="shared" si="2"/>
        <v>0</v>
      </c>
    </row>
    <row r="45" spans="1:5" x14ac:dyDescent="0.25">
      <c r="A45" s="78" t="s">
        <v>241</v>
      </c>
      <c r="B45" s="128" t="s">
        <v>242</v>
      </c>
      <c r="C45" s="213">
        <v>0</v>
      </c>
      <c r="D45" s="213">
        <v>0</v>
      </c>
      <c r="E45" s="217">
        <f t="shared" si="2"/>
        <v>0</v>
      </c>
    </row>
    <row r="46" spans="1:5" x14ac:dyDescent="0.25">
      <c r="A46" s="78" t="s">
        <v>243</v>
      </c>
      <c r="B46" s="128" t="s">
        <v>244</v>
      </c>
      <c r="C46" s="213">
        <v>0</v>
      </c>
      <c r="D46" s="213">
        <v>0</v>
      </c>
      <c r="E46" s="217">
        <f t="shared" si="2"/>
        <v>0</v>
      </c>
    </row>
    <row r="47" spans="1:5" x14ac:dyDescent="0.25">
      <c r="A47" s="78" t="s">
        <v>245</v>
      </c>
      <c r="B47" s="128" t="s">
        <v>246</v>
      </c>
      <c r="C47" s="213">
        <v>0</v>
      </c>
      <c r="D47" s="213">
        <v>0</v>
      </c>
      <c r="E47" s="217">
        <f t="shared" si="2"/>
        <v>0</v>
      </c>
    </row>
    <row r="48" spans="1:5" x14ac:dyDescent="0.25">
      <c r="A48" s="78" t="s">
        <v>247</v>
      </c>
      <c r="B48" s="128" t="s">
        <v>248</v>
      </c>
      <c r="C48" s="213">
        <v>0</v>
      </c>
      <c r="D48" s="213">
        <v>0</v>
      </c>
      <c r="E48" s="217">
        <f t="shared" si="2"/>
        <v>0</v>
      </c>
    </row>
    <row r="49" spans="1:5" x14ac:dyDescent="0.25">
      <c r="A49" s="78" t="s">
        <v>249</v>
      </c>
      <c r="B49" s="128" t="s">
        <v>250</v>
      </c>
      <c r="C49" s="213">
        <v>0</v>
      </c>
      <c r="D49" s="213">
        <v>0</v>
      </c>
      <c r="E49" s="217">
        <f t="shared" si="2"/>
        <v>0</v>
      </c>
    </row>
    <row r="50" spans="1:5" x14ac:dyDescent="0.25">
      <c r="A50" s="78" t="s">
        <v>251</v>
      </c>
      <c r="B50" s="128" t="s">
        <v>252</v>
      </c>
      <c r="C50" s="213">
        <v>0</v>
      </c>
      <c r="D50" s="213">
        <v>0</v>
      </c>
      <c r="E50" s="217">
        <f t="shared" si="2"/>
        <v>0</v>
      </c>
    </row>
    <row r="51" spans="1:5" x14ac:dyDescent="0.25">
      <c r="A51" s="78" t="s">
        <v>253</v>
      </c>
      <c r="B51" s="128" t="s">
        <v>254</v>
      </c>
      <c r="C51" s="213">
        <v>0</v>
      </c>
      <c r="D51" s="213">
        <v>0</v>
      </c>
      <c r="E51" s="217">
        <f t="shared" si="2"/>
        <v>0</v>
      </c>
    </row>
    <row r="52" spans="1:5" x14ac:dyDescent="0.25">
      <c r="A52" s="78" t="s">
        <v>255</v>
      </c>
      <c r="B52" s="128" t="s">
        <v>256</v>
      </c>
      <c r="C52" s="213">
        <v>0</v>
      </c>
      <c r="D52" s="213">
        <v>0</v>
      </c>
      <c r="E52" s="217">
        <f t="shared" si="2"/>
        <v>0</v>
      </c>
    </row>
    <row r="53" spans="1:5" x14ac:dyDescent="0.25">
      <c r="A53" s="78" t="s">
        <v>257</v>
      </c>
      <c r="B53" s="128" t="s">
        <v>258</v>
      </c>
      <c r="C53" s="213">
        <v>0</v>
      </c>
      <c r="D53" s="213">
        <v>0</v>
      </c>
      <c r="E53" s="217">
        <f t="shared" si="2"/>
        <v>0</v>
      </c>
    </row>
    <row r="54" spans="1:5" x14ac:dyDescent="0.25">
      <c r="A54" s="78" t="s">
        <v>259</v>
      </c>
      <c r="B54" s="128" t="s">
        <v>260</v>
      </c>
      <c r="C54" s="213">
        <v>0</v>
      </c>
      <c r="D54" s="213">
        <v>0</v>
      </c>
      <c r="E54" s="217">
        <f t="shared" si="2"/>
        <v>0</v>
      </c>
    </row>
    <row r="55" spans="1:5" x14ac:dyDescent="0.25">
      <c r="A55" s="78" t="s">
        <v>261</v>
      </c>
      <c r="B55" s="128" t="s">
        <v>262</v>
      </c>
      <c r="C55" s="213">
        <v>0</v>
      </c>
      <c r="D55" s="213">
        <v>0</v>
      </c>
      <c r="E55" s="217">
        <f t="shared" si="2"/>
        <v>0</v>
      </c>
    </row>
    <row r="56" spans="1:5" x14ac:dyDescent="0.25">
      <c r="A56" s="78" t="s">
        <v>263</v>
      </c>
      <c r="B56" s="128" t="s">
        <v>264</v>
      </c>
      <c r="C56" s="213">
        <v>0</v>
      </c>
      <c r="D56" s="213">
        <v>0</v>
      </c>
      <c r="E56" s="217">
        <f t="shared" si="2"/>
        <v>0</v>
      </c>
    </row>
    <row r="57" spans="1:5" ht="13" x14ac:dyDescent="0.3">
      <c r="A57" s="151" t="s">
        <v>265</v>
      </c>
      <c r="B57" s="152" t="s">
        <v>266</v>
      </c>
      <c r="C57" s="215">
        <f>SUM(C42:C56)</f>
        <v>0</v>
      </c>
      <c r="D57" s="215">
        <f>SUM(D42:D56)</f>
        <v>0</v>
      </c>
      <c r="E57" s="215">
        <f t="shared" si="2"/>
        <v>0</v>
      </c>
    </row>
    <row r="58" spans="1:5" x14ac:dyDescent="0.25">
      <c r="A58" s="153"/>
      <c r="B58" s="154"/>
      <c r="C58" s="218"/>
      <c r="D58" s="218"/>
      <c r="E58" s="219"/>
    </row>
    <row r="59" spans="1:5" x14ac:dyDescent="0.25">
      <c r="A59" s="70" t="s">
        <v>267</v>
      </c>
      <c r="B59" s="54"/>
      <c r="C59" s="218"/>
      <c r="D59" s="218"/>
      <c r="E59" s="219"/>
    </row>
    <row r="60" spans="1:5" x14ac:dyDescent="0.25">
      <c r="A60" s="59" t="s">
        <v>268</v>
      </c>
      <c r="B60" s="60" t="s">
        <v>269</v>
      </c>
      <c r="C60" s="213">
        <v>0</v>
      </c>
      <c r="D60" s="213">
        <v>0</v>
      </c>
      <c r="E60" s="217">
        <f>C60+D60</f>
        <v>0</v>
      </c>
    </row>
    <row r="61" spans="1:5" x14ac:dyDescent="0.25">
      <c r="A61" s="59" t="s">
        <v>270</v>
      </c>
      <c r="B61" s="60" t="s">
        <v>271</v>
      </c>
      <c r="C61" s="213">
        <v>0</v>
      </c>
      <c r="D61" s="213">
        <v>0</v>
      </c>
      <c r="E61" s="217">
        <f>C61+D61</f>
        <v>0</v>
      </c>
    </row>
    <row r="62" spans="1:5" x14ac:dyDescent="0.25">
      <c r="A62" s="78" t="s">
        <v>272</v>
      </c>
      <c r="B62" s="128" t="s">
        <v>273</v>
      </c>
      <c r="C62" s="213">
        <v>0</v>
      </c>
      <c r="D62" s="213">
        <v>0</v>
      </c>
      <c r="E62" s="217">
        <f t="shared" ref="E62:E77" si="3">C62+D62</f>
        <v>0</v>
      </c>
    </row>
    <row r="63" spans="1:5" x14ac:dyDescent="0.25">
      <c r="A63" s="78" t="s">
        <v>274</v>
      </c>
      <c r="B63" s="128" t="s">
        <v>275</v>
      </c>
      <c r="C63" s="213">
        <v>0</v>
      </c>
      <c r="D63" s="213">
        <v>0</v>
      </c>
      <c r="E63" s="217">
        <f>C63+D63</f>
        <v>0</v>
      </c>
    </row>
    <row r="64" spans="1:5" x14ac:dyDescent="0.25">
      <c r="A64" s="78" t="s">
        <v>276</v>
      </c>
      <c r="B64" s="128" t="s">
        <v>277</v>
      </c>
      <c r="C64" s="213">
        <v>0</v>
      </c>
      <c r="D64" s="213">
        <v>0</v>
      </c>
      <c r="E64" s="217">
        <f t="shared" si="3"/>
        <v>0</v>
      </c>
    </row>
    <row r="65" spans="1:5" x14ac:dyDescent="0.25">
      <c r="A65" s="78" t="s">
        <v>278</v>
      </c>
      <c r="B65" s="128" t="s">
        <v>279</v>
      </c>
      <c r="C65" s="213">
        <v>0</v>
      </c>
      <c r="D65" s="213">
        <v>0</v>
      </c>
      <c r="E65" s="217">
        <f t="shared" si="3"/>
        <v>0</v>
      </c>
    </row>
    <row r="66" spans="1:5" x14ac:dyDescent="0.25">
      <c r="A66" s="78" t="s">
        <v>280</v>
      </c>
      <c r="B66" s="128" t="s">
        <v>198</v>
      </c>
      <c r="C66" s="213">
        <v>0</v>
      </c>
      <c r="D66" s="213">
        <v>0</v>
      </c>
      <c r="E66" s="217">
        <f t="shared" si="3"/>
        <v>0</v>
      </c>
    </row>
    <row r="67" spans="1:5" x14ac:dyDescent="0.25">
      <c r="A67" s="78" t="s">
        <v>281</v>
      </c>
      <c r="B67" s="155" t="s">
        <v>198</v>
      </c>
      <c r="C67" s="213">
        <v>0</v>
      </c>
      <c r="D67" s="213">
        <v>0</v>
      </c>
      <c r="E67" s="217">
        <f t="shared" si="3"/>
        <v>0</v>
      </c>
    </row>
    <row r="68" spans="1:5" x14ac:dyDescent="0.25">
      <c r="A68" s="78" t="s">
        <v>282</v>
      </c>
      <c r="B68" s="128" t="s">
        <v>283</v>
      </c>
      <c r="C68" s="213">
        <v>0</v>
      </c>
      <c r="D68" s="213">
        <v>0</v>
      </c>
      <c r="E68" s="217">
        <f t="shared" si="3"/>
        <v>0</v>
      </c>
    </row>
    <row r="69" spans="1:5" x14ac:dyDescent="0.25">
      <c r="A69" s="78" t="s">
        <v>284</v>
      </c>
      <c r="B69" s="128" t="s">
        <v>285</v>
      </c>
      <c r="C69" s="213">
        <v>0</v>
      </c>
      <c r="D69" s="213">
        <v>0</v>
      </c>
      <c r="E69" s="217">
        <f t="shared" si="3"/>
        <v>0</v>
      </c>
    </row>
    <row r="70" spans="1:5" x14ac:dyDescent="0.25">
      <c r="A70" s="78" t="s">
        <v>286</v>
      </c>
      <c r="B70" s="128" t="s">
        <v>287</v>
      </c>
      <c r="C70" s="213">
        <v>0</v>
      </c>
      <c r="D70" s="213">
        <v>0</v>
      </c>
      <c r="E70" s="217">
        <f t="shared" si="3"/>
        <v>0</v>
      </c>
    </row>
    <row r="71" spans="1:5" x14ac:dyDescent="0.25">
      <c r="A71" s="78" t="s">
        <v>288</v>
      </c>
      <c r="B71" s="128" t="s">
        <v>289</v>
      </c>
      <c r="C71" s="213">
        <v>0</v>
      </c>
      <c r="D71" s="213">
        <v>0</v>
      </c>
      <c r="E71" s="217">
        <f t="shared" si="3"/>
        <v>0</v>
      </c>
    </row>
    <row r="72" spans="1:5" x14ac:dyDescent="0.25">
      <c r="A72" s="78" t="s">
        <v>290</v>
      </c>
      <c r="B72" s="128" t="s">
        <v>291</v>
      </c>
      <c r="C72" s="213">
        <v>0</v>
      </c>
      <c r="D72" s="213">
        <v>0</v>
      </c>
      <c r="E72" s="217">
        <f t="shared" si="3"/>
        <v>0</v>
      </c>
    </row>
    <row r="73" spans="1:5" x14ac:dyDescent="0.25">
      <c r="A73" s="78" t="s">
        <v>292</v>
      </c>
      <c r="B73" s="128" t="s">
        <v>293</v>
      </c>
      <c r="C73" s="213">
        <v>0</v>
      </c>
      <c r="D73" s="213">
        <v>0</v>
      </c>
      <c r="E73" s="217">
        <f t="shared" si="3"/>
        <v>0</v>
      </c>
    </row>
    <row r="74" spans="1:5" x14ac:dyDescent="0.25">
      <c r="A74" s="78" t="s">
        <v>294</v>
      </c>
      <c r="B74" s="128" t="s">
        <v>295</v>
      </c>
      <c r="C74" s="213">
        <v>0</v>
      </c>
      <c r="D74" s="213">
        <v>0</v>
      </c>
      <c r="E74" s="217">
        <f t="shared" si="3"/>
        <v>0</v>
      </c>
    </row>
    <row r="75" spans="1:5" x14ac:dyDescent="0.25">
      <c r="A75" s="78" t="s">
        <v>296</v>
      </c>
      <c r="B75" s="128" t="s">
        <v>297</v>
      </c>
      <c r="C75" s="213">
        <v>0</v>
      </c>
      <c r="D75" s="213">
        <v>0</v>
      </c>
      <c r="E75" s="217">
        <f t="shared" si="3"/>
        <v>0</v>
      </c>
    </row>
    <row r="76" spans="1:5" x14ac:dyDescent="0.25">
      <c r="A76" s="78" t="s">
        <v>298</v>
      </c>
      <c r="B76" s="128" t="s">
        <v>299</v>
      </c>
      <c r="C76" s="213">
        <v>0</v>
      </c>
      <c r="D76" s="213">
        <v>0</v>
      </c>
      <c r="E76" s="217">
        <f t="shared" si="3"/>
        <v>0</v>
      </c>
    </row>
    <row r="77" spans="1:5" ht="13" x14ac:dyDescent="0.3">
      <c r="A77" s="156">
        <v>50389</v>
      </c>
      <c r="B77" s="157" t="s">
        <v>300</v>
      </c>
      <c r="C77" s="215">
        <f>SUM(C60:C76)</f>
        <v>0</v>
      </c>
      <c r="D77" s="215">
        <f>SUM(D60:D76)</f>
        <v>0</v>
      </c>
      <c r="E77" s="215">
        <f t="shared" si="3"/>
        <v>0</v>
      </c>
    </row>
    <row r="78" spans="1:5" x14ac:dyDescent="0.25">
      <c r="A78" s="53"/>
      <c r="B78" s="158"/>
      <c r="C78" s="218"/>
      <c r="D78" s="218"/>
      <c r="E78" s="219"/>
    </row>
    <row r="79" spans="1:5" x14ac:dyDescent="0.25">
      <c r="A79" s="70" t="s">
        <v>301</v>
      </c>
      <c r="B79" s="54"/>
      <c r="C79" s="218"/>
      <c r="D79" s="218"/>
      <c r="E79" s="219"/>
    </row>
    <row r="80" spans="1:5" x14ac:dyDescent="0.25">
      <c r="A80" s="59" t="s">
        <v>302</v>
      </c>
      <c r="B80" s="70" t="s">
        <v>303</v>
      </c>
      <c r="C80" s="213">
        <v>0</v>
      </c>
      <c r="D80" s="213">
        <v>0</v>
      </c>
      <c r="E80" s="217">
        <f>C80+D80</f>
        <v>0</v>
      </c>
    </row>
    <row r="81" spans="1:5" x14ac:dyDescent="0.25">
      <c r="A81" s="59" t="s">
        <v>304</v>
      </c>
      <c r="B81" s="70" t="s">
        <v>305</v>
      </c>
      <c r="C81" s="213">
        <v>0</v>
      </c>
      <c r="D81" s="213">
        <v>0</v>
      </c>
      <c r="E81" s="217">
        <f t="shared" ref="E81:E92" si="4">C81+D81</f>
        <v>0</v>
      </c>
    </row>
    <row r="82" spans="1:5" x14ac:dyDescent="0.25">
      <c r="A82" s="59" t="s">
        <v>306</v>
      </c>
      <c r="B82" s="70" t="s">
        <v>307</v>
      </c>
      <c r="C82" s="213">
        <v>0</v>
      </c>
      <c r="D82" s="213">
        <v>0</v>
      </c>
      <c r="E82" s="217">
        <f t="shared" si="4"/>
        <v>0</v>
      </c>
    </row>
    <row r="83" spans="1:5" x14ac:dyDescent="0.25">
      <c r="A83" s="59" t="s">
        <v>308</v>
      </c>
      <c r="B83" s="70" t="s">
        <v>309</v>
      </c>
      <c r="C83" s="213">
        <v>0</v>
      </c>
      <c r="D83" s="213">
        <v>0</v>
      </c>
      <c r="E83" s="217">
        <f t="shared" si="4"/>
        <v>0</v>
      </c>
    </row>
    <row r="84" spans="1:5" x14ac:dyDescent="0.25">
      <c r="A84" s="59" t="s">
        <v>310</v>
      </c>
      <c r="B84" s="70" t="s">
        <v>311</v>
      </c>
      <c r="C84" s="213">
        <v>0</v>
      </c>
      <c r="D84" s="213">
        <v>0</v>
      </c>
      <c r="E84" s="217">
        <f t="shared" si="4"/>
        <v>0</v>
      </c>
    </row>
    <row r="85" spans="1:5" x14ac:dyDescent="0.25">
      <c r="A85" s="59" t="s">
        <v>312</v>
      </c>
      <c r="B85" s="70" t="s">
        <v>313</v>
      </c>
      <c r="C85" s="213">
        <v>0</v>
      </c>
      <c r="D85" s="213">
        <v>0</v>
      </c>
      <c r="E85" s="217">
        <f t="shared" si="4"/>
        <v>0</v>
      </c>
    </row>
    <row r="86" spans="1:5" x14ac:dyDescent="0.25">
      <c r="A86" s="59" t="s">
        <v>314</v>
      </c>
      <c r="B86" s="70" t="s">
        <v>315</v>
      </c>
      <c r="C86" s="213">
        <v>0</v>
      </c>
      <c r="D86" s="213">
        <v>0</v>
      </c>
      <c r="E86" s="217">
        <f t="shared" si="4"/>
        <v>0</v>
      </c>
    </row>
    <row r="87" spans="1:5" x14ac:dyDescent="0.25">
      <c r="A87" s="59" t="s">
        <v>316</v>
      </c>
      <c r="B87" s="70" t="s">
        <v>317</v>
      </c>
      <c r="C87" s="213">
        <v>0</v>
      </c>
      <c r="D87" s="213">
        <v>0</v>
      </c>
      <c r="E87" s="217">
        <f t="shared" si="4"/>
        <v>0</v>
      </c>
    </row>
    <row r="88" spans="1:5" x14ac:dyDescent="0.25">
      <c r="A88" s="59" t="s">
        <v>318</v>
      </c>
      <c r="B88" s="70" t="s">
        <v>319</v>
      </c>
      <c r="C88" s="213">
        <v>0</v>
      </c>
      <c r="D88" s="213">
        <v>0</v>
      </c>
      <c r="E88" s="217">
        <f t="shared" si="4"/>
        <v>0</v>
      </c>
    </row>
    <row r="89" spans="1:5" x14ac:dyDescent="0.25">
      <c r="A89" s="59" t="s">
        <v>320</v>
      </c>
      <c r="B89" s="70" t="s">
        <v>321</v>
      </c>
      <c r="C89" s="213">
        <v>0</v>
      </c>
      <c r="D89" s="213">
        <v>0</v>
      </c>
      <c r="E89" s="217">
        <f t="shared" si="4"/>
        <v>0</v>
      </c>
    </row>
    <row r="90" spans="1:5" x14ac:dyDescent="0.25">
      <c r="A90" s="59" t="s">
        <v>322</v>
      </c>
      <c r="B90" s="70" t="s">
        <v>323</v>
      </c>
      <c r="C90" s="213">
        <v>0</v>
      </c>
      <c r="D90" s="213">
        <v>0</v>
      </c>
      <c r="E90" s="217">
        <f t="shared" si="4"/>
        <v>0</v>
      </c>
    </row>
    <row r="91" spans="1:5" x14ac:dyDescent="0.25">
      <c r="A91" s="59" t="s">
        <v>324</v>
      </c>
      <c r="B91" s="70" t="s">
        <v>325</v>
      </c>
      <c r="C91" s="213">
        <v>0</v>
      </c>
      <c r="D91" s="213">
        <v>0</v>
      </c>
      <c r="E91" s="217">
        <f t="shared" si="4"/>
        <v>0</v>
      </c>
    </row>
    <row r="92" spans="1:5" x14ac:dyDescent="0.25">
      <c r="A92" s="59" t="s">
        <v>326</v>
      </c>
      <c r="B92" s="70" t="s">
        <v>327</v>
      </c>
      <c r="C92" s="213">
        <v>0</v>
      </c>
      <c r="D92" s="213">
        <v>0</v>
      </c>
      <c r="E92" s="217">
        <f t="shared" si="4"/>
        <v>0</v>
      </c>
    </row>
    <row r="93" spans="1:5" x14ac:dyDescent="0.25">
      <c r="A93" s="59" t="s">
        <v>328</v>
      </c>
      <c r="B93" s="70" t="s">
        <v>329</v>
      </c>
      <c r="C93" s="213">
        <v>0</v>
      </c>
      <c r="D93" s="213">
        <v>0</v>
      </c>
      <c r="E93" s="217">
        <f>C93+D93</f>
        <v>0</v>
      </c>
    </row>
    <row r="94" spans="1:5" x14ac:dyDescent="0.25">
      <c r="A94" s="59" t="s">
        <v>330</v>
      </c>
      <c r="B94" s="70" t="s">
        <v>331</v>
      </c>
      <c r="C94" s="213">
        <v>0</v>
      </c>
      <c r="D94" s="213">
        <v>0</v>
      </c>
      <c r="E94" s="217">
        <f>C94+D94</f>
        <v>0</v>
      </c>
    </row>
    <row r="95" spans="1:5" x14ac:dyDescent="0.25">
      <c r="A95" s="59" t="s">
        <v>332</v>
      </c>
      <c r="B95" s="70" t="s">
        <v>333</v>
      </c>
      <c r="C95" s="213">
        <v>0</v>
      </c>
      <c r="D95" s="213">
        <v>0</v>
      </c>
      <c r="E95" s="217">
        <f>C95+D95</f>
        <v>0</v>
      </c>
    </row>
    <row r="96" spans="1:5" ht="13" x14ac:dyDescent="0.3">
      <c r="A96" s="63">
        <v>50399</v>
      </c>
      <c r="B96" s="135" t="s">
        <v>334</v>
      </c>
      <c r="C96" s="215">
        <f>SUM(C80:C95)</f>
        <v>0</v>
      </c>
      <c r="D96" s="215">
        <f>SUM(D80:D95)</f>
        <v>0</v>
      </c>
      <c r="E96" s="215">
        <f>C96+D96</f>
        <v>0</v>
      </c>
    </row>
    <row r="97" spans="1:5" x14ac:dyDescent="0.25">
      <c r="A97" s="53"/>
      <c r="B97" s="141"/>
      <c r="C97" s="218"/>
      <c r="D97" s="218"/>
      <c r="E97" s="219"/>
    </row>
    <row r="98" spans="1:5" x14ac:dyDescent="0.25">
      <c r="A98" s="59" t="s">
        <v>335</v>
      </c>
      <c r="B98" s="128" t="s">
        <v>336</v>
      </c>
      <c r="C98" s="252"/>
      <c r="D98" s="252"/>
      <c r="E98" s="215">
        <f>SUM(C98:D98)</f>
        <v>0</v>
      </c>
    </row>
    <row r="99" spans="1:5" ht="13" x14ac:dyDescent="0.3">
      <c r="A99" s="63">
        <v>59999</v>
      </c>
      <c r="B99" s="157" t="s">
        <v>337</v>
      </c>
      <c r="C99" s="215">
        <f>C39+C57+C77+C96+C98</f>
        <v>0</v>
      </c>
      <c r="D99" s="215">
        <f>D39+D57+D77+D96+D98</f>
        <v>0</v>
      </c>
      <c r="E99" s="215">
        <f>E39+E57+E77+E96+E98</f>
        <v>0</v>
      </c>
    </row>
    <row r="100" spans="1:5" x14ac:dyDescent="0.25">
      <c r="A100" s="53"/>
      <c r="B100" s="54"/>
      <c r="C100" s="218"/>
      <c r="D100" s="218"/>
      <c r="E100" s="219"/>
    </row>
    <row r="101" spans="1:5" x14ac:dyDescent="0.25">
      <c r="A101" s="53" t="s">
        <v>338</v>
      </c>
      <c r="B101" s="54"/>
      <c r="C101" s="218"/>
      <c r="D101" s="218"/>
      <c r="E101" s="219"/>
    </row>
    <row r="102" spans="1:5" x14ac:dyDescent="0.25">
      <c r="A102" s="59" t="s">
        <v>339</v>
      </c>
      <c r="B102" s="70" t="s">
        <v>340</v>
      </c>
      <c r="C102" s="213">
        <v>0</v>
      </c>
      <c r="D102" s="213">
        <v>0</v>
      </c>
      <c r="E102" s="217">
        <f>SUM(C102:D102)</f>
        <v>0</v>
      </c>
    </row>
    <row r="103" spans="1:5" ht="12" customHeight="1" x14ac:dyDescent="0.25">
      <c r="A103" s="59" t="s">
        <v>341</v>
      </c>
      <c r="B103" s="70" t="s">
        <v>342</v>
      </c>
      <c r="C103" s="213">
        <v>0</v>
      </c>
      <c r="D103" s="213">
        <v>0</v>
      </c>
      <c r="E103" s="217">
        <f>SUM(C103:D103)</f>
        <v>0</v>
      </c>
    </row>
    <row r="104" spans="1:5" x14ac:dyDescent="0.25">
      <c r="A104" s="59" t="s">
        <v>343</v>
      </c>
      <c r="B104" s="70" t="s">
        <v>344</v>
      </c>
      <c r="C104" s="213">
        <v>0</v>
      </c>
      <c r="D104" s="213">
        <v>0</v>
      </c>
      <c r="E104" s="217">
        <f>SUM(C104:D104)</f>
        <v>0</v>
      </c>
    </row>
    <row r="105" spans="1:5" x14ac:dyDescent="0.25">
      <c r="A105" s="59" t="s">
        <v>345</v>
      </c>
      <c r="B105" s="70" t="s">
        <v>346</v>
      </c>
      <c r="C105" s="213">
        <v>0</v>
      </c>
      <c r="D105" s="213">
        <v>0</v>
      </c>
      <c r="E105" s="217">
        <f>C105+D105</f>
        <v>0</v>
      </c>
    </row>
    <row r="106" spans="1:5" x14ac:dyDescent="0.25">
      <c r="A106" s="59" t="s">
        <v>347</v>
      </c>
      <c r="B106" s="70" t="s">
        <v>348</v>
      </c>
      <c r="C106" s="213">
        <v>0</v>
      </c>
      <c r="D106" s="213">
        <v>0</v>
      </c>
      <c r="E106" s="217">
        <f>SUM(C106:D106)</f>
        <v>0</v>
      </c>
    </row>
    <row r="107" spans="1:5" ht="13" x14ac:dyDescent="0.3">
      <c r="A107" s="63">
        <v>85999</v>
      </c>
      <c r="B107" s="534" t="s">
        <v>349</v>
      </c>
      <c r="C107" s="215">
        <f>C99+SUM(C102:C106)</f>
        <v>0</v>
      </c>
      <c r="D107" s="215">
        <f>C99+SUM(C102:C106)</f>
        <v>0</v>
      </c>
      <c r="E107" s="215">
        <f>SUM(C107:D107)</f>
        <v>0</v>
      </c>
    </row>
    <row r="108" spans="1:5" ht="10.5" customHeight="1" x14ac:dyDescent="0.25">
      <c r="A108" s="53"/>
      <c r="B108" s="54"/>
      <c r="C108" s="218"/>
      <c r="D108" s="218"/>
      <c r="E108" s="219"/>
    </row>
    <row r="109" spans="1:5" x14ac:dyDescent="0.25">
      <c r="A109" s="70" t="s">
        <v>350</v>
      </c>
      <c r="B109" s="54"/>
      <c r="C109" s="218"/>
      <c r="D109" s="218"/>
      <c r="E109" s="219"/>
    </row>
    <row r="110" spans="1:5" x14ac:dyDescent="0.25">
      <c r="A110" s="59" t="s">
        <v>351</v>
      </c>
      <c r="B110" s="150" t="s">
        <v>352</v>
      </c>
      <c r="C110" s="213">
        <v>0</v>
      </c>
      <c r="D110" s="213">
        <v>0</v>
      </c>
      <c r="E110" s="217">
        <f>C110+D110</f>
        <v>0</v>
      </c>
    </row>
    <row r="111" spans="1:5" x14ac:dyDescent="0.25">
      <c r="A111" s="78" t="s">
        <v>353</v>
      </c>
      <c r="B111" s="128" t="s">
        <v>354</v>
      </c>
      <c r="C111" s="213">
        <v>0</v>
      </c>
      <c r="D111" s="213">
        <v>0</v>
      </c>
      <c r="E111" s="217">
        <f t="shared" ref="E111:E129" si="5">C111+D111</f>
        <v>0</v>
      </c>
    </row>
    <row r="112" spans="1:5" x14ac:dyDescent="0.25">
      <c r="A112" s="78" t="s">
        <v>355</v>
      </c>
      <c r="B112" s="128" t="s">
        <v>356</v>
      </c>
      <c r="C112" s="213">
        <v>0</v>
      </c>
      <c r="D112" s="213">
        <v>0</v>
      </c>
      <c r="E112" s="217">
        <f t="shared" si="5"/>
        <v>0</v>
      </c>
    </row>
    <row r="113" spans="1:5" x14ac:dyDescent="0.25">
      <c r="A113" s="78" t="s">
        <v>357</v>
      </c>
      <c r="B113" s="128" t="s">
        <v>358</v>
      </c>
      <c r="C113" s="213">
        <v>0</v>
      </c>
      <c r="D113" s="213">
        <v>0</v>
      </c>
      <c r="E113" s="217">
        <f t="shared" si="5"/>
        <v>0</v>
      </c>
    </row>
    <row r="114" spans="1:5" x14ac:dyDescent="0.25">
      <c r="A114" s="78" t="s">
        <v>359</v>
      </c>
      <c r="B114" s="128" t="s">
        <v>360</v>
      </c>
      <c r="C114" s="213">
        <v>0</v>
      </c>
      <c r="D114" s="213">
        <v>0</v>
      </c>
      <c r="E114" s="217">
        <f t="shared" si="5"/>
        <v>0</v>
      </c>
    </row>
    <row r="115" spans="1:5" x14ac:dyDescent="0.25">
      <c r="A115" s="78" t="s">
        <v>361</v>
      </c>
      <c r="B115" s="128" t="s">
        <v>362</v>
      </c>
      <c r="C115" s="213">
        <v>0</v>
      </c>
      <c r="D115" s="213">
        <v>0</v>
      </c>
      <c r="E115" s="217">
        <f t="shared" si="5"/>
        <v>0</v>
      </c>
    </row>
    <row r="116" spans="1:5" x14ac:dyDescent="0.25">
      <c r="A116" s="78" t="s">
        <v>363</v>
      </c>
      <c r="B116" s="128" t="s">
        <v>364</v>
      </c>
      <c r="C116" s="213">
        <v>0</v>
      </c>
      <c r="D116" s="213">
        <v>0</v>
      </c>
      <c r="E116" s="217">
        <f t="shared" si="5"/>
        <v>0</v>
      </c>
    </row>
    <row r="117" spans="1:5" x14ac:dyDescent="0.25">
      <c r="A117" s="78" t="s">
        <v>365</v>
      </c>
      <c r="B117" s="128" t="s">
        <v>366</v>
      </c>
      <c r="C117" s="213">
        <v>0</v>
      </c>
      <c r="D117" s="213">
        <v>0</v>
      </c>
      <c r="E117" s="217">
        <f t="shared" si="5"/>
        <v>0</v>
      </c>
    </row>
    <row r="118" spans="1:5" x14ac:dyDescent="0.25">
      <c r="A118" s="78" t="s">
        <v>367</v>
      </c>
      <c r="B118" s="128" t="s">
        <v>368</v>
      </c>
      <c r="C118" s="213">
        <v>0</v>
      </c>
      <c r="D118" s="213">
        <v>0</v>
      </c>
      <c r="E118" s="217">
        <f t="shared" si="5"/>
        <v>0</v>
      </c>
    </row>
    <row r="119" spans="1:5" x14ac:dyDescent="0.25">
      <c r="A119" s="78" t="s">
        <v>369</v>
      </c>
      <c r="B119" s="128" t="s">
        <v>370</v>
      </c>
      <c r="C119" s="213">
        <v>0</v>
      </c>
      <c r="D119" s="213">
        <v>0</v>
      </c>
      <c r="E119" s="217">
        <f t="shared" si="5"/>
        <v>0</v>
      </c>
    </row>
    <row r="120" spans="1:5" x14ac:dyDescent="0.25">
      <c r="A120" s="78" t="s">
        <v>371</v>
      </c>
      <c r="B120" s="128" t="s">
        <v>372</v>
      </c>
      <c r="C120" s="213">
        <v>0</v>
      </c>
      <c r="D120" s="213">
        <v>0</v>
      </c>
      <c r="E120" s="217">
        <f t="shared" si="5"/>
        <v>0</v>
      </c>
    </row>
    <row r="121" spans="1:5" x14ac:dyDescent="0.25">
      <c r="A121" s="78" t="s">
        <v>373</v>
      </c>
      <c r="B121" s="128" t="s">
        <v>374</v>
      </c>
      <c r="C121" s="213">
        <v>0</v>
      </c>
      <c r="D121" s="213">
        <v>0</v>
      </c>
      <c r="E121" s="217">
        <f>C121+D121</f>
        <v>0</v>
      </c>
    </row>
    <row r="122" spans="1:5" x14ac:dyDescent="0.25">
      <c r="A122" s="78" t="s">
        <v>375</v>
      </c>
      <c r="B122" s="128" t="s">
        <v>376</v>
      </c>
      <c r="C122" s="213">
        <v>0</v>
      </c>
      <c r="D122" s="213">
        <v>0</v>
      </c>
      <c r="E122" s="217">
        <f>C122+D122</f>
        <v>0</v>
      </c>
    </row>
    <row r="123" spans="1:5" x14ac:dyDescent="0.25">
      <c r="A123" s="78" t="s">
        <v>377</v>
      </c>
      <c r="B123" s="128" t="s">
        <v>378</v>
      </c>
      <c r="C123" s="213">
        <v>0</v>
      </c>
      <c r="D123" s="213">
        <v>0</v>
      </c>
      <c r="E123" s="217">
        <f>C123+D123</f>
        <v>0</v>
      </c>
    </row>
    <row r="124" spans="1:5" x14ac:dyDescent="0.25">
      <c r="A124" s="78" t="s">
        <v>379</v>
      </c>
      <c r="B124" s="128" t="s">
        <v>380</v>
      </c>
      <c r="C124" s="213">
        <v>0</v>
      </c>
      <c r="D124" s="213">
        <v>0</v>
      </c>
      <c r="E124" s="217">
        <f>C124+D124</f>
        <v>0</v>
      </c>
    </row>
    <row r="125" spans="1:5" x14ac:dyDescent="0.25">
      <c r="A125" s="78" t="s">
        <v>381</v>
      </c>
      <c r="B125" s="60" t="s">
        <v>382</v>
      </c>
      <c r="C125" s="213">
        <v>0</v>
      </c>
      <c r="D125" s="213">
        <v>0</v>
      </c>
      <c r="E125" s="217">
        <f t="shared" si="5"/>
        <v>0</v>
      </c>
    </row>
    <row r="126" spans="1:5" x14ac:dyDescent="0.25">
      <c r="A126" s="78" t="s">
        <v>383</v>
      </c>
      <c r="B126" s="535" t="s">
        <v>384</v>
      </c>
      <c r="C126" s="213">
        <v>0</v>
      </c>
      <c r="D126" s="213">
        <v>0</v>
      </c>
      <c r="E126" s="217">
        <f t="shared" si="5"/>
        <v>0</v>
      </c>
    </row>
    <row r="127" spans="1:5" x14ac:dyDescent="0.25">
      <c r="A127" s="78" t="s">
        <v>385</v>
      </c>
      <c r="B127" s="536" t="s">
        <v>386</v>
      </c>
      <c r="C127" s="213">
        <v>0</v>
      </c>
      <c r="D127" s="213">
        <v>0</v>
      </c>
      <c r="E127" s="217">
        <f t="shared" si="5"/>
        <v>0</v>
      </c>
    </row>
    <row r="128" spans="1:5" ht="13.5" customHeight="1" x14ac:dyDescent="0.25">
      <c r="A128" s="78" t="s">
        <v>387</v>
      </c>
      <c r="B128" s="128" t="s">
        <v>388</v>
      </c>
      <c r="C128" s="213">
        <v>0</v>
      </c>
      <c r="D128" s="213">
        <v>0</v>
      </c>
      <c r="E128" s="217">
        <f t="shared" si="5"/>
        <v>0</v>
      </c>
    </row>
    <row r="129" spans="1:5" ht="13.5" customHeight="1" x14ac:dyDescent="0.3">
      <c r="A129" s="156">
        <v>84999</v>
      </c>
      <c r="B129" s="157" t="s">
        <v>389</v>
      </c>
      <c r="C129" s="215">
        <f>SUM(C110:C128)</f>
        <v>0</v>
      </c>
      <c r="D129" s="215">
        <f>SUM(D110:D128)</f>
        <v>0</v>
      </c>
      <c r="E129" s="215">
        <f t="shared" si="5"/>
        <v>0</v>
      </c>
    </row>
    <row r="130" spans="1:5" ht="15" customHeight="1" x14ac:dyDescent="0.25">
      <c r="A130" s="53"/>
      <c r="B130" s="141"/>
      <c r="C130" s="218"/>
      <c r="D130" s="218"/>
      <c r="E130" s="219"/>
    </row>
    <row r="131" spans="1:5" ht="13" x14ac:dyDescent="0.3">
      <c r="A131" s="156">
        <v>86999</v>
      </c>
      <c r="B131" s="159" t="s">
        <v>390</v>
      </c>
      <c r="C131" s="215">
        <f>C107+C129</f>
        <v>0</v>
      </c>
      <c r="D131" s="215">
        <f>D107+D129</f>
        <v>0</v>
      </c>
      <c r="E131" s="215">
        <f>E107+E129</f>
        <v>0</v>
      </c>
    </row>
    <row r="132" spans="1:5" ht="13" x14ac:dyDescent="0.3">
      <c r="A132" s="160">
        <v>87999</v>
      </c>
      <c r="B132" s="161" t="s">
        <v>391</v>
      </c>
      <c r="C132" s="215">
        <f>C30-C131</f>
        <v>0</v>
      </c>
      <c r="D132" s="215">
        <f>D30-D131</f>
        <v>0</v>
      </c>
      <c r="E132" s="215">
        <f>E30-E131</f>
        <v>0</v>
      </c>
    </row>
    <row r="133" spans="1:5" ht="13" x14ac:dyDescent="0.3">
      <c r="A133" s="160">
        <v>88999</v>
      </c>
      <c r="B133" s="162" t="s">
        <v>392</v>
      </c>
      <c r="C133" s="213">
        <v>0</v>
      </c>
      <c r="D133" s="213">
        <v>0</v>
      </c>
      <c r="E133" s="217">
        <f>C133+D133</f>
        <v>0</v>
      </c>
    </row>
    <row r="134" spans="1:5" x14ac:dyDescent="0.25">
      <c r="A134" s="164"/>
      <c r="B134" s="165"/>
      <c r="C134" s="212"/>
      <c r="D134" s="212"/>
      <c r="E134" s="219"/>
    </row>
    <row r="135" spans="1:5" ht="13.5" customHeight="1" x14ac:dyDescent="0.3">
      <c r="A135" s="160">
        <v>89999</v>
      </c>
      <c r="B135" s="161" t="s">
        <v>393</v>
      </c>
      <c r="C135" s="215">
        <f>C132+C133</f>
        <v>0</v>
      </c>
      <c r="D135" s="215">
        <f>D132+D133</f>
        <v>0</v>
      </c>
      <c r="E135" s="215">
        <f>E132+E133</f>
        <v>0</v>
      </c>
    </row>
    <row r="136" spans="1:5" x14ac:dyDescent="0.25">
      <c r="A136" s="59" t="s">
        <v>394</v>
      </c>
      <c r="B136" s="128" t="s">
        <v>395</v>
      </c>
      <c r="C136" s="213">
        <v>0</v>
      </c>
      <c r="D136" s="213">
        <v>0</v>
      </c>
      <c r="E136" s="217">
        <f>C136+D136</f>
        <v>0</v>
      </c>
    </row>
    <row r="137" spans="1:5" x14ac:dyDescent="0.25">
      <c r="A137" s="78" t="s">
        <v>396</v>
      </c>
      <c r="B137" s="128" t="s">
        <v>397</v>
      </c>
      <c r="C137" s="213">
        <v>0</v>
      </c>
      <c r="D137" s="213">
        <v>0</v>
      </c>
      <c r="E137" s="217">
        <f>C137+D137</f>
        <v>0</v>
      </c>
    </row>
    <row r="138" spans="1:5" x14ac:dyDescent="0.25">
      <c r="A138" s="78" t="s">
        <v>398</v>
      </c>
      <c r="B138" s="53" t="s">
        <v>198</v>
      </c>
      <c r="C138" s="213">
        <v>0</v>
      </c>
      <c r="D138" s="213">
        <v>0</v>
      </c>
      <c r="E138" s="217">
        <f>C138+D138</f>
        <v>0</v>
      </c>
    </row>
    <row r="139" spans="1:5" x14ac:dyDescent="0.25">
      <c r="A139" s="49"/>
      <c r="B139" s="128"/>
      <c r="C139" s="216"/>
      <c r="D139" s="216"/>
      <c r="E139" s="217"/>
    </row>
    <row r="140" spans="1:5" ht="13" x14ac:dyDescent="0.3">
      <c r="A140" s="156">
        <v>99999</v>
      </c>
      <c r="B140" s="152" t="s">
        <v>399</v>
      </c>
      <c r="C140" s="240">
        <f>C135-C136-C137-C138</f>
        <v>0</v>
      </c>
      <c r="D140" s="240">
        <f>D135-D136-D137-D138</f>
        <v>0</v>
      </c>
      <c r="E140" s="240">
        <f>E135-E136-E137-E138</f>
        <v>0</v>
      </c>
    </row>
    <row r="141" spans="1:5" ht="14.25" customHeight="1" x14ac:dyDescent="0.25">
      <c r="A141" s="53"/>
      <c r="B141" s="141"/>
      <c r="C141" s="218"/>
      <c r="D141" s="218"/>
      <c r="E141" s="219"/>
    </row>
    <row r="142" spans="1:5" x14ac:dyDescent="0.25">
      <c r="A142" s="78" t="s">
        <v>400</v>
      </c>
      <c r="B142" s="128" t="s">
        <v>401</v>
      </c>
      <c r="C142" s="213">
        <v>0</v>
      </c>
      <c r="D142" s="213">
        <v>0</v>
      </c>
      <c r="E142" s="217">
        <f>C142+D142</f>
        <v>0</v>
      </c>
    </row>
    <row r="143" spans="1:5" x14ac:dyDescent="0.25">
      <c r="A143" s="78" t="s">
        <v>402</v>
      </c>
      <c r="B143" s="155" t="s">
        <v>403</v>
      </c>
      <c r="C143" s="213">
        <v>0</v>
      </c>
      <c r="D143" s="213">
        <v>0</v>
      </c>
      <c r="E143" s="217">
        <f>C143+D143</f>
        <v>0</v>
      </c>
    </row>
    <row r="144" spans="1:5" x14ac:dyDescent="0.25">
      <c r="A144" s="78" t="s">
        <v>404</v>
      </c>
      <c r="B144" s="155" t="s">
        <v>405</v>
      </c>
      <c r="C144" s="213">
        <v>0</v>
      </c>
      <c r="D144" s="213">
        <v>0</v>
      </c>
      <c r="E144" s="217">
        <f>C144+D144</f>
        <v>0</v>
      </c>
    </row>
    <row r="145" spans="1:19" x14ac:dyDescent="0.25">
      <c r="A145" s="49"/>
      <c r="B145" s="128"/>
      <c r="C145" s="216"/>
      <c r="D145" s="216"/>
      <c r="E145" s="217"/>
    </row>
    <row r="146" spans="1:19" ht="13" x14ac:dyDescent="0.3">
      <c r="A146" s="156">
        <v>999999</v>
      </c>
      <c r="B146" s="175" t="s">
        <v>406</v>
      </c>
      <c r="C146" s="215">
        <f>C140-C142-C143-C144</f>
        <v>0</v>
      </c>
      <c r="D146" s="215">
        <f t="shared" ref="D146:E146" si="6">D140-D142-D143-D144</f>
        <v>0</v>
      </c>
      <c r="E146" s="215">
        <f t="shared" si="6"/>
        <v>0</v>
      </c>
    </row>
    <row r="147" spans="1:19" s="253" customFormat="1" x14ac:dyDescent="0.25">
      <c r="A147" s="239"/>
      <c r="B147" s="239"/>
      <c r="F147" s="239"/>
      <c r="G147" s="239"/>
      <c r="H147" s="239"/>
      <c r="I147" s="239"/>
      <c r="J147" s="239"/>
      <c r="K147" s="239"/>
      <c r="L147" s="239"/>
      <c r="M147" s="239"/>
      <c r="N147" s="239"/>
      <c r="O147" s="239"/>
      <c r="P147" s="239"/>
      <c r="Q147" s="239"/>
      <c r="R147" s="239"/>
      <c r="S147" s="239"/>
    </row>
    <row r="148" spans="1:19" s="253" customFormat="1" x14ac:dyDescent="0.25">
      <c r="A148" s="239"/>
      <c r="B148" s="239"/>
      <c r="F148" s="239"/>
      <c r="G148" s="239"/>
      <c r="H148" s="239"/>
      <c r="I148" s="239"/>
      <c r="J148" s="239"/>
      <c r="K148" s="239"/>
      <c r="L148" s="239"/>
      <c r="M148" s="239"/>
      <c r="N148" s="239"/>
      <c r="O148" s="239"/>
      <c r="P148" s="239"/>
      <c r="Q148" s="239"/>
      <c r="R148" s="239"/>
      <c r="S148" s="239"/>
    </row>
    <row r="149" spans="1:19" s="253" customFormat="1" x14ac:dyDescent="0.25">
      <c r="A149" s="239"/>
      <c r="B149" s="239"/>
      <c r="F149" s="239"/>
      <c r="G149" s="239"/>
      <c r="H149" s="239"/>
      <c r="I149" s="239"/>
      <c r="J149" s="239"/>
      <c r="K149" s="239"/>
      <c r="L149" s="239"/>
      <c r="M149" s="239"/>
      <c r="N149" s="239"/>
      <c r="O149" s="239"/>
      <c r="P149" s="239"/>
      <c r="Q149" s="239"/>
      <c r="R149" s="239"/>
      <c r="S149" s="239"/>
    </row>
    <row r="150" spans="1:19" s="253" customFormat="1" x14ac:dyDescent="0.25">
      <c r="A150" s="239"/>
      <c r="B150" s="239"/>
      <c r="F150" s="239"/>
      <c r="G150" s="239"/>
      <c r="H150" s="239"/>
      <c r="I150" s="239"/>
      <c r="J150" s="239"/>
      <c r="K150" s="239"/>
      <c r="L150" s="239"/>
      <c r="M150" s="239"/>
      <c r="N150" s="239"/>
      <c r="O150" s="239"/>
      <c r="P150" s="239"/>
      <c r="Q150" s="239"/>
      <c r="R150" s="239"/>
      <c r="S150" s="239"/>
    </row>
    <row r="151" spans="1:19" s="253" customFormat="1" x14ac:dyDescent="0.25">
      <c r="A151" s="239"/>
      <c r="B151" s="239"/>
      <c r="F151" s="239"/>
      <c r="G151" s="239"/>
      <c r="H151" s="239"/>
      <c r="I151" s="239"/>
      <c r="J151" s="239"/>
      <c r="K151" s="239"/>
      <c r="L151" s="239"/>
      <c r="M151" s="239"/>
      <c r="N151" s="239"/>
      <c r="O151" s="239"/>
      <c r="P151" s="239"/>
      <c r="Q151" s="239"/>
      <c r="R151" s="239"/>
      <c r="S151" s="239"/>
    </row>
    <row r="152" spans="1:19" s="253" customFormat="1" x14ac:dyDescent="0.25">
      <c r="A152" s="239"/>
      <c r="B152" s="239"/>
      <c r="F152" s="239"/>
      <c r="G152" s="239"/>
      <c r="H152" s="239"/>
      <c r="I152" s="239"/>
      <c r="J152" s="239"/>
      <c r="K152" s="239"/>
      <c r="L152" s="239"/>
      <c r="M152" s="239"/>
      <c r="N152" s="239"/>
      <c r="O152" s="239"/>
      <c r="P152" s="239"/>
      <c r="Q152" s="239"/>
      <c r="R152" s="239"/>
      <c r="S152" s="239"/>
    </row>
    <row r="153" spans="1:19" s="253" customFormat="1" x14ac:dyDescent="0.25">
      <c r="A153" s="239"/>
      <c r="B153" s="239"/>
      <c r="F153" s="239"/>
      <c r="G153" s="239"/>
      <c r="H153" s="239"/>
      <c r="I153" s="239"/>
      <c r="J153" s="239"/>
      <c r="K153" s="239"/>
      <c r="L153" s="239"/>
      <c r="M153" s="239"/>
      <c r="N153" s="239"/>
      <c r="O153" s="239"/>
      <c r="P153" s="239"/>
      <c r="Q153" s="239"/>
      <c r="R153" s="239"/>
      <c r="S153" s="239"/>
    </row>
    <row r="154" spans="1:19" s="253" customFormat="1" x14ac:dyDescent="0.25">
      <c r="A154" s="239"/>
      <c r="B154" s="239"/>
      <c r="F154" s="239"/>
      <c r="G154" s="239"/>
      <c r="H154" s="239"/>
      <c r="I154" s="239"/>
      <c r="J154" s="239"/>
      <c r="K154" s="239"/>
      <c r="L154" s="239"/>
      <c r="M154" s="239"/>
      <c r="N154" s="239"/>
      <c r="O154" s="239"/>
      <c r="P154" s="239"/>
      <c r="Q154" s="239"/>
      <c r="R154" s="239"/>
      <c r="S154" s="239"/>
    </row>
    <row r="155" spans="1:19" s="253" customFormat="1" x14ac:dyDescent="0.25">
      <c r="A155" s="239"/>
      <c r="B155" s="239"/>
      <c r="F155" s="239"/>
      <c r="G155" s="239"/>
      <c r="H155" s="239"/>
      <c r="I155" s="239"/>
      <c r="J155" s="239"/>
      <c r="K155" s="239"/>
      <c r="L155" s="239"/>
      <c r="M155" s="239"/>
      <c r="N155" s="239"/>
      <c r="O155" s="239"/>
      <c r="P155" s="239"/>
      <c r="Q155" s="239"/>
      <c r="R155" s="239"/>
      <c r="S155" s="239"/>
    </row>
    <row r="156" spans="1:19" s="253" customFormat="1" x14ac:dyDescent="0.25">
      <c r="A156" s="239"/>
      <c r="B156" s="239"/>
      <c r="F156" s="239"/>
      <c r="G156" s="239"/>
      <c r="H156" s="239"/>
      <c r="I156" s="239"/>
      <c r="J156" s="239"/>
      <c r="K156" s="239"/>
      <c r="L156" s="239"/>
      <c r="M156" s="239"/>
      <c r="N156" s="239"/>
      <c r="O156" s="239"/>
      <c r="P156" s="239"/>
      <c r="Q156" s="239"/>
      <c r="R156" s="239"/>
      <c r="S156" s="239"/>
    </row>
    <row r="157" spans="1:19" s="253" customFormat="1" x14ac:dyDescent="0.25">
      <c r="A157" s="239"/>
      <c r="B157" s="239"/>
      <c r="F157" s="239"/>
      <c r="G157" s="239"/>
      <c r="H157" s="239"/>
      <c r="I157" s="239"/>
      <c r="J157" s="239"/>
      <c r="K157" s="239"/>
      <c r="L157" s="239"/>
      <c r="M157" s="239"/>
      <c r="N157" s="239"/>
      <c r="O157" s="239"/>
      <c r="P157" s="239"/>
      <c r="Q157" s="239"/>
      <c r="R157" s="239"/>
      <c r="S157" s="239"/>
    </row>
    <row r="158" spans="1:19" s="253" customFormat="1" x14ac:dyDescent="0.25">
      <c r="A158" s="239"/>
      <c r="B158" s="239"/>
      <c r="F158" s="239"/>
      <c r="G158" s="239"/>
      <c r="H158" s="239"/>
      <c r="I158" s="239"/>
      <c r="J158" s="239"/>
      <c r="K158" s="239"/>
      <c r="L158" s="239"/>
      <c r="M158" s="239"/>
      <c r="N158" s="239"/>
      <c r="O158" s="239"/>
      <c r="P158" s="239"/>
      <c r="Q158" s="239"/>
      <c r="R158" s="239"/>
      <c r="S158" s="239"/>
    </row>
    <row r="159" spans="1:19" s="253" customFormat="1" x14ac:dyDescent="0.25">
      <c r="A159" s="239"/>
      <c r="B159" s="239"/>
      <c r="F159" s="239"/>
      <c r="G159" s="239"/>
      <c r="H159" s="239"/>
      <c r="I159" s="239"/>
      <c r="J159" s="239"/>
      <c r="K159" s="239"/>
      <c r="L159" s="239"/>
      <c r="M159" s="239"/>
      <c r="N159" s="239"/>
      <c r="O159" s="239"/>
      <c r="P159" s="239"/>
      <c r="Q159" s="239"/>
      <c r="R159" s="239"/>
      <c r="S159" s="239"/>
    </row>
    <row r="160" spans="1:19" s="253" customFormat="1" x14ac:dyDescent="0.25">
      <c r="A160" s="239"/>
      <c r="B160" s="239"/>
      <c r="F160" s="239"/>
      <c r="G160" s="239"/>
      <c r="H160" s="239"/>
      <c r="I160" s="239"/>
      <c r="J160" s="239"/>
      <c r="K160" s="239"/>
      <c r="L160" s="239"/>
      <c r="M160" s="239"/>
      <c r="N160" s="239"/>
      <c r="O160" s="239"/>
      <c r="P160" s="239"/>
      <c r="Q160" s="239"/>
      <c r="R160" s="239"/>
      <c r="S160" s="239"/>
    </row>
    <row r="161" spans="1:19" s="253" customFormat="1" x14ac:dyDescent="0.25">
      <c r="A161" s="239"/>
      <c r="B161" s="239"/>
      <c r="F161" s="239"/>
      <c r="G161" s="239"/>
      <c r="H161" s="239"/>
      <c r="I161" s="239"/>
      <c r="J161" s="239"/>
      <c r="K161" s="239"/>
      <c r="L161" s="239"/>
      <c r="M161" s="239"/>
      <c r="N161" s="239"/>
      <c r="O161" s="239"/>
      <c r="P161" s="239"/>
      <c r="Q161" s="239"/>
      <c r="R161" s="239"/>
      <c r="S161" s="239"/>
    </row>
    <row r="162" spans="1:19" s="253" customFormat="1" x14ac:dyDescent="0.25">
      <c r="A162" s="239"/>
      <c r="B162" s="239"/>
      <c r="F162" s="239"/>
      <c r="G162" s="239"/>
      <c r="H162" s="239"/>
      <c r="I162" s="239"/>
      <c r="J162" s="239"/>
      <c r="K162" s="239"/>
      <c r="L162" s="239"/>
      <c r="M162" s="239"/>
      <c r="N162" s="239"/>
      <c r="O162" s="239"/>
      <c r="P162" s="239"/>
      <c r="Q162" s="239"/>
      <c r="R162" s="239"/>
      <c r="S162" s="239"/>
    </row>
    <row r="163" spans="1:19" s="253" customFormat="1" x14ac:dyDescent="0.25">
      <c r="A163" s="239"/>
      <c r="B163" s="239"/>
      <c r="F163" s="239"/>
      <c r="G163" s="239"/>
      <c r="H163" s="239"/>
      <c r="I163" s="239"/>
      <c r="J163" s="239"/>
      <c r="K163" s="239"/>
      <c r="L163" s="239"/>
      <c r="M163" s="239"/>
      <c r="N163" s="239"/>
      <c r="O163" s="239"/>
      <c r="P163" s="239"/>
      <c r="Q163" s="239"/>
      <c r="R163" s="239"/>
      <c r="S163" s="239"/>
    </row>
    <row r="164" spans="1:19" s="253" customFormat="1" x14ac:dyDescent="0.25">
      <c r="A164" s="239"/>
      <c r="B164" s="239"/>
      <c r="F164" s="239"/>
      <c r="G164" s="239"/>
      <c r="H164" s="239"/>
      <c r="I164" s="239"/>
      <c r="J164" s="239"/>
      <c r="K164" s="239"/>
      <c r="L164" s="239"/>
      <c r="M164" s="239"/>
      <c r="N164" s="239"/>
      <c r="O164" s="239"/>
      <c r="P164" s="239"/>
      <c r="Q164" s="239"/>
      <c r="R164" s="239"/>
      <c r="S164" s="239"/>
    </row>
    <row r="165" spans="1:19" s="253" customFormat="1" x14ac:dyDescent="0.25">
      <c r="A165" s="239"/>
      <c r="B165" s="239"/>
      <c r="F165" s="239"/>
      <c r="G165" s="239"/>
      <c r="H165" s="239"/>
      <c r="I165" s="239"/>
      <c r="J165" s="239"/>
      <c r="K165" s="239"/>
      <c r="L165" s="239"/>
      <c r="M165" s="239"/>
      <c r="N165" s="239"/>
      <c r="O165" s="239"/>
      <c r="P165" s="239"/>
      <c r="Q165" s="239"/>
      <c r="R165" s="239"/>
      <c r="S165" s="239"/>
    </row>
    <row r="166" spans="1:19" s="253" customFormat="1" x14ac:dyDescent="0.25">
      <c r="A166" s="239"/>
      <c r="B166" s="239"/>
      <c r="F166" s="239"/>
      <c r="G166" s="239"/>
      <c r="H166" s="239"/>
      <c r="I166" s="239"/>
      <c r="J166" s="239"/>
      <c r="K166" s="239"/>
      <c r="L166" s="239"/>
      <c r="M166" s="239"/>
      <c r="N166" s="239"/>
      <c r="O166" s="239"/>
      <c r="P166" s="239"/>
      <c r="Q166" s="239"/>
      <c r="R166" s="239"/>
      <c r="S166" s="239"/>
    </row>
    <row r="167" spans="1:19" s="253" customFormat="1" x14ac:dyDescent="0.25">
      <c r="A167" s="239"/>
      <c r="B167" s="239"/>
      <c r="F167" s="239"/>
      <c r="G167" s="239"/>
      <c r="H167" s="239"/>
      <c r="I167" s="239"/>
      <c r="J167" s="239"/>
      <c r="K167" s="239"/>
      <c r="L167" s="239"/>
      <c r="M167" s="239"/>
      <c r="N167" s="239"/>
      <c r="O167" s="239"/>
      <c r="P167" s="239"/>
      <c r="Q167" s="239"/>
      <c r="R167" s="239"/>
      <c r="S167" s="239"/>
    </row>
    <row r="168" spans="1:19" s="253" customFormat="1" x14ac:dyDescent="0.25">
      <c r="A168" s="239"/>
      <c r="B168" s="239"/>
      <c r="F168" s="239"/>
      <c r="G168" s="239"/>
      <c r="H168" s="239"/>
      <c r="I168" s="239"/>
      <c r="J168" s="239"/>
      <c r="K168" s="239"/>
      <c r="L168" s="239"/>
      <c r="M168" s="239"/>
      <c r="N168" s="239"/>
      <c r="O168" s="239"/>
      <c r="P168" s="239"/>
      <c r="Q168" s="239"/>
      <c r="R168" s="239"/>
      <c r="S168" s="239"/>
    </row>
    <row r="169" spans="1:19" s="253" customFormat="1" x14ac:dyDescent="0.25">
      <c r="A169" s="239"/>
      <c r="B169" s="239"/>
      <c r="F169" s="239"/>
      <c r="G169" s="239"/>
      <c r="H169" s="239"/>
      <c r="I169" s="239"/>
      <c r="J169" s="239"/>
      <c r="K169" s="239"/>
      <c r="L169" s="239"/>
      <c r="M169" s="239"/>
      <c r="N169" s="239"/>
      <c r="O169" s="239"/>
      <c r="P169" s="239"/>
      <c r="Q169" s="239"/>
      <c r="R169" s="239"/>
      <c r="S169" s="239"/>
    </row>
    <row r="170" spans="1:19" s="253" customFormat="1" x14ac:dyDescent="0.25">
      <c r="A170" s="239"/>
      <c r="B170" s="239"/>
      <c r="F170" s="239"/>
      <c r="G170" s="239"/>
      <c r="H170" s="239"/>
      <c r="I170" s="239"/>
      <c r="J170" s="239"/>
      <c r="K170" s="239"/>
      <c r="L170" s="239"/>
      <c r="M170" s="239"/>
      <c r="N170" s="239"/>
      <c r="O170" s="239"/>
      <c r="P170" s="239"/>
      <c r="Q170" s="239"/>
      <c r="R170" s="239"/>
      <c r="S170" s="239"/>
    </row>
    <row r="171" spans="1:19" s="253" customFormat="1" x14ac:dyDescent="0.25">
      <c r="A171" s="239"/>
      <c r="B171" s="239"/>
      <c r="F171" s="239"/>
      <c r="G171" s="239"/>
      <c r="H171" s="239"/>
      <c r="I171" s="239"/>
      <c r="J171" s="239"/>
      <c r="K171" s="239"/>
      <c r="L171" s="239"/>
      <c r="M171" s="239"/>
      <c r="N171" s="239"/>
      <c r="O171" s="239"/>
      <c r="P171" s="239"/>
      <c r="Q171" s="239"/>
      <c r="R171" s="239"/>
      <c r="S171" s="239"/>
    </row>
    <row r="172" spans="1:19" s="253" customFormat="1" x14ac:dyDescent="0.25">
      <c r="A172" s="239"/>
      <c r="B172" s="239"/>
      <c r="F172" s="239"/>
      <c r="G172" s="239"/>
      <c r="H172" s="239"/>
      <c r="I172" s="239"/>
      <c r="J172" s="239"/>
      <c r="K172" s="239"/>
      <c r="L172" s="239"/>
      <c r="M172" s="239"/>
      <c r="N172" s="239"/>
      <c r="O172" s="239"/>
      <c r="P172" s="239"/>
      <c r="Q172" s="239"/>
      <c r="R172" s="239"/>
      <c r="S172" s="239"/>
    </row>
    <row r="173" spans="1:19" s="253" customFormat="1" x14ac:dyDescent="0.25">
      <c r="A173" s="239"/>
      <c r="B173" s="239"/>
      <c r="F173" s="239"/>
      <c r="G173" s="239"/>
      <c r="H173" s="239"/>
      <c r="I173" s="239"/>
      <c r="J173" s="239"/>
      <c r="K173" s="239"/>
      <c r="L173" s="239"/>
      <c r="M173" s="239"/>
      <c r="N173" s="239"/>
      <c r="O173" s="239"/>
      <c r="P173" s="239"/>
      <c r="Q173" s="239"/>
      <c r="R173" s="239"/>
      <c r="S173" s="239"/>
    </row>
    <row r="174" spans="1:19" s="253" customFormat="1" x14ac:dyDescent="0.25">
      <c r="A174" s="239"/>
      <c r="B174" s="239"/>
      <c r="F174" s="239"/>
      <c r="G174" s="239"/>
      <c r="H174" s="239"/>
      <c r="I174" s="239"/>
      <c r="J174" s="239"/>
      <c r="K174" s="239"/>
      <c r="L174" s="239"/>
      <c r="M174" s="239"/>
      <c r="N174" s="239"/>
      <c r="O174" s="239"/>
      <c r="P174" s="239"/>
      <c r="Q174" s="239"/>
      <c r="R174" s="239"/>
      <c r="S174" s="239"/>
    </row>
    <row r="175" spans="1:19" s="253" customFormat="1" x14ac:dyDescent="0.25">
      <c r="A175" s="239"/>
      <c r="B175" s="239"/>
      <c r="F175" s="239"/>
      <c r="G175" s="239"/>
      <c r="H175" s="239"/>
      <c r="I175" s="239"/>
      <c r="J175" s="239"/>
      <c r="K175" s="239"/>
      <c r="L175" s="239"/>
      <c r="M175" s="239"/>
      <c r="N175" s="239"/>
      <c r="O175" s="239"/>
      <c r="P175" s="239"/>
      <c r="Q175" s="239"/>
      <c r="R175" s="239"/>
      <c r="S175" s="239"/>
    </row>
    <row r="176" spans="1:19" s="253" customFormat="1" x14ac:dyDescent="0.25">
      <c r="A176" s="239"/>
      <c r="B176" s="239"/>
      <c r="F176" s="239"/>
      <c r="G176" s="239"/>
      <c r="H176" s="239"/>
      <c r="I176" s="239"/>
      <c r="J176" s="239"/>
      <c r="K176" s="239"/>
      <c r="L176" s="239"/>
      <c r="M176" s="239"/>
      <c r="N176" s="239"/>
      <c r="O176" s="239"/>
      <c r="P176" s="239"/>
      <c r="Q176" s="239"/>
      <c r="R176" s="239"/>
      <c r="S176" s="239"/>
    </row>
    <row r="177" spans="1:19" s="253" customFormat="1" x14ac:dyDescent="0.25">
      <c r="A177" s="239"/>
      <c r="B177" s="239"/>
      <c r="F177" s="239"/>
      <c r="G177" s="239"/>
      <c r="H177" s="239"/>
      <c r="I177" s="239"/>
      <c r="J177" s="239"/>
      <c r="K177" s="239"/>
      <c r="L177" s="239"/>
      <c r="M177" s="239"/>
      <c r="N177" s="239"/>
      <c r="O177" s="239"/>
      <c r="P177" s="239"/>
      <c r="Q177" s="239"/>
      <c r="R177" s="239"/>
      <c r="S177" s="239"/>
    </row>
    <row r="178" spans="1:19" s="253" customFormat="1" x14ac:dyDescent="0.25">
      <c r="A178" s="239"/>
      <c r="B178" s="239"/>
      <c r="F178" s="239"/>
      <c r="G178" s="239"/>
      <c r="H178" s="239"/>
      <c r="I178" s="239"/>
      <c r="J178" s="239"/>
      <c r="K178" s="239"/>
      <c r="L178" s="239"/>
      <c r="M178" s="239"/>
      <c r="N178" s="239"/>
      <c r="O178" s="239"/>
      <c r="P178" s="239"/>
      <c r="Q178" s="239"/>
      <c r="R178" s="239"/>
      <c r="S178" s="239"/>
    </row>
    <row r="179" spans="1:19" s="253" customFormat="1" x14ac:dyDescent="0.25">
      <c r="A179" s="239"/>
      <c r="B179" s="239"/>
      <c r="F179" s="239"/>
      <c r="G179" s="239"/>
      <c r="H179" s="239"/>
      <c r="I179" s="239"/>
      <c r="J179" s="239"/>
      <c r="K179" s="239"/>
      <c r="L179" s="239"/>
      <c r="M179" s="239"/>
      <c r="N179" s="239"/>
      <c r="O179" s="239"/>
      <c r="P179" s="239"/>
      <c r="Q179" s="239"/>
      <c r="R179" s="239"/>
      <c r="S179" s="239"/>
    </row>
    <row r="180" spans="1:19" s="253" customFormat="1" x14ac:dyDescent="0.25">
      <c r="A180" s="239"/>
      <c r="B180" s="239"/>
      <c r="F180" s="239"/>
      <c r="G180" s="239"/>
      <c r="H180" s="239"/>
      <c r="I180" s="239"/>
      <c r="J180" s="239"/>
      <c r="K180" s="239"/>
      <c r="L180" s="239"/>
      <c r="M180" s="239"/>
      <c r="N180" s="239"/>
      <c r="O180" s="239"/>
      <c r="P180" s="239"/>
      <c r="Q180" s="239"/>
      <c r="R180" s="239"/>
      <c r="S180" s="239"/>
    </row>
    <row r="181" spans="1:19" s="253" customFormat="1" x14ac:dyDescent="0.25">
      <c r="A181" s="239"/>
      <c r="B181" s="239"/>
      <c r="F181" s="239"/>
      <c r="G181" s="239"/>
      <c r="H181" s="239"/>
      <c r="I181" s="239"/>
      <c r="J181" s="239"/>
      <c r="K181" s="239"/>
      <c r="L181" s="239"/>
      <c r="M181" s="239"/>
      <c r="N181" s="239"/>
      <c r="O181" s="239"/>
      <c r="P181" s="239"/>
      <c r="Q181" s="239"/>
      <c r="R181" s="239"/>
      <c r="S181" s="239"/>
    </row>
    <row r="182" spans="1:19" s="253" customFormat="1" x14ac:dyDescent="0.25">
      <c r="A182" s="239"/>
      <c r="B182" s="239"/>
      <c r="F182" s="239"/>
      <c r="G182" s="239"/>
      <c r="H182" s="239"/>
      <c r="I182" s="239"/>
      <c r="J182" s="239"/>
      <c r="K182" s="239"/>
      <c r="L182" s="239"/>
      <c r="M182" s="239"/>
      <c r="N182" s="239"/>
      <c r="O182" s="239"/>
      <c r="P182" s="239"/>
      <c r="Q182" s="239"/>
      <c r="R182" s="239"/>
      <c r="S182" s="239"/>
    </row>
    <row r="183" spans="1:19" s="253" customFormat="1" x14ac:dyDescent="0.25">
      <c r="A183" s="239"/>
      <c r="B183" s="239"/>
      <c r="F183" s="239"/>
      <c r="G183" s="239"/>
      <c r="H183" s="239"/>
      <c r="I183" s="239"/>
      <c r="J183" s="239"/>
      <c r="K183" s="239"/>
      <c r="L183" s="239"/>
      <c r="M183" s="239"/>
      <c r="N183" s="239"/>
      <c r="O183" s="239"/>
      <c r="P183" s="239"/>
      <c r="Q183" s="239"/>
      <c r="R183" s="239"/>
      <c r="S183" s="239"/>
    </row>
    <row r="184" spans="1:19" s="253" customFormat="1" x14ac:dyDescent="0.25">
      <c r="A184" s="239"/>
      <c r="B184" s="239"/>
      <c r="F184" s="239"/>
      <c r="G184" s="239"/>
      <c r="H184" s="239"/>
      <c r="I184" s="239"/>
      <c r="J184" s="239"/>
      <c r="K184" s="239"/>
      <c r="L184" s="239"/>
      <c r="M184" s="239"/>
      <c r="N184" s="239"/>
      <c r="O184" s="239"/>
      <c r="P184" s="239"/>
      <c r="Q184" s="239"/>
      <c r="R184" s="239"/>
      <c r="S184" s="239"/>
    </row>
    <row r="185" spans="1:19" s="253" customFormat="1" x14ac:dyDescent="0.25">
      <c r="A185" s="239"/>
      <c r="B185" s="239"/>
      <c r="F185" s="239"/>
      <c r="G185" s="239"/>
      <c r="H185" s="239"/>
      <c r="I185" s="239"/>
      <c r="J185" s="239"/>
      <c r="K185" s="239"/>
      <c r="L185" s="239"/>
      <c r="M185" s="239"/>
      <c r="N185" s="239"/>
      <c r="O185" s="239"/>
      <c r="P185" s="239"/>
      <c r="Q185" s="239"/>
      <c r="R185" s="239"/>
      <c r="S185" s="239"/>
    </row>
    <row r="186" spans="1:19" s="253" customFormat="1" x14ac:dyDescent="0.25">
      <c r="A186" s="239"/>
      <c r="B186" s="239"/>
      <c r="F186" s="239"/>
      <c r="G186" s="239"/>
      <c r="H186" s="239"/>
      <c r="I186" s="239"/>
      <c r="J186" s="239"/>
      <c r="K186" s="239"/>
      <c r="L186" s="239"/>
      <c r="M186" s="239"/>
      <c r="N186" s="239"/>
      <c r="O186" s="239"/>
      <c r="P186" s="239"/>
      <c r="Q186" s="239"/>
      <c r="R186" s="239"/>
      <c r="S186" s="239"/>
    </row>
    <row r="187" spans="1:19" s="253" customFormat="1" x14ac:dyDescent="0.25">
      <c r="A187" s="239"/>
      <c r="B187" s="239"/>
      <c r="F187" s="239"/>
      <c r="G187" s="239"/>
      <c r="H187" s="239"/>
      <c r="I187" s="239"/>
      <c r="J187" s="239"/>
      <c r="K187" s="239"/>
      <c r="L187" s="239"/>
      <c r="M187" s="239"/>
      <c r="N187" s="239"/>
      <c r="O187" s="239"/>
      <c r="P187" s="239"/>
      <c r="Q187" s="239"/>
      <c r="R187" s="239"/>
      <c r="S187" s="239"/>
    </row>
    <row r="188" spans="1:19" s="253" customFormat="1" x14ac:dyDescent="0.25">
      <c r="A188" s="239"/>
      <c r="B188" s="239"/>
      <c r="F188" s="239"/>
      <c r="G188" s="239"/>
      <c r="H188" s="239"/>
      <c r="I188" s="239"/>
      <c r="J188" s="239"/>
      <c r="K188" s="239"/>
      <c r="L188" s="239"/>
      <c r="M188" s="239"/>
      <c r="N188" s="239"/>
      <c r="O188" s="239"/>
      <c r="P188" s="239"/>
      <c r="Q188" s="239"/>
      <c r="R188" s="239"/>
      <c r="S188" s="239"/>
    </row>
    <row r="189" spans="1:19" s="253" customFormat="1" x14ac:dyDescent="0.25">
      <c r="A189" s="239"/>
      <c r="B189" s="239"/>
      <c r="F189" s="239"/>
      <c r="G189" s="239"/>
      <c r="H189" s="239"/>
      <c r="I189" s="239"/>
      <c r="J189" s="239"/>
      <c r="K189" s="239"/>
      <c r="L189" s="239"/>
      <c r="M189" s="239"/>
      <c r="N189" s="239"/>
      <c r="O189" s="239"/>
      <c r="P189" s="239"/>
      <c r="Q189" s="239"/>
      <c r="R189" s="239"/>
      <c r="S189" s="239"/>
    </row>
    <row r="190" spans="1:19" s="253" customFormat="1" x14ac:dyDescent="0.25">
      <c r="A190" s="239"/>
      <c r="B190" s="239"/>
      <c r="F190" s="239"/>
      <c r="G190" s="239"/>
      <c r="H190" s="239"/>
      <c r="I190" s="239"/>
      <c r="J190" s="239"/>
      <c r="K190" s="239"/>
      <c r="L190" s="239"/>
      <c r="M190" s="239"/>
      <c r="N190" s="239"/>
      <c r="O190" s="239"/>
      <c r="P190" s="239"/>
      <c r="Q190" s="239"/>
      <c r="R190" s="239"/>
      <c r="S190" s="239"/>
    </row>
    <row r="191" spans="1:19" s="253" customFormat="1" x14ac:dyDescent="0.25">
      <c r="A191" s="239"/>
      <c r="B191" s="239"/>
      <c r="F191" s="239"/>
      <c r="G191" s="239"/>
      <c r="H191" s="239"/>
      <c r="I191" s="239"/>
      <c r="J191" s="239"/>
      <c r="K191" s="239"/>
      <c r="L191" s="239"/>
      <c r="M191" s="239"/>
      <c r="N191" s="239"/>
      <c r="O191" s="239"/>
      <c r="P191" s="239"/>
      <c r="Q191" s="239"/>
      <c r="R191" s="239"/>
      <c r="S191" s="239"/>
    </row>
    <row r="192" spans="1:19" s="253" customFormat="1" x14ac:dyDescent="0.25">
      <c r="A192" s="239"/>
      <c r="B192" s="239"/>
      <c r="F192" s="239"/>
      <c r="G192" s="239"/>
      <c r="H192" s="239"/>
      <c r="I192" s="239"/>
      <c r="J192" s="239"/>
      <c r="K192" s="239"/>
      <c r="L192" s="239"/>
      <c r="M192" s="239"/>
      <c r="N192" s="239"/>
      <c r="O192" s="239"/>
      <c r="P192" s="239"/>
      <c r="Q192" s="239"/>
      <c r="R192" s="239"/>
      <c r="S192" s="239"/>
    </row>
    <row r="193" spans="1:19" s="253" customFormat="1" x14ac:dyDescent="0.25">
      <c r="A193" s="239"/>
      <c r="B193" s="239"/>
      <c r="F193" s="239"/>
      <c r="G193" s="239"/>
      <c r="H193" s="239"/>
      <c r="I193" s="239"/>
      <c r="J193" s="239"/>
      <c r="K193" s="239"/>
      <c r="L193" s="239"/>
      <c r="M193" s="239"/>
      <c r="N193" s="239"/>
      <c r="O193" s="239"/>
      <c r="P193" s="239"/>
      <c r="Q193" s="239"/>
      <c r="R193" s="239"/>
      <c r="S193" s="239"/>
    </row>
    <row r="194" spans="1:19" s="253" customFormat="1" x14ac:dyDescent="0.25">
      <c r="A194" s="239"/>
      <c r="B194" s="239"/>
      <c r="F194" s="239"/>
      <c r="G194" s="239"/>
      <c r="H194" s="239"/>
      <c r="I194" s="239"/>
      <c r="J194" s="239"/>
      <c r="K194" s="239"/>
      <c r="L194" s="239"/>
      <c r="M194" s="239"/>
      <c r="N194" s="239"/>
      <c r="O194" s="239"/>
      <c r="P194" s="239"/>
      <c r="Q194" s="239"/>
      <c r="R194" s="239"/>
      <c r="S194" s="239"/>
    </row>
    <row r="195" spans="1:19" s="253" customFormat="1" x14ac:dyDescent="0.25">
      <c r="A195" s="239"/>
      <c r="B195" s="239"/>
      <c r="F195" s="239"/>
      <c r="G195" s="239"/>
      <c r="H195" s="239"/>
      <c r="I195" s="239"/>
      <c r="J195" s="239"/>
      <c r="K195" s="239"/>
      <c r="L195" s="239"/>
      <c r="M195" s="239"/>
      <c r="N195" s="239"/>
      <c r="O195" s="239"/>
      <c r="P195" s="239"/>
      <c r="Q195" s="239"/>
      <c r="R195" s="239"/>
      <c r="S195" s="239"/>
    </row>
    <row r="196" spans="1:19" s="253" customFormat="1" x14ac:dyDescent="0.25">
      <c r="A196" s="239"/>
      <c r="B196" s="239"/>
      <c r="F196" s="239"/>
      <c r="G196" s="239"/>
      <c r="H196" s="239"/>
      <c r="I196" s="239"/>
      <c r="J196" s="239"/>
      <c r="K196" s="239"/>
      <c r="L196" s="239"/>
      <c r="M196" s="239"/>
      <c r="N196" s="239"/>
      <c r="O196" s="239"/>
      <c r="P196" s="239"/>
      <c r="Q196" s="239"/>
      <c r="R196" s="239"/>
      <c r="S196" s="239"/>
    </row>
    <row r="197" spans="1:19" s="253" customFormat="1" x14ac:dyDescent="0.25">
      <c r="A197" s="239"/>
      <c r="B197" s="239"/>
      <c r="F197" s="239"/>
      <c r="G197" s="239"/>
      <c r="H197" s="239"/>
      <c r="I197" s="239"/>
      <c r="J197" s="239"/>
      <c r="K197" s="239"/>
      <c r="L197" s="239"/>
      <c r="M197" s="239"/>
      <c r="N197" s="239"/>
      <c r="O197" s="239"/>
      <c r="P197" s="239"/>
      <c r="Q197" s="239"/>
      <c r="R197" s="239"/>
      <c r="S197" s="239"/>
    </row>
    <row r="198" spans="1:19" s="253" customFormat="1" x14ac:dyDescent="0.25">
      <c r="A198" s="239"/>
      <c r="B198" s="239"/>
      <c r="F198" s="239"/>
      <c r="G198" s="239"/>
      <c r="H198" s="239"/>
      <c r="I198" s="239"/>
      <c r="J198" s="239"/>
      <c r="K198" s="239"/>
      <c r="L198" s="239"/>
      <c r="M198" s="239"/>
      <c r="N198" s="239"/>
      <c r="O198" s="239"/>
      <c r="P198" s="239"/>
      <c r="Q198" s="239"/>
      <c r="R198" s="239"/>
      <c r="S198" s="239"/>
    </row>
    <row r="199" spans="1:19" s="253" customFormat="1" x14ac:dyDescent="0.25">
      <c r="A199" s="239"/>
      <c r="B199" s="239"/>
      <c r="F199" s="239"/>
      <c r="G199" s="239"/>
      <c r="H199" s="239"/>
      <c r="I199" s="239"/>
      <c r="J199" s="239"/>
      <c r="K199" s="239"/>
      <c r="L199" s="239"/>
      <c r="M199" s="239"/>
      <c r="N199" s="239"/>
      <c r="O199" s="239"/>
      <c r="P199" s="239"/>
      <c r="Q199" s="239"/>
      <c r="R199" s="239"/>
      <c r="S199" s="239"/>
    </row>
    <row r="200" spans="1:19" s="253" customFormat="1" x14ac:dyDescent="0.25">
      <c r="A200" s="239"/>
      <c r="B200" s="239"/>
      <c r="F200" s="239"/>
      <c r="G200" s="239"/>
      <c r="H200" s="239"/>
      <c r="I200" s="239"/>
      <c r="J200" s="239"/>
      <c r="K200" s="239"/>
      <c r="L200" s="239"/>
      <c r="M200" s="239"/>
      <c r="N200" s="239"/>
      <c r="O200" s="239"/>
      <c r="P200" s="239"/>
      <c r="Q200" s="239"/>
      <c r="R200" s="239"/>
      <c r="S200" s="239"/>
    </row>
    <row r="201" spans="1:19" s="253" customFormat="1" x14ac:dyDescent="0.25">
      <c r="A201" s="239"/>
      <c r="B201" s="239"/>
      <c r="F201" s="239"/>
      <c r="G201" s="239"/>
      <c r="H201" s="239"/>
      <c r="I201" s="239"/>
      <c r="J201" s="239"/>
      <c r="K201" s="239"/>
      <c r="L201" s="239"/>
      <c r="M201" s="239"/>
      <c r="N201" s="239"/>
      <c r="O201" s="239"/>
      <c r="P201" s="239"/>
      <c r="Q201" s="239"/>
      <c r="R201" s="239"/>
      <c r="S201" s="239"/>
    </row>
    <row r="202" spans="1:19" s="253" customFormat="1" x14ac:dyDescent="0.25">
      <c r="A202" s="239"/>
      <c r="B202" s="239"/>
      <c r="F202" s="239"/>
      <c r="G202" s="239"/>
      <c r="H202" s="239"/>
      <c r="I202" s="239"/>
      <c r="J202" s="239"/>
      <c r="K202" s="239"/>
      <c r="L202" s="239"/>
      <c r="M202" s="239"/>
      <c r="N202" s="239"/>
      <c r="O202" s="239"/>
      <c r="P202" s="239"/>
      <c r="Q202" s="239"/>
      <c r="R202" s="239"/>
      <c r="S202" s="239"/>
    </row>
    <row r="203" spans="1:19" s="253" customFormat="1" x14ac:dyDescent="0.25">
      <c r="A203" s="239"/>
      <c r="B203" s="239"/>
      <c r="F203" s="239"/>
      <c r="G203" s="239"/>
      <c r="H203" s="239"/>
      <c r="I203" s="239"/>
      <c r="J203" s="239"/>
      <c r="K203" s="239"/>
      <c r="L203" s="239"/>
      <c r="M203" s="239"/>
      <c r="N203" s="239"/>
      <c r="O203" s="239"/>
      <c r="P203" s="239"/>
      <c r="Q203" s="239"/>
      <c r="R203" s="239"/>
      <c r="S203" s="239"/>
    </row>
    <row r="204" spans="1:19" s="253" customFormat="1" x14ac:dyDescent="0.25">
      <c r="A204" s="239"/>
      <c r="B204" s="239"/>
      <c r="F204" s="239"/>
      <c r="G204" s="239"/>
      <c r="H204" s="239"/>
      <c r="I204" s="239"/>
      <c r="J204" s="239"/>
      <c r="K204" s="239"/>
      <c r="L204" s="239"/>
      <c r="M204" s="239"/>
      <c r="N204" s="239"/>
      <c r="O204" s="239"/>
      <c r="P204" s="239"/>
      <c r="Q204" s="239"/>
      <c r="R204" s="239"/>
      <c r="S204" s="239"/>
    </row>
    <row r="205" spans="1:19" s="253" customFormat="1" x14ac:dyDescent="0.25">
      <c r="A205" s="239"/>
      <c r="B205" s="239"/>
      <c r="F205" s="239"/>
      <c r="G205" s="239"/>
      <c r="H205" s="239"/>
      <c r="I205" s="239"/>
      <c r="J205" s="239"/>
      <c r="K205" s="239"/>
      <c r="L205" s="239"/>
      <c r="M205" s="239"/>
      <c r="N205" s="239"/>
      <c r="O205" s="239"/>
      <c r="P205" s="239"/>
      <c r="Q205" s="239"/>
      <c r="R205" s="239"/>
      <c r="S205" s="239"/>
    </row>
    <row r="206" spans="1:19" s="253" customFormat="1" x14ac:dyDescent="0.25">
      <c r="A206" s="239"/>
      <c r="B206" s="239"/>
      <c r="F206" s="239"/>
      <c r="G206" s="239"/>
      <c r="H206" s="239"/>
      <c r="I206" s="239"/>
      <c r="J206" s="239"/>
      <c r="K206" s="239"/>
      <c r="L206" s="239"/>
      <c r="M206" s="239"/>
      <c r="N206" s="239"/>
      <c r="O206" s="239"/>
      <c r="P206" s="239"/>
      <c r="Q206" s="239"/>
      <c r="R206" s="239"/>
      <c r="S206" s="239"/>
    </row>
    <row r="207" spans="1:19" s="253" customFormat="1" x14ac:dyDescent="0.25">
      <c r="A207" s="239"/>
      <c r="B207" s="239"/>
      <c r="F207" s="239"/>
      <c r="G207" s="239"/>
      <c r="H207" s="239"/>
      <c r="I207" s="239"/>
      <c r="J207" s="239"/>
      <c r="K207" s="239"/>
      <c r="L207" s="239"/>
      <c r="M207" s="239"/>
      <c r="N207" s="239"/>
      <c r="O207" s="239"/>
      <c r="P207" s="239"/>
      <c r="Q207" s="239"/>
      <c r="R207" s="239"/>
      <c r="S207" s="239"/>
    </row>
    <row r="208" spans="1:19" s="253" customFormat="1" x14ac:dyDescent="0.25">
      <c r="A208" s="239"/>
      <c r="B208" s="239"/>
      <c r="F208" s="239"/>
      <c r="G208" s="239"/>
      <c r="H208" s="239"/>
      <c r="I208" s="239"/>
      <c r="J208" s="239"/>
      <c r="K208" s="239"/>
      <c r="L208" s="239"/>
      <c r="M208" s="239"/>
      <c r="N208" s="239"/>
      <c r="O208" s="239"/>
      <c r="P208" s="239"/>
      <c r="Q208" s="239"/>
      <c r="R208" s="239"/>
      <c r="S208" s="239"/>
    </row>
    <row r="209" spans="1:19" s="253" customFormat="1" x14ac:dyDescent="0.25">
      <c r="A209" s="239"/>
      <c r="B209" s="239"/>
      <c r="F209" s="239"/>
      <c r="G209" s="239"/>
      <c r="H209" s="239"/>
      <c r="I209" s="239"/>
      <c r="J209" s="239"/>
      <c r="K209" s="239"/>
      <c r="L209" s="239"/>
      <c r="M209" s="239"/>
      <c r="N209" s="239"/>
      <c r="O209" s="239"/>
      <c r="P209" s="239"/>
      <c r="Q209" s="239"/>
      <c r="R209" s="239"/>
      <c r="S209" s="239"/>
    </row>
    <row r="210" spans="1:19" s="253" customFormat="1" x14ac:dyDescent="0.25">
      <c r="A210" s="239"/>
      <c r="B210" s="239"/>
      <c r="F210" s="239"/>
      <c r="G210" s="239"/>
      <c r="H210" s="239"/>
      <c r="I210" s="239"/>
      <c r="J210" s="239"/>
      <c r="K210" s="239"/>
      <c r="L210" s="239"/>
      <c r="M210" s="239"/>
      <c r="N210" s="239"/>
      <c r="O210" s="239"/>
      <c r="P210" s="239"/>
      <c r="Q210" s="239"/>
      <c r="R210" s="239"/>
      <c r="S210" s="239"/>
    </row>
    <row r="211" spans="1:19" s="253" customFormat="1" x14ac:dyDescent="0.25">
      <c r="A211" s="239"/>
      <c r="B211" s="239"/>
      <c r="F211" s="239"/>
      <c r="G211" s="239"/>
      <c r="H211" s="239"/>
      <c r="I211" s="239"/>
      <c r="J211" s="239"/>
      <c r="K211" s="239"/>
      <c r="L211" s="239"/>
      <c r="M211" s="239"/>
      <c r="N211" s="239"/>
      <c r="O211" s="239"/>
      <c r="P211" s="239"/>
      <c r="Q211" s="239"/>
      <c r="R211" s="239"/>
      <c r="S211" s="239"/>
    </row>
    <row r="212" spans="1:19" s="253" customFormat="1" x14ac:dyDescent="0.25">
      <c r="A212" s="239"/>
      <c r="B212" s="239"/>
      <c r="F212" s="239"/>
      <c r="G212" s="239"/>
      <c r="H212" s="239"/>
      <c r="I212" s="239"/>
      <c r="J212" s="239"/>
      <c r="K212" s="239"/>
      <c r="L212" s="239"/>
      <c r="M212" s="239"/>
      <c r="N212" s="239"/>
      <c r="O212" s="239"/>
      <c r="P212" s="239"/>
      <c r="Q212" s="239"/>
      <c r="R212" s="239"/>
      <c r="S212" s="239"/>
    </row>
    <row r="213" spans="1:19" s="253" customFormat="1" x14ac:dyDescent="0.25">
      <c r="A213" s="239"/>
      <c r="B213" s="239"/>
      <c r="F213" s="239"/>
      <c r="G213" s="239"/>
      <c r="H213" s="239"/>
      <c r="I213" s="239"/>
      <c r="J213" s="239"/>
      <c r="K213" s="239"/>
      <c r="L213" s="239"/>
      <c r="M213" s="239"/>
      <c r="N213" s="239"/>
      <c r="O213" s="239"/>
      <c r="P213" s="239"/>
      <c r="Q213" s="239"/>
      <c r="R213" s="239"/>
      <c r="S213" s="239"/>
    </row>
    <row r="214" spans="1:19" s="253" customFormat="1" x14ac:dyDescent="0.25">
      <c r="A214" s="239"/>
      <c r="B214" s="239"/>
      <c r="F214" s="239"/>
      <c r="G214" s="239"/>
      <c r="H214" s="239"/>
      <c r="I214" s="239"/>
      <c r="J214" s="239"/>
      <c r="K214" s="239"/>
      <c r="L214" s="239"/>
      <c r="M214" s="239"/>
      <c r="N214" s="239"/>
      <c r="O214" s="239"/>
      <c r="P214" s="239"/>
      <c r="Q214" s="239"/>
      <c r="R214" s="239"/>
      <c r="S214" s="239"/>
    </row>
    <row r="215" spans="1:19" s="253" customFormat="1" x14ac:dyDescent="0.25">
      <c r="A215" s="239"/>
      <c r="B215" s="239"/>
      <c r="F215" s="239"/>
      <c r="G215" s="239"/>
      <c r="H215" s="239"/>
      <c r="I215" s="239"/>
      <c r="J215" s="239"/>
      <c r="K215" s="239"/>
      <c r="L215" s="239"/>
      <c r="M215" s="239"/>
      <c r="N215" s="239"/>
      <c r="O215" s="239"/>
      <c r="P215" s="239"/>
      <c r="Q215" s="239"/>
      <c r="R215" s="239"/>
      <c r="S215" s="239"/>
    </row>
    <row r="216" spans="1:19" s="253" customFormat="1" x14ac:dyDescent="0.25">
      <c r="A216" s="239"/>
      <c r="B216" s="239"/>
      <c r="F216" s="239"/>
      <c r="G216" s="239"/>
      <c r="H216" s="239"/>
      <c r="I216" s="239"/>
      <c r="J216" s="239"/>
      <c r="K216" s="239"/>
      <c r="L216" s="239"/>
      <c r="M216" s="239"/>
      <c r="N216" s="239"/>
      <c r="O216" s="239"/>
      <c r="P216" s="239"/>
      <c r="Q216" s="239"/>
      <c r="R216" s="239"/>
      <c r="S216" s="239"/>
    </row>
    <row r="217" spans="1:19" s="253" customFormat="1" x14ac:dyDescent="0.25">
      <c r="A217" s="239"/>
      <c r="B217" s="239"/>
      <c r="F217" s="239"/>
      <c r="G217" s="239"/>
      <c r="H217" s="239"/>
      <c r="I217" s="239"/>
      <c r="J217" s="239"/>
      <c r="K217" s="239"/>
      <c r="L217" s="239"/>
      <c r="M217" s="239"/>
      <c r="N217" s="239"/>
      <c r="O217" s="239"/>
      <c r="P217" s="239"/>
      <c r="Q217" s="239"/>
      <c r="R217" s="239"/>
      <c r="S217" s="239"/>
    </row>
    <row r="218" spans="1:19" s="253" customFormat="1" x14ac:dyDescent="0.25">
      <c r="A218" s="239"/>
      <c r="B218" s="239"/>
      <c r="F218" s="239"/>
      <c r="G218" s="239"/>
      <c r="H218" s="239"/>
      <c r="I218" s="239"/>
      <c r="J218" s="239"/>
      <c r="K218" s="239"/>
      <c r="L218" s="239"/>
      <c r="M218" s="239"/>
      <c r="N218" s="239"/>
      <c r="O218" s="239"/>
      <c r="P218" s="239"/>
      <c r="Q218" s="239"/>
      <c r="R218" s="239"/>
      <c r="S218" s="239"/>
    </row>
    <row r="219" spans="1:19" s="253" customFormat="1" x14ac:dyDescent="0.25">
      <c r="A219" s="239"/>
      <c r="B219" s="239"/>
      <c r="F219" s="239"/>
      <c r="G219" s="239"/>
      <c r="H219" s="239"/>
      <c r="I219" s="239"/>
      <c r="J219" s="239"/>
      <c r="K219" s="239"/>
      <c r="L219" s="239"/>
      <c r="M219" s="239"/>
      <c r="N219" s="239"/>
      <c r="O219" s="239"/>
      <c r="P219" s="239"/>
      <c r="Q219" s="239"/>
      <c r="R219" s="239"/>
      <c r="S219" s="239"/>
    </row>
    <row r="220" spans="1:19" s="253" customFormat="1" x14ac:dyDescent="0.25">
      <c r="A220" s="239"/>
      <c r="B220" s="239"/>
      <c r="F220" s="239"/>
      <c r="G220" s="239"/>
      <c r="H220" s="239"/>
      <c r="I220" s="239"/>
      <c r="J220" s="239"/>
      <c r="K220" s="239"/>
      <c r="L220" s="239"/>
      <c r="M220" s="239"/>
      <c r="N220" s="239"/>
      <c r="O220" s="239"/>
      <c r="P220" s="239"/>
      <c r="Q220" s="239"/>
      <c r="R220" s="239"/>
      <c r="S220" s="239"/>
    </row>
    <row r="221" spans="1:19" s="253" customFormat="1" x14ac:dyDescent="0.25">
      <c r="A221" s="239"/>
      <c r="B221" s="239"/>
      <c r="F221" s="239"/>
      <c r="G221" s="239"/>
      <c r="H221" s="239"/>
      <c r="I221" s="239"/>
      <c r="J221" s="239"/>
      <c r="K221" s="239"/>
      <c r="L221" s="239"/>
      <c r="M221" s="239"/>
      <c r="N221" s="239"/>
      <c r="O221" s="239"/>
      <c r="P221" s="239"/>
      <c r="Q221" s="239"/>
      <c r="R221" s="239"/>
      <c r="S221" s="239"/>
    </row>
    <row r="222" spans="1:19" s="253" customFormat="1" x14ac:dyDescent="0.25">
      <c r="A222" s="239"/>
      <c r="B222" s="239"/>
      <c r="F222" s="239"/>
      <c r="G222" s="239"/>
      <c r="H222" s="239"/>
      <c r="I222" s="239"/>
      <c r="J222" s="239"/>
      <c r="K222" s="239"/>
      <c r="L222" s="239"/>
      <c r="M222" s="239"/>
      <c r="N222" s="239"/>
      <c r="O222" s="239"/>
      <c r="P222" s="239"/>
      <c r="Q222" s="239"/>
      <c r="R222" s="239"/>
      <c r="S222" s="239"/>
    </row>
    <row r="223" spans="1:19" s="253" customFormat="1" x14ac:dyDescent="0.25">
      <c r="A223" s="239"/>
      <c r="B223" s="239"/>
      <c r="F223" s="239"/>
      <c r="G223" s="239"/>
      <c r="H223" s="239"/>
      <c r="I223" s="239"/>
      <c r="J223" s="239"/>
      <c r="K223" s="239"/>
      <c r="L223" s="239"/>
      <c r="M223" s="239"/>
      <c r="N223" s="239"/>
      <c r="O223" s="239"/>
      <c r="P223" s="239"/>
      <c r="Q223" s="239"/>
      <c r="R223" s="239"/>
      <c r="S223" s="239"/>
    </row>
    <row r="224" spans="1:19" s="253" customFormat="1" x14ac:dyDescent="0.25">
      <c r="A224" s="239"/>
      <c r="B224" s="239"/>
      <c r="F224" s="239"/>
      <c r="G224" s="239"/>
      <c r="H224" s="239"/>
      <c r="I224" s="239"/>
      <c r="J224" s="239"/>
      <c r="K224" s="239"/>
      <c r="L224" s="239"/>
      <c r="M224" s="239"/>
      <c r="N224" s="239"/>
      <c r="O224" s="239"/>
      <c r="P224" s="239"/>
      <c r="Q224" s="239"/>
      <c r="R224" s="239"/>
      <c r="S224" s="239"/>
    </row>
    <row r="225" spans="1:19" s="253" customFormat="1" x14ac:dyDescent="0.25">
      <c r="A225" s="239"/>
      <c r="B225" s="239"/>
      <c r="F225" s="239"/>
      <c r="G225" s="239"/>
      <c r="H225" s="239"/>
      <c r="I225" s="239"/>
      <c r="J225" s="239"/>
      <c r="K225" s="239"/>
      <c r="L225" s="239"/>
      <c r="M225" s="239"/>
      <c r="N225" s="239"/>
      <c r="O225" s="239"/>
      <c r="P225" s="239"/>
      <c r="Q225" s="239"/>
      <c r="R225" s="239"/>
      <c r="S225" s="239"/>
    </row>
    <row r="226" spans="1:19" s="253" customFormat="1" x14ac:dyDescent="0.25">
      <c r="A226" s="239"/>
      <c r="B226" s="239"/>
      <c r="F226" s="239"/>
      <c r="G226" s="239"/>
      <c r="H226" s="239"/>
      <c r="I226" s="239"/>
      <c r="J226" s="239"/>
      <c r="K226" s="239"/>
      <c r="L226" s="239"/>
      <c r="M226" s="239"/>
      <c r="N226" s="239"/>
      <c r="O226" s="239"/>
      <c r="P226" s="239"/>
      <c r="Q226" s="239"/>
      <c r="R226" s="239"/>
      <c r="S226" s="239"/>
    </row>
    <row r="227" spans="1:19" s="253" customFormat="1" x14ac:dyDescent="0.25">
      <c r="A227" s="239"/>
      <c r="B227" s="239"/>
      <c r="F227" s="239"/>
      <c r="G227" s="239"/>
      <c r="H227" s="239"/>
      <c r="I227" s="239"/>
      <c r="J227" s="239"/>
      <c r="K227" s="239"/>
      <c r="L227" s="239"/>
      <c r="M227" s="239"/>
      <c r="N227" s="239"/>
      <c r="O227" s="239"/>
      <c r="P227" s="239"/>
      <c r="Q227" s="239"/>
      <c r="R227" s="239"/>
      <c r="S227" s="239"/>
    </row>
    <row r="228" spans="1:19" s="253" customFormat="1" x14ac:dyDescent="0.25">
      <c r="A228" s="239"/>
      <c r="B228" s="239"/>
      <c r="F228" s="239"/>
      <c r="G228" s="239"/>
      <c r="H228" s="239"/>
      <c r="I228" s="239"/>
      <c r="J228" s="239"/>
      <c r="K228" s="239"/>
      <c r="L228" s="239"/>
      <c r="M228" s="239"/>
      <c r="N228" s="239"/>
      <c r="O228" s="239"/>
      <c r="P228" s="239"/>
      <c r="Q228" s="239"/>
      <c r="R228" s="239"/>
      <c r="S228" s="239"/>
    </row>
    <row r="229" spans="1:19" s="253" customFormat="1" x14ac:dyDescent="0.25">
      <c r="A229" s="239"/>
      <c r="B229" s="239"/>
      <c r="F229" s="239"/>
      <c r="G229" s="239"/>
      <c r="H229" s="239"/>
      <c r="I229" s="239"/>
      <c r="J229" s="239"/>
      <c r="K229" s="239"/>
      <c r="L229" s="239"/>
      <c r="M229" s="239"/>
      <c r="N229" s="239"/>
      <c r="O229" s="239"/>
      <c r="P229" s="239"/>
      <c r="Q229" s="239"/>
      <c r="R229" s="239"/>
      <c r="S229" s="239"/>
    </row>
    <row r="230" spans="1:19" s="253" customFormat="1" x14ac:dyDescent="0.25">
      <c r="A230" s="239"/>
      <c r="B230" s="239"/>
      <c r="F230" s="239"/>
      <c r="G230" s="239"/>
      <c r="H230" s="239"/>
      <c r="I230" s="239"/>
      <c r="J230" s="239"/>
      <c r="K230" s="239"/>
      <c r="L230" s="239"/>
      <c r="M230" s="239"/>
      <c r="N230" s="239"/>
      <c r="O230" s="239"/>
      <c r="P230" s="239"/>
      <c r="Q230" s="239"/>
      <c r="R230" s="239"/>
      <c r="S230" s="239"/>
    </row>
    <row r="231" spans="1:19" s="253" customFormat="1" x14ac:dyDescent="0.25">
      <c r="A231" s="239"/>
      <c r="B231" s="239"/>
      <c r="F231" s="239"/>
      <c r="G231" s="239"/>
      <c r="H231" s="239"/>
      <c r="I231" s="239"/>
      <c r="J231" s="239"/>
      <c r="K231" s="239"/>
      <c r="L231" s="239"/>
      <c r="M231" s="239"/>
      <c r="N231" s="239"/>
      <c r="O231" s="239"/>
      <c r="P231" s="239"/>
      <c r="Q231" s="239"/>
      <c r="R231" s="239"/>
      <c r="S231" s="239"/>
    </row>
    <row r="232" spans="1:19" s="253" customFormat="1" x14ac:dyDescent="0.25">
      <c r="A232" s="239"/>
      <c r="B232" s="239"/>
      <c r="F232" s="239"/>
      <c r="G232" s="239"/>
      <c r="H232" s="239"/>
      <c r="I232" s="239"/>
      <c r="J232" s="239"/>
      <c r="K232" s="239"/>
      <c r="L232" s="239"/>
      <c r="M232" s="239"/>
      <c r="N232" s="239"/>
      <c r="O232" s="239"/>
      <c r="P232" s="239"/>
      <c r="Q232" s="239"/>
      <c r="R232" s="239"/>
      <c r="S232" s="239"/>
    </row>
    <row r="233" spans="1:19" s="253" customFormat="1" x14ac:dyDescent="0.25">
      <c r="A233" s="239"/>
      <c r="B233" s="239"/>
      <c r="F233" s="239"/>
      <c r="G233" s="239"/>
      <c r="H233" s="239"/>
      <c r="I233" s="239"/>
      <c r="J233" s="239"/>
      <c r="K233" s="239"/>
      <c r="L233" s="239"/>
      <c r="M233" s="239"/>
      <c r="N233" s="239"/>
      <c r="O233" s="239"/>
      <c r="P233" s="239"/>
      <c r="Q233" s="239"/>
      <c r="R233" s="239"/>
      <c r="S233" s="239"/>
    </row>
    <row r="234" spans="1:19" s="253" customFormat="1" x14ac:dyDescent="0.25">
      <c r="A234" s="239"/>
      <c r="B234" s="239"/>
      <c r="F234" s="239"/>
      <c r="G234" s="239"/>
      <c r="H234" s="239"/>
      <c r="I234" s="239"/>
      <c r="J234" s="239"/>
      <c r="K234" s="239"/>
      <c r="L234" s="239"/>
      <c r="M234" s="239"/>
      <c r="N234" s="239"/>
      <c r="O234" s="239"/>
      <c r="P234" s="239"/>
      <c r="Q234" s="239"/>
      <c r="R234" s="239"/>
      <c r="S234" s="239"/>
    </row>
    <row r="235" spans="1:19" s="253" customFormat="1" x14ac:dyDescent="0.25">
      <c r="A235" s="239"/>
      <c r="B235" s="239"/>
      <c r="F235" s="239"/>
      <c r="G235" s="239"/>
      <c r="H235" s="239"/>
      <c r="I235" s="239"/>
      <c r="J235" s="239"/>
      <c r="K235" s="239"/>
      <c r="L235" s="239"/>
      <c r="M235" s="239"/>
      <c r="N235" s="239"/>
      <c r="O235" s="239"/>
      <c r="P235" s="239"/>
      <c r="Q235" s="239"/>
      <c r="R235" s="239"/>
      <c r="S235" s="239"/>
    </row>
    <row r="236" spans="1:19" s="253" customFormat="1" x14ac:dyDescent="0.25">
      <c r="A236" s="239"/>
      <c r="B236" s="239"/>
      <c r="F236" s="239"/>
      <c r="G236" s="239"/>
      <c r="H236" s="239"/>
      <c r="I236" s="239"/>
      <c r="J236" s="239"/>
      <c r="K236" s="239"/>
      <c r="L236" s="239"/>
      <c r="M236" s="239"/>
      <c r="N236" s="239"/>
      <c r="O236" s="239"/>
      <c r="P236" s="239"/>
      <c r="Q236" s="239"/>
      <c r="R236" s="239"/>
      <c r="S236" s="239"/>
    </row>
    <row r="237" spans="1:19" s="253" customFormat="1" x14ac:dyDescent="0.25">
      <c r="A237" s="239"/>
      <c r="B237" s="239"/>
      <c r="F237" s="239"/>
      <c r="G237" s="239"/>
      <c r="H237" s="239"/>
      <c r="I237" s="239"/>
      <c r="J237" s="239"/>
      <c r="K237" s="239"/>
      <c r="L237" s="239"/>
      <c r="M237" s="239"/>
      <c r="N237" s="239"/>
      <c r="O237" s="239"/>
      <c r="P237" s="239"/>
      <c r="Q237" s="239"/>
      <c r="R237" s="239"/>
      <c r="S237" s="239"/>
    </row>
    <row r="238" spans="1:19" s="253" customFormat="1" x14ac:dyDescent="0.25">
      <c r="A238" s="239"/>
      <c r="B238" s="239"/>
      <c r="F238" s="239"/>
      <c r="G238" s="239"/>
      <c r="H238" s="239"/>
      <c r="I238" s="239"/>
      <c r="J238" s="239"/>
      <c r="K238" s="239"/>
      <c r="L238" s="239"/>
      <c r="M238" s="239"/>
      <c r="N238" s="239"/>
      <c r="O238" s="239"/>
      <c r="P238" s="239"/>
      <c r="Q238" s="239"/>
      <c r="R238" s="239"/>
      <c r="S238" s="239"/>
    </row>
    <row r="239" spans="1:19" s="253" customFormat="1" x14ac:dyDescent="0.25">
      <c r="A239" s="239"/>
      <c r="B239" s="239"/>
      <c r="F239" s="239"/>
      <c r="G239" s="239"/>
      <c r="H239" s="239"/>
      <c r="I239" s="239"/>
      <c r="J239" s="239"/>
      <c r="K239" s="239"/>
      <c r="L239" s="239"/>
      <c r="M239" s="239"/>
      <c r="N239" s="239"/>
      <c r="O239" s="239"/>
      <c r="P239" s="239"/>
      <c r="Q239" s="239"/>
      <c r="R239" s="239"/>
      <c r="S239" s="239"/>
    </row>
    <row r="240" spans="1:19" s="253" customFormat="1" x14ac:dyDescent="0.25">
      <c r="A240" s="239"/>
      <c r="B240" s="239"/>
      <c r="F240" s="239"/>
      <c r="G240" s="239"/>
      <c r="H240" s="239"/>
      <c r="I240" s="239"/>
      <c r="J240" s="239"/>
      <c r="K240" s="239"/>
      <c r="L240" s="239"/>
      <c r="M240" s="239"/>
      <c r="N240" s="239"/>
      <c r="O240" s="239"/>
      <c r="P240" s="239"/>
      <c r="Q240" s="239"/>
      <c r="R240" s="239"/>
      <c r="S240" s="239"/>
    </row>
    <row r="241" spans="1:19" s="253" customFormat="1" x14ac:dyDescent="0.25">
      <c r="A241" s="239"/>
      <c r="B241" s="239"/>
      <c r="F241" s="239"/>
      <c r="G241" s="239"/>
      <c r="H241" s="239"/>
      <c r="I241" s="239"/>
      <c r="J241" s="239"/>
      <c r="K241" s="239"/>
      <c r="L241" s="239"/>
      <c r="M241" s="239"/>
      <c r="N241" s="239"/>
      <c r="O241" s="239"/>
      <c r="P241" s="239"/>
      <c r="Q241" s="239"/>
      <c r="R241" s="239"/>
      <c r="S241" s="239"/>
    </row>
    <row r="242" spans="1:19" s="253" customFormat="1" x14ac:dyDescent="0.25">
      <c r="A242" s="239"/>
      <c r="B242" s="239"/>
      <c r="F242" s="239"/>
      <c r="G242" s="239"/>
      <c r="H242" s="239"/>
      <c r="I242" s="239"/>
      <c r="J242" s="239"/>
      <c r="K242" s="239"/>
      <c r="L242" s="239"/>
      <c r="M242" s="239"/>
      <c r="N242" s="239"/>
      <c r="O242" s="239"/>
      <c r="P242" s="239"/>
      <c r="Q242" s="239"/>
      <c r="R242" s="239"/>
      <c r="S242" s="239"/>
    </row>
    <row r="243" spans="1:19" s="253" customFormat="1" x14ac:dyDescent="0.25">
      <c r="A243" s="239"/>
      <c r="B243" s="239"/>
      <c r="F243" s="239"/>
      <c r="G243" s="239"/>
      <c r="H243" s="239"/>
      <c r="I243" s="239"/>
      <c r="J243" s="239"/>
      <c r="K243" s="239"/>
      <c r="L243" s="239"/>
      <c r="M243" s="239"/>
      <c r="N243" s="239"/>
      <c r="O243" s="239"/>
      <c r="P243" s="239"/>
      <c r="Q243" s="239"/>
      <c r="R243" s="239"/>
      <c r="S243" s="239"/>
    </row>
    <row r="244" spans="1:19" s="253" customFormat="1" x14ac:dyDescent="0.25">
      <c r="A244" s="239"/>
      <c r="B244" s="239"/>
      <c r="F244" s="239"/>
      <c r="G244" s="239"/>
      <c r="H244" s="239"/>
      <c r="I244" s="239"/>
      <c r="J244" s="239"/>
      <c r="K244" s="239"/>
      <c r="L244" s="239"/>
      <c r="M244" s="239"/>
      <c r="N244" s="239"/>
      <c r="O244" s="239"/>
      <c r="P244" s="239"/>
      <c r="Q244" s="239"/>
      <c r="R244" s="239"/>
      <c r="S244" s="239"/>
    </row>
    <row r="245" spans="1:19" s="253" customFormat="1" x14ac:dyDescent="0.25">
      <c r="A245" s="239"/>
      <c r="B245" s="239"/>
      <c r="F245" s="239"/>
      <c r="G245" s="239"/>
      <c r="H245" s="239"/>
      <c r="I245" s="239"/>
      <c r="J245" s="239"/>
      <c r="K245" s="239"/>
      <c r="L245" s="239"/>
      <c r="M245" s="239"/>
      <c r="N245" s="239"/>
      <c r="O245" s="239"/>
      <c r="P245" s="239"/>
      <c r="Q245" s="239"/>
      <c r="R245" s="239"/>
      <c r="S245" s="239"/>
    </row>
    <row r="246" spans="1:19" s="253" customFormat="1" x14ac:dyDescent="0.25">
      <c r="A246" s="239"/>
      <c r="B246" s="239"/>
      <c r="F246" s="239"/>
      <c r="G246" s="239"/>
      <c r="H246" s="239"/>
      <c r="I246" s="239"/>
      <c r="J246" s="239"/>
      <c r="K246" s="239"/>
      <c r="L246" s="239"/>
      <c r="M246" s="239"/>
      <c r="N246" s="239"/>
      <c r="O246" s="239"/>
      <c r="P246" s="239"/>
      <c r="Q246" s="239"/>
      <c r="R246" s="239"/>
      <c r="S246" s="239"/>
    </row>
    <row r="247" spans="1:19" s="253" customFormat="1" x14ac:dyDescent="0.25">
      <c r="A247" s="239"/>
      <c r="B247" s="239"/>
      <c r="F247" s="239"/>
      <c r="G247" s="239"/>
      <c r="H247" s="239"/>
      <c r="I247" s="239"/>
      <c r="J247" s="239"/>
      <c r="K247" s="239"/>
      <c r="L247" s="239"/>
      <c r="M247" s="239"/>
      <c r="N247" s="239"/>
      <c r="O247" s="239"/>
      <c r="P247" s="239"/>
      <c r="Q247" s="239"/>
      <c r="R247" s="239"/>
      <c r="S247" s="239"/>
    </row>
    <row r="248" spans="1:19" s="253" customFormat="1" x14ac:dyDescent="0.25">
      <c r="A248" s="239"/>
      <c r="B248" s="239"/>
      <c r="F248" s="239"/>
      <c r="G248" s="239"/>
      <c r="H248" s="239"/>
      <c r="I248" s="239"/>
      <c r="J248" s="239"/>
      <c r="K248" s="239"/>
      <c r="L248" s="239"/>
      <c r="M248" s="239"/>
      <c r="N248" s="239"/>
      <c r="O248" s="239"/>
      <c r="P248" s="239"/>
      <c r="Q248" s="239"/>
      <c r="R248" s="239"/>
      <c r="S248" s="239"/>
    </row>
    <row r="249" spans="1:19" s="253" customFormat="1" x14ac:dyDescent="0.25">
      <c r="A249" s="239"/>
      <c r="B249" s="239"/>
      <c r="F249" s="239"/>
      <c r="G249" s="239"/>
      <c r="H249" s="239"/>
      <c r="I249" s="239"/>
      <c r="J249" s="239"/>
      <c r="K249" s="239"/>
      <c r="L249" s="239"/>
      <c r="M249" s="239"/>
      <c r="N249" s="239"/>
      <c r="O249" s="239"/>
      <c r="P249" s="239"/>
      <c r="Q249" s="239"/>
      <c r="R249" s="239"/>
      <c r="S249" s="239"/>
    </row>
    <row r="250" spans="1:19" s="253" customFormat="1" x14ac:dyDescent="0.25">
      <c r="A250" s="239"/>
      <c r="B250" s="239"/>
      <c r="F250" s="239"/>
      <c r="G250" s="239"/>
      <c r="H250" s="239"/>
      <c r="I250" s="239"/>
      <c r="J250" s="239"/>
      <c r="K250" s="239"/>
      <c r="L250" s="239"/>
      <c r="M250" s="239"/>
      <c r="N250" s="239"/>
      <c r="O250" s="239"/>
      <c r="P250" s="239"/>
      <c r="Q250" s="239"/>
      <c r="R250" s="239"/>
      <c r="S250" s="239"/>
    </row>
    <row r="251" spans="1:19" s="253" customFormat="1" x14ac:dyDescent="0.25">
      <c r="A251" s="239"/>
      <c r="B251" s="239"/>
      <c r="F251" s="239"/>
      <c r="G251" s="239"/>
      <c r="H251" s="239"/>
      <c r="I251" s="239"/>
      <c r="J251" s="239"/>
      <c r="K251" s="239"/>
      <c r="L251" s="239"/>
      <c r="M251" s="239"/>
      <c r="N251" s="239"/>
      <c r="O251" s="239"/>
      <c r="P251" s="239"/>
      <c r="Q251" s="239"/>
      <c r="R251" s="239"/>
      <c r="S251" s="239"/>
    </row>
    <row r="252" spans="1:19" s="253" customFormat="1" x14ac:dyDescent="0.25">
      <c r="A252" s="239"/>
      <c r="B252" s="239"/>
      <c r="F252" s="239"/>
      <c r="G252" s="239"/>
      <c r="H252" s="239"/>
      <c r="I252" s="239"/>
      <c r="J252" s="239"/>
      <c r="K252" s="239"/>
      <c r="L252" s="239"/>
      <c r="M252" s="239"/>
      <c r="N252" s="239"/>
      <c r="O252" s="239"/>
      <c r="P252" s="239"/>
      <c r="Q252" s="239"/>
      <c r="R252" s="239"/>
      <c r="S252" s="239"/>
    </row>
    <row r="253" spans="1:19" s="253" customFormat="1" x14ac:dyDescent="0.25">
      <c r="A253" s="239"/>
      <c r="B253" s="239"/>
      <c r="F253" s="239"/>
      <c r="G253" s="239"/>
      <c r="H253" s="239"/>
      <c r="I253" s="239"/>
      <c r="J253" s="239"/>
      <c r="K253" s="239"/>
      <c r="L253" s="239"/>
      <c r="M253" s="239"/>
      <c r="N253" s="239"/>
      <c r="O253" s="239"/>
      <c r="P253" s="239"/>
      <c r="Q253" s="239"/>
      <c r="R253" s="239"/>
      <c r="S253" s="239"/>
    </row>
    <row r="254" spans="1:19" s="253" customFormat="1" x14ac:dyDescent="0.25">
      <c r="A254" s="239"/>
      <c r="B254" s="239"/>
      <c r="F254" s="239"/>
      <c r="G254" s="239"/>
      <c r="H254" s="239"/>
      <c r="I254" s="239"/>
      <c r="J254" s="239"/>
      <c r="K254" s="239"/>
      <c r="L254" s="239"/>
      <c r="M254" s="239"/>
      <c r="N254" s="239"/>
      <c r="O254" s="239"/>
      <c r="P254" s="239"/>
      <c r="Q254" s="239"/>
      <c r="R254" s="239"/>
      <c r="S254" s="239"/>
    </row>
    <row r="255" spans="1:19" s="253" customFormat="1" x14ac:dyDescent="0.25">
      <c r="A255" s="239"/>
      <c r="B255" s="239"/>
      <c r="F255" s="239"/>
      <c r="G255" s="239"/>
      <c r="H255" s="239"/>
      <c r="I255" s="239"/>
      <c r="J255" s="239"/>
      <c r="K255" s="239"/>
      <c r="L255" s="239"/>
      <c r="M255" s="239"/>
      <c r="N255" s="239"/>
      <c r="O255" s="239"/>
      <c r="P255" s="239"/>
      <c r="Q255" s="239"/>
      <c r="R255" s="239"/>
      <c r="S255" s="239"/>
    </row>
    <row r="256" spans="1:19" s="253" customFormat="1" x14ac:dyDescent="0.25">
      <c r="A256" s="239"/>
      <c r="B256" s="239"/>
      <c r="F256" s="239"/>
      <c r="G256" s="239"/>
      <c r="H256" s="239"/>
      <c r="I256" s="239"/>
      <c r="J256" s="239"/>
      <c r="K256" s="239"/>
      <c r="L256" s="239"/>
      <c r="M256" s="239"/>
      <c r="N256" s="239"/>
      <c r="O256" s="239"/>
      <c r="P256" s="239"/>
      <c r="Q256" s="239"/>
      <c r="R256" s="239"/>
      <c r="S256" s="239"/>
    </row>
    <row r="257" spans="1:19" s="253" customFormat="1" x14ac:dyDescent="0.25">
      <c r="A257" s="239"/>
      <c r="B257" s="239"/>
      <c r="F257" s="239"/>
      <c r="G257" s="239"/>
      <c r="H257" s="239"/>
      <c r="I257" s="239"/>
      <c r="J257" s="239"/>
      <c r="K257" s="239"/>
      <c r="L257" s="239"/>
      <c r="M257" s="239"/>
      <c r="N257" s="239"/>
      <c r="O257" s="239"/>
      <c r="P257" s="239"/>
      <c r="Q257" s="239"/>
      <c r="R257" s="239"/>
      <c r="S257" s="239"/>
    </row>
    <row r="258" spans="1:19" s="253" customFormat="1" x14ac:dyDescent="0.25">
      <c r="A258" s="239"/>
      <c r="B258" s="239"/>
      <c r="F258" s="239"/>
      <c r="G258" s="239"/>
      <c r="H258" s="239"/>
      <c r="I258" s="239"/>
      <c r="J258" s="239"/>
      <c r="K258" s="239"/>
      <c r="L258" s="239"/>
      <c r="M258" s="239"/>
      <c r="N258" s="239"/>
      <c r="O258" s="239"/>
      <c r="P258" s="239"/>
      <c r="Q258" s="239"/>
      <c r="R258" s="239"/>
      <c r="S258" s="239"/>
    </row>
    <row r="259" spans="1:19" s="253" customFormat="1" x14ac:dyDescent="0.25">
      <c r="A259" s="239"/>
      <c r="B259" s="239"/>
      <c r="F259" s="239"/>
      <c r="G259" s="239"/>
      <c r="H259" s="239"/>
      <c r="I259" s="239"/>
      <c r="J259" s="239"/>
      <c r="K259" s="239"/>
      <c r="L259" s="239"/>
      <c r="M259" s="239"/>
      <c r="N259" s="239"/>
      <c r="O259" s="239"/>
      <c r="P259" s="239"/>
      <c r="Q259" s="239"/>
      <c r="R259" s="239"/>
      <c r="S259" s="239"/>
    </row>
    <row r="260" spans="1:19" s="253" customFormat="1" x14ac:dyDescent="0.25">
      <c r="A260" s="239"/>
      <c r="B260" s="239"/>
      <c r="F260" s="239"/>
      <c r="G260" s="239"/>
      <c r="H260" s="239"/>
      <c r="I260" s="239"/>
      <c r="J260" s="239"/>
      <c r="K260" s="239"/>
      <c r="L260" s="239"/>
      <c r="M260" s="239"/>
      <c r="N260" s="239"/>
      <c r="O260" s="239"/>
      <c r="P260" s="239"/>
      <c r="Q260" s="239"/>
      <c r="R260" s="239"/>
      <c r="S260" s="239"/>
    </row>
    <row r="261" spans="1:19" s="253" customFormat="1" x14ac:dyDescent="0.25">
      <c r="A261" s="239"/>
      <c r="B261" s="239"/>
      <c r="F261" s="239"/>
      <c r="G261" s="239"/>
      <c r="H261" s="239"/>
      <c r="I261" s="239"/>
      <c r="J261" s="239"/>
      <c r="K261" s="239"/>
      <c r="L261" s="239"/>
      <c r="M261" s="239"/>
      <c r="N261" s="239"/>
      <c r="O261" s="239"/>
      <c r="P261" s="239"/>
      <c r="Q261" s="239"/>
      <c r="R261" s="239"/>
      <c r="S261" s="239"/>
    </row>
    <row r="262" spans="1:19" s="253" customFormat="1" x14ac:dyDescent="0.25">
      <c r="A262" s="239"/>
      <c r="B262" s="239"/>
      <c r="F262" s="239"/>
      <c r="G262" s="239"/>
      <c r="H262" s="239"/>
      <c r="I262" s="239"/>
      <c r="J262" s="239"/>
      <c r="K262" s="239"/>
      <c r="L262" s="239"/>
      <c r="M262" s="239"/>
      <c r="N262" s="239"/>
      <c r="O262" s="239"/>
      <c r="P262" s="239"/>
      <c r="Q262" s="239"/>
      <c r="R262" s="239"/>
      <c r="S262" s="239"/>
    </row>
    <row r="263" spans="1:19" s="253" customFormat="1" x14ac:dyDescent="0.25">
      <c r="A263" s="239"/>
      <c r="B263" s="239"/>
      <c r="F263" s="239"/>
      <c r="G263" s="239"/>
      <c r="H263" s="239"/>
      <c r="I263" s="239"/>
      <c r="J263" s="239"/>
      <c r="K263" s="239"/>
      <c r="L263" s="239"/>
      <c r="M263" s="239"/>
      <c r="N263" s="239"/>
      <c r="O263" s="239"/>
      <c r="P263" s="239"/>
      <c r="Q263" s="239"/>
      <c r="R263" s="239"/>
      <c r="S263" s="239"/>
    </row>
    <row r="264" spans="1:19" s="253" customFormat="1" x14ac:dyDescent="0.25">
      <c r="A264" s="239"/>
      <c r="B264" s="239"/>
      <c r="F264" s="239"/>
      <c r="G264" s="239"/>
      <c r="H264" s="239"/>
      <c r="I264" s="239"/>
      <c r="J264" s="239"/>
      <c r="K264" s="239"/>
      <c r="L264" s="239"/>
      <c r="M264" s="239"/>
      <c r="N264" s="239"/>
      <c r="O264" s="239"/>
      <c r="P264" s="239"/>
      <c r="Q264" s="239"/>
      <c r="R264" s="239"/>
      <c r="S264" s="239"/>
    </row>
    <row r="265" spans="1:19" s="253" customFormat="1" x14ac:dyDescent="0.25">
      <c r="A265" s="239"/>
      <c r="B265" s="239"/>
      <c r="F265" s="239"/>
      <c r="G265" s="239"/>
      <c r="H265" s="239"/>
      <c r="I265" s="239"/>
      <c r="J265" s="239"/>
      <c r="K265" s="239"/>
      <c r="L265" s="239"/>
      <c r="M265" s="239"/>
      <c r="N265" s="239"/>
      <c r="O265" s="239"/>
      <c r="P265" s="239"/>
      <c r="Q265" s="239"/>
      <c r="R265" s="239"/>
      <c r="S265" s="239"/>
    </row>
    <row r="266" spans="1:19" s="253" customFormat="1" x14ac:dyDescent="0.25">
      <c r="A266" s="239"/>
      <c r="B266" s="239"/>
      <c r="F266" s="239"/>
      <c r="G266" s="239"/>
      <c r="H266" s="239"/>
      <c r="I266" s="239"/>
      <c r="J266" s="239"/>
      <c r="K266" s="239"/>
      <c r="L266" s="239"/>
      <c r="M266" s="239"/>
      <c r="N266" s="239"/>
      <c r="O266" s="239"/>
      <c r="P266" s="239"/>
      <c r="Q266" s="239"/>
      <c r="R266" s="239"/>
      <c r="S266" s="239"/>
    </row>
    <row r="267" spans="1:19" s="253" customFormat="1" x14ac:dyDescent="0.25">
      <c r="A267" s="239"/>
      <c r="B267" s="239"/>
      <c r="F267" s="239"/>
      <c r="G267" s="239"/>
      <c r="H267" s="239"/>
      <c r="I267" s="239"/>
      <c r="J267" s="239"/>
      <c r="K267" s="239"/>
      <c r="L267" s="239"/>
      <c r="M267" s="239"/>
      <c r="N267" s="239"/>
      <c r="O267" s="239"/>
      <c r="P267" s="239"/>
      <c r="Q267" s="239"/>
      <c r="R267" s="239"/>
      <c r="S267" s="239"/>
    </row>
    <row r="268" spans="1:19" s="253" customFormat="1" x14ac:dyDescent="0.25">
      <c r="A268" s="239"/>
      <c r="B268" s="239"/>
      <c r="F268" s="239"/>
      <c r="G268" s="239"/>
      <c r="H268" s="239"/>
      <c r="I268" s="239"/>
      <c r="J268" s="239"/>
      <c r="K268" s="239"/>
      <c r="L268" s="239"/>
      <c r="M268" s="239"/>
      <c r="N268" s="239"/>
      <c r="O268" s="239"/>
      <c r="P268" s="239"/>
      <c r="Q268" s="239"/>
      <c r="R268" s="239"/>
      <c r="S268" s="239"/>
    </row>
    <row r="269" spans="1:19" s="253" customFormat="1" x14ac:dyDescent="0.25">
      <c r="A269" s="239"/>
      <c r="B269" s="239"/>
      <c r="F269" s="239"/>
      <c r="G269" s="239"/>
      <c r="H269" s="239"/>
      <c r="I269" s="239"/>
      <c r="J269" s="239"/>
      <c r="K269" s="239"/>
      <c r="L269" s="239"/>
      <c r="M269" s="239"/>
      <c r="N269" s="239"/>
      <c r="O269" s="239"/>
      <c r="P269" s="239"/>
      <c r="Q269" s="239"/>
      <c r="R269" s="239"/>
      <c r="S269" s="239"/>
    </row>
    <row r="270" spans="1:19" s="253" customFormat="1" x14ac:dyDescent="0.25">
      <c r="A270" s="239"/>
      <c r="B270" s="239"/>
      <c r="F270" s="239"/>
      <c r="G270" s="239"/>
      <c r="H270" s="239"/>
      <c r="I270" s="239"/>
      <c r="J270" s="239"/>
      <c r="K270" s="239"/>
      <c r="L270" s="239"/>
      <c r="M270" s="239"/>
      <c r="N270" s="239"/>
      <c r="O270" s="239"/>
      <c r="P270" s="239"/>
      <c r="Q270" s="239"/>
      <c r="R270" s="239"/>
      <c r="S270" s="239"/>
    </row>
    <row r="271" spans="1:19" s="253" customFormat="1" x14ac:dyDescent="0.25">
      <c r="A271" s="239"/>
      <c r="B271" s="239"/>
      <c r="F271" s="239"/>
      <c r="G271" s="239"/>
      <c r="H271" s="239"/>
      <c r="I271" s="239"/>
      <c r="J271" s="239"/>
      <c r="K271" s="239"/>
      <c r="L271" s="239"/>
      <c r="M271" s="239"/>
      <c r="N271" s="239"/>
      <c r="O271" s="239"/>
      <c r="P271" s="239"/>
      <c r="Q271" s="239"/>
      <c r="R271" s="239"/>
      <c r="S271" s="239"/>
    </row>
    <row r="272" spans="1:19" s="253" customFormat="1" x14ac:dyDescent="0.25">
      <c r="A272" s="239"/>
      <c r="B272" s="239"/>
      <c r="F272" s="239"/>
      <c r="G272" s="239"/>
      <c r="H272" s="239"/>
      <c r="I272" s="239"/>
      <c r="J272" s="239"/>
      <c r="K272" s="239"/>
      <c r="L272" s="239"/>
      <c r="M272" s="239"/>
      <c r="N272" s="239"/>
      <c r="O272" s="239"/>
      <c r="P272" s="239"/>
      <c r="Q272" s="239"/>
      <c r="R272" s="239"/>
      <c r="S272" s="239"/>
    </row>
    <row r="273" spans="1:19" s="253" customFormat="1" x14ac:dyDescent="0.25">
      <c r="A273" s="239"/>
      <c r="B273" s="239"/>
      <c r="F273" s="239"/>
      <c r="G273" s="239"/>
      <c r="H273" s="239"/>
      <c r="I273" s="239"/>
      <c r="J273" s="239"/>
      <c r="K273" s="239"/>
      <c r="L273" s="239"/>
      <c r="M273" s="239"/>
      <c r="N273" s="239"/>
      <c r="O273" s="239"/>
      <c r="P273" s="239"/>
      <c r="Q273" s="239"/>
      <c r="R273" s="239"/>
      <c r="S273" s="239"/>
    </row>
    <row r="274" spans="1:19" s="253" customFormat="1" x14ac:dyDescent="0.25">
      <c r="A274" s="239"/>
      <c r="B274" s="239"/>
      <c r="F274" s="239"/>
      <c r="G274" s="239"/>
      <c r="H274" s="239"/>
      <c r="I274" s="239"/>
      <c r="J274" s="239"/>
      <c r="K274" s="239"/>
      <c r="L274" s="239"/>
      <c r="M274" s="239"/>
      <c r="N274" s="239"/>
      <c r="O274" s="239"/>
      <c r="P274" s="239"/>
      <c r="Q274" s="239"/>
      <c r="R274" s="239"/>
      <c r="S274" s="239"/>
    </row>
    <row r="275" spans="1:19" s="253" customFormat="1" x14ac:dyDescent="0.25">
      <c r="A275" s="239"/>
      <c r="B275" s="239"/>
      <c r="F275" s="239"/>
      <c r="G275" s="239"/>
      <c r="H275" s="239"/>
      <c r="I275" s="239"/>
      <c r="J275" s="239"/>
      <c r="K275" s="239"/>
      <c r="L275" s="239"/>
      <c r="M275" s="239"/>
      <c r="N275" s="239"/>
      <c r="O275" s="239"/>
      <c r="P275" s="239"/>
      <c r="Q275" s="239"/>
      <c r="R275" s="239"/>
      <c r="S275" s="239"/>
    </row>
    <row r="276" spans="1:19" s="253" customFormat="1" x14ac:dyDescent="0.25">
      <c r="A276" s="239"/>
      <c r="B276" s="239"/>
      <c r="F276" s="239"/>
      <c r="G276" s="239"/>
      <c r="H276" s="239"/>
      <c r="I276" s="239"/>
      <c r="J276" s="239"/>
      <c r="K276" s="239"/>
      <c r="L276" s="239"/>
      <c r="M276" s="239"/>
      <c r="N276" s="239"/>
      <c r="O276" s="239"/>
      <c r="P276" s="239"/>
      <c r="Q276" s="239"/>
      <c r="R276" s="239"/>
      <c r="S276" s="239"/>
    </row>
    <row r="277" spans="1:19" s="253" customFormat="1" x14ac:dyDescent="0.25">
      <c r="A277" s="239"/>
      <c r="B277" s="239"/>
      <c r="F277" s="239"/>
      <c r="G277" s="239"/>
      <c r="H277" s="239"/>
      <c r="I277" s="239"/>
      <c r="J277" s="239"/>
      <c r="K277" s="239"/>
      <c r="L277" s="239"/>
      <c r="M277" s="239"/>
      <c r="N277" s="239"/>
      <c r="O277" s="239"/>
      <c r="P277" s="239"/>
      <c r="Q277" s="239"/>
      <c r="R277" s="239"/>
      <c r="S277" s="239"/>
    </row>
    <row r="278" spans="1:19" s="253" customFormat="1" x14ac:dyDescent="0.25">
      <c r="A278" s="239"/>
      <c r="B278" s="239"/>
      <c r="F278" s="239"/>
      <c r="G278" s="239"/>
      <c r="H278" s="239"/>
      <c r="I278" s="239"/>
      <c r="J278" s="239"/>
      <c r="K278" s="239"/>
      <c r="L278" s="239"/>
      <c r="M278" s="239"/>
      <c r="N278" s="239"/>
      <c r="O278" s="239"/>
      <c r="P278" s="239"/>
      <c r="Q278" s="239"/>
      <c r="R278" s="239"/>
      <c r="S278" s="239"/>
    </row>
    <row r="279" spans="1:19" s="253" customFormat="1" x14ac:dyDescent="0.25">
      <c r="A279" s="239"/>
      <c r="B279" s="239"/>
      <c r="F279" s="239"/>
      <c r="G279" s="239"/>
      <c r="H279" s="239"/>
      <c r="I279" s="239"/>
      <c r="J279" s="239"/>
      <c r="K279" s="239"/>
      <c r="L279" s="239"/>
      <c r="M279" s="239"/>
      <c r="N279" s="239"/>
      <c r="O279" s="239"/>
      <c r="P279" s="239"/>
      <c r="Q279" s="239"/>
      <c r="R279" s="239"/>
      <c r="S279" s="239"/>
    </row>
    <row r="280" spans="1:19" s="253" customFormat="1" x14ac:dyDescent="0.25">
      <c r="A280" s="239"/>
      <c r="B280" s="239"/>
      <c r="F280" s="239"/>
      <c r="G280" s="239"/>
      <c r="H280" s="239"/>
      <c r="I280" s="239"/>
      <c r="J280" s="239"/>
      <c r="K280" s="239"/>
      <c r="L280" s="239"/>
      <c r="M280" s="239"/>
      <c r="N280" s="239"/>
      <c r="O280" s="239"/>
      <c r="P280" s="239"/>
      <c r="Q280" s="239"/>
      <c r="R280" s="239"/>
      <c r="S280" s="239"/>
    </row>
    <row r="281" spans="1:19" s="253" customFormat="1" x14ac:dyDescent="0.25">
      <c r="A281" s="239"/>
      <c r="B281" s="239"/>
      <c r="F281" s="239"/>
      <c r="G281" s="239"/>
      <c r="H281" s="239"/>
      <c r="I281" s="239"/>
      <c r="J281" s="239"/>
      <c r="K281" s="239"/>
      <c r="L281" s="239"/>
      <c r="M281" s="239"/>
      <c r="N281" s="239"/>
      <c r="O281" s="239"/>
      <c r="P281" s="239"/>
      <c r="Q281" s="239"/>
      <c r="R281" s="239"/>
      <c r="S281" s="239"/>
    </row>
    <row r="282" spans="1:19" s="253" customFormat="1" x14ac:dyDescent="0.25">
      <c r="A282" s="239"/>
      <c r="B282" s="239"/>
      <c r="F282" s="239"/>
      <c r="G282" s="239"/>
      <c r="H282" s="239"/>
      <c r="I282" s="239"/>
      <c r="J282" s="239"/>
      <c r="K282" s="239"/>
      <c r="L282" s="239"/>
      <c r="M282" s="239"/>
      <c r="N282" s="239"/>
      <c r="O282" s="239"/>
      <c r="P282" s="239"/>
      <c r="Q282" s="239"/>
      <c r="R282" s="239"/>
      <c r="S282" s="239"/>
    </row>
    <row r="283" spans="1:19" s="253" customFormat="1" x14ac:dyDescent="0.25">
      <c r="A283" s="239"/>
      <c r="B283" s="239"/>
      <c r="F283" s="239"/>
      <c r="G283" s="239"/>
      <c r="H283" s="239"/>
      <c r="I283" s="239"/>
      <c r="J283" s="239"/>
      <c r="K283" s="239"/>
      <c r="L283" s="239"/>
      <c r="M283" s="239"/>
      <c r="N283" s="239"/>
      <c r="O283" s="239"/>
      <c r="P283" s="239"/>
      <c r="Q283" s="239"/>
      <c r="R283" s="239"/>
      <c r="S283" s="239"/>
    </row>
    <row r="284" spans="1:19" s="253" customFormat="1" x14ac:dyDescent="0.25">
      <c r="A284" s="239"/>
      <c r="B284" s="239"/>
      <c r="F284" s="239"/>
      <c r="G284" s="239"/>
      <c r="H284" s="239"/>
      <c r="I284" s="239"/>
      <c r="J284" s="239"/>
      <c r="K284" s="239"/>
      <c r="L284" s="239"/>
      <c r="M284" s="239"/>
      <c r="N284" s="239"/>
      <c r="O284" s="239"/>
      <c r="P284" s="239"/>
      <c r="Q284" s="239"/>
      <c r="R284" s="239"/>
      <c r="S284" s="239"/>
    </row>
    <row r="285" spans="1:19" s="253" customFormat="1" x14ac:dyDescent="0.25">
      <c r="A285" s="239"/>
      <c r="B285" s="239"/>
      <c r="F285" s="239"/>
      <c r="G285" s="239"/>
      <c r="H285" s="239"/>
      <c r="I285" s="239"/>
      <c r="J285" s="239"/>
      <c r="K285" s="239"/>
      <c r="L285" s="239"/>
      <c r="M285" s="239"/>
      <c r="N285" s="239"/>
      <c r="O285" s="239"/>
      <c r="P285" s="239"/>
      <c r="Q285" s="239"/>
      <c r="R285" s="239"/>
      <c r="S285" s="239"/>
    </row>
    <row r="286" spans="1:19" s="253" customFormat="1" x14ac:dyDescent="0.25">
      <c r="A286" s="239"/>
      <c r="B286" s="239"/>
      <c r="F286" s="239"/>
      <c r="G286" s="239"/>
      <c r="H286" s="239"/>
      <c r="I286" s="239"/>
      <c r="J286" s="239"/>
      <c r="K286" s="239"/>
      <c r="L286" s="239"/>
      <c r="M286" s="239"/>
      <c r="N286" s="239"/>
      <c r="O286" s="239"/>
      <c r="P286" s="239"/>
      <c r="Q286" s="239"/>
      <c r="R286" s="239"/>
      <c r="S286" s="239"/>
    </row>
    <row r="287" spans="1:19" s="253" customFormat="1" x14ac:dyDescent="0.25">
      <c r="A287" s="239"/>
      <c r="B287" s="239"/>
      <c r="F287" s="239"/>
      <c r="G287" s="239"/>
      <c r="H287" s="239"/>
      <c r="I287" s="239"/>
      <c r="J287" s="239"/>
      <c r="K287" s="239"/>
      <c r="L287" s="239"/>
      <c r="M287" s="239"/>
      <c r="N287" s="239"/>
      <c r="O287" s="239"/>
      <c r="P287" s="239"/>
      <c r="Q287" s="239"/>
      <c r="R287" s="239"/>
      <c r="S287" s="239"/>
    </row>
    <row r="288" spans="1:19" s="253" customFormat="1" x14ac:dyDescent="0.25">
      <c r="A288" s="239"/>
      <c r="B288" s="239"/>
      <c r="F288" s="239"/>
      <c r="G288" s="239"/>
      <c r="H288" s="239"/>
      <c r="I288" s="239"/>
      <c r="J288" s="239"/>
      <c r="K288" s="239"/>
      <c r="L288" s="239"/>
      <c r="M288" s="239"/>
      <c r="N288" s="239"/>
      <c r="O288" s="239"/>
      <c r="P288" s="239"/>
      <c r="Q288" s="239"/>
      <c r="R288" s="239"/>
      <c r="S288" s="239"/>
    </row>
    <row r="289" spans="1:19" s="253" customFormat="1" x14ac:dyDescent="0.25">
      <c r="A289" s="239"/>
      <c r="B289" s="239"/>
      <c r="F289" s="239"/>
      <c r="G289" s="239"/>
      <c r="H289" s="239"/>
      <c r="I289" s="239"/>
      <c r="J289" s="239"/>
      <c r="K289" s="239"/>
      <c r="L289" s="239"/>
      <c r="M289" s="239"/>
      <c r="N289" s="239"/>
      <c r="O289" s="239"/>
      <c r="P289" s="239"/>
      <c r="Q289" s="239"/>
      <c r="R289" s="239"/>
      <c r="S289" s="239"/>
    </row>
    <row r="290" spans="1:19" s="253" customFormat="1" x14ac:dyDescent="0.25">
      <c r="A290" s="239"/>
      <c r="B290" s="239"/>
      <c r="F290" s="239"/>
      <c r="G290" s="239"/>
      <c r="H290" s="239"/>
      <c r="I290" s="239"/>
      <c r="J290" s="239"/>
      <c r="K290" s="239"/>
      <c r="L290" s="239"/>
      <c r="M290" s="239"/>
      <c r="N290" s="239"/>
      <c r="O290" s="239"/>
      <c r="P290" s="239"/>
      <c r="Q290" s="239"/>
      <c r="R290" s="239"/>
      <c r="S290" s="239"/>
    </row>
    <row r="291" spans="1:19" s="253" customFormat="1" x14ac:dyDescent="0.25">
      <c r="A291" s="239"/>
      <c r="B291" s="239"/>
      <c r="F291" s="239"/>
      <c r="G291" s="239"/>
      <c r="H291" s="239"/>
      <c r="I291" s="239"/>
      <c r="J291" s="239"/>
      <c r="K291" s="239"/>
      <c r="L291" s="239"/>
      <c r="M291" s="239"/>
      <c r="N291" s="239"/>
      <c r="O291" s="239"/>
      <c r="P291" s="239"/>
      <c r="Q291" s="239"/>
      <c r="R291" s="239"/>
      <c r="S291" s="239"/>
    </row>
    <row r="292" spans="1:19" s="253" customFormat="1" x14ac:dyDescent="0.25">
      <c r="A292" s="239"/>
      <c r="B292" s="239"/>
      <c r="F292" s="239"/>
      <c r="G292" s="239"/>
      <c r="H292" s="239"/>
      <c r="I292" s="239"/>
      <c r="J292" s="239"/>
      <c r="K292" s="239"/>
      <c r="L292" s="239"/>
      <c r="M292" s="239"/>
      <c r="N292" s="239"/>
      <c r="O292" s="239"/>
      <c r="P292" s="239"/>
      <c r="Q292" s="239"/>
      <c r="R292" s="239"/>
      <c r="S292" s="239"/>
    </row>
    <row r="293" spans="1:19" s="253" customFormat="1" x14ac:dyDescent="0.25">
      <c r="A293" s="239"/>
      <c r="B293" s="239"/>
      <c r="F293" s="239"/>
      <c r="G293" s="239"/>
      <c r="H293" s="239"/>
      <c r="I293" s="239"/>
      <c r="J293" s="239"/>
      <c r="K293" s="239"/>
      <c r="L293" s="239"/>
      <c r="M293" s="239"/>
      <c r="N293" s="239"/>
      <c r="O293" s="239"/>
      <c r="P293" s="239"/>
      <c r="Q293" s="239"/>
      <c r="R293" s="239"/>
      <c r="S293" s="239"/>
    </row>
    <row r="294" spans="1:19" s="253" customFormat="1" x14ac:dyDescent="0.25">
      <c r="A294" s="239"/>
      <c r="B294" s="239"/>
      <c r="F294" s="239"/>
      <c r="G294" s="239"/>
      <c r="H294" s="239"/>
      <c r="I294" s="239"/>
      <c r="J294" s="239"/>
      <c r="K294" s="239"/>
      <c r="L294" s="239"/>
      <c r="M294" s="239"/>
      <c r="N294" s="239"/>
      <c r="O294" s="239"/>
      <c r="P294" s="239"/>
      <c r="Q294" s="239"/>
      <c r="R294" s="239"/>
      <c r="S294" s="239"/>
    </row>
    <row r="295" spans="1:19" s="253" customFormat="1" x14ac:dyDescent="0.25">
      <c r="A295" s="239"/>
      <c r="B295" s="239"/>
      <c r="F295" s="239"/>
      <c r="G295" s="239"/>
      <c r="H295" s="239"/>
      <c r="I295" s="239"/>
      <c r="J295" s="239"/>
      <c r="K295" s="239"/>
      <c r="L295" s="239"/>
      <c r="M295" s="239"/>
      <c r="N295" s="239"/>
      <c r="O295" s="239"/>
      <c r="P295" s="239"/>
      <c r="Q295" s="239"/>
      <c r="R295" s="239"/>
      <c r="S295" s="239"/>
    </row>
    <row r="296" spans="1:19" s="253" customFormat="1" x14ac:dyDescent="0.25">
      <c r="A296" s="239"/>
      <c r="B296" s="239"/>
      <c r="F296" s="239"/>
      <c r="G296" s="239"/>
      <c r="H296" s="239"/>
      <c r="I296" s="239"/>
      <c r="J296" s="239"/>
      <c r="K296" s="239"/>
      <c r="L296" s="239"/>
      <c r="M296" s="239"/>
      <c r="N296" s="239"/>
      <c r="O296" s="239"/>
      <c r="P296" s="239"/>
      <c r="Q296" s="239"/>
      <c r="R296" s="239"/>
      <c r="S296" s="239"/>
    </row>
    <row r="297" spans="1:19" s="253" customFormat="1" x14ac:dyDescent="0.25">
      <c r="A297" s="239"/>
      <c r="B297" s="239"/>
      <c r="F297" s="239"/>
      <c r="G297" s="239"/>
      <c r="H297" s="239"/>
      <c r="I297" s="239"/>
      <c r="J297" s="239"/>
      <c r="K297" s="239"/>
      <c r="L297" s="239"/>
      <c r="M297" s="239"/>
      <c r="N297" s="239"/>
      <c r="O297" s="239"/>
      <c r="P297" s="239"/>
      <c r="Q297" s="239"/>
      <c r="R297" s="239"/>
      <c r="S297" s="239"/>
    </row>
    <row r="298" spans="1:19" s="253" customFormat="1" x14ac:dyDescent="0.25">
      <c r="A298" s="239"/>
      <c r="B298" s="239"/>
      <c r="F298" s="239"/>
      <c r="G298" s="239"/>
      <c r="H298" s="239"/>
      <c r="I298" s="239"/>
      <c r="J298" s="239"/>
      <c r="K298" s="239"/>
      <c r="L298" s="239"/>
      <c r="M298" s="239"/>
      <c r="N298" s="239"/>
      <c r="O298" s="239"/>
      <c r="P298" s="239"/>
      <c r="Q298" s="239"/>
      <c r="R298" s="239"/>
      <c r="S298" s="239"/>
    </row>
    <row r="299" spans="1:19" s="253" customFormat="1" x14ac:dyDescent="0.25">
      <c r="A299" s="239"/>
      <c r="B299" s="239"/>
      <c r="F299" s="239"/>
      <c r="G299" s="239"/>
      <c r="H299" s="239"/>
      <c r="I299" s="239"/>
      <c r="J299" s="239"/>
      <c r="K299" s="239"/>
      <c r="L299" s="239"/>
      <c r="M299" s="239"/>
      <c r="N299" s="239"/>
      <c r="O299" s="239"/>
      <c r="P299" s="239"/>
      <c r="Q299" s="239"/>
      <c r="R299" s="239"/>
      <c r="S299" s="239"/>
    </row>
    <row r="300" spans="1:19" s="253" customFormat="1" x14ac:dyDescent="0.25">
      <c r="A300" s="239"/>
      <c r="B300" s="239"/>
      <c r="F300" s="239"/>
      <c r="G300" s="239"/>
      <c r="H300" s="239"/>
      <c r="I300" s="239"/>
      <c r="J300" s="239"/>
      <c r="K300" s="239"/>
      <c r="L300" s="239"/>
      <c r="M300" s="239"/>
      <c r="N300" s="239"/>
      <c r="O300" s="239"/>
      <c r="P300" s="239"/>
      <c r="Q300" s="239"/>
      <c r="R300" s="239"/>
      <c r="S300" s="239"/>
    </row>
    <row r="301" spans="1:19" s="253" customFormat="1" x14ac:dyDescent="0.25">
      <c r="A301" s="239"/>
      <c r="B301" s="239"/>
      <c r="F301" s="239"/>
      <c r="G301" s="239"/>
      <c r="H301" s="239"/>
      <c r="I301" s="239"/>
      <c r="J301" s="239"/>
      <c r="K301" s="239"/>
      <c r="L301" s="239"/>
      <c r="M301" s="239"/>
      <c r="N301" s="239"/>
      <c r="O301" s="239"/>
      <c r="P301" s="239"/>
      <c r="Q301" s="239"/>
      <c r="R301" s="239"/>
      <c r="S301" s="239"/>
    </row>
    <row r="302" spans="1:19" s="253" customFormat="1" x14ac:dyDescent="0.25">
      <c r="A302" s="239"/>
      <c r="B302" s="239"/>
      <c r="F302" s="239"/>
      <c r="G302" s="239"/>
      <c r="H302" s="239"/>
      <c r="I302" s="239"/>
      <c r="J302" s="239"/>
      <c r="K302" s="239"/>
      <c r="L302" s="239"/>
      <c r="M302" s="239"/>
      <c r="N302" s="239"/>
      <c r="O302" s="239"/>
      <c r="P302" s="239"/>
      <c r="Q302" s="239"/>
      <c r="R302" s="239"/>
      <c r="S302" s="239"/>
    </row>
    <row r="303" spans="1:19" s="253" customFormat="1" x14ac:dyDescent="0.25">
      <c r="A303" s="239"/>
      <c r="B303" s="239"/>
      <c r="F303" s="239"/>
      <c r="G303" s="239"/>
      <c r="H303" s="239"/>
      <c r="I303" s="239"/>
      <c r="J303" s="239"/>
      <c r="K303" s="239"/>
      <c r="L303" s="239"/>
      <c r="M303" s="239"/>
      <c r="N303" s="239"/>
      <c r="O303" s="239"/>
      <c r="P303" s="239"/>
      <c r="Q303" s="239"/>
      <c r="R303" s="239"/>
      <c r="S303" s="239"/>
    </row>
    <row r="304" spans="1:19" s="253" customFormat="1" x14ac:dyDescent="0.25">
      <c r="A304" s="239"/>
      <c r="B304" s="239"/>
      <c r="F304" s="239"/>
      <c r="G304" s="239"/>
      <c r="H304" s="239"/>
      <c r="I304" s="239"/>
      <c r="J304" s="239"/>
      <c r="K304" s="239"/>
      <c r="L304" s="239"/>
      <c r="M304" s="239"/>
      <c r="N304" s="239"/>
      <c r="O304" s="239"/>
      <c r="P304" s="239"/>
      <c r="Q304" s="239"/>
      <c r="R304" s="239"/>
      <c r="S304" s="239"/>
    </row>
    <row r="305" spans="1:19" s="253" customFormat="1" x14ac:dyDescent="0.25">
      <c r="A305" s="239"/>
      <c r="B305" s="239"/>
      <c r="F305" s="239"/>
      <c r="G305" s="239"/>
      <c r="H305" s="239"/>
      <c r="I305" s="239"/>
      <c r="J305" s="239"/>
      <c r="K305" s="239"/>
      <c r="L305" s="239"/>
      <c r="M305" s="239"/>
      <c r="N305" s="239"/>
      <c r="O305" s="239"/>
      <c r="P305" s="239"/>
      <c r="Q305" s="239"/>
      <c r="R305" s="239"/>
      <c r="S305" s="239"/>
    </row>
    <row r="306" spans="1:19" s="253" customFormat="1" x14ac:dyDescent="0.25">
      <c r="A306" s="239"/>
      <c r="B306" s="239"/>
      <c r="F306" s="239"/>
      <c r="G306" s="239"/>
      <c r="H306" s="239"/>
      <c r="I306" s="239"/>
      <c r="J306" s="239"/>
      <c r="K306" s="239"/>
      <c r="L306" s="239"/>
      <c r="M306" s="239"/>
      <c r="N306" s="239"/>
      <c r="O306" s="239"/>
      <c r="P306" s="239"/>
      <c r="Q306" s="239"/>
      <c r="R306" s="239"/>
      <c r="S306" s="239"/>
    </row>
    <row r="307" spans="1:19" s="253" customFormat="1" x14ac:dyDescent="0.25">
      <c r="A307" s="239"/>
      <c r="B307" s="239"/>
      <c r="F307" s="239"/>
      <c r="G307" s="239"/>
      <c r="H307" s="239"/>
      <c r="I307" s="239"/>
      <c r="J307" s="239"/>
      <c r="K307" s="239"/>
      <c r="L307" s="239"/>
      <c r="M307" s="239"/>
      <c r="N307" s="239"/>
      <c r="O307" s="239"/>
      <c r="P307" s="239"/>
      <c r="Q307" s="239"/>
      <c r="R307" s="239"/>
      <c r="S307" s="239"/>
    </row>
    <row r="308" spans="1:19" s="253" customFormat="1" x14ac:dyDescent="0.25">
      <c r="A308" s="239"/>
      <c r="B308" s="239"/>
      <c r="F308" s="239"/>
      <c r="G308" s="239"/>
      <c r="H308" s="239"/>
      <c r="I308" s="239"/>
      <c r="J308" s="239"/>
      <c r="K308" s="239"/>
      <c r="L308" s="239"/>
      <c r="M308" s="239"/>
      <c r="N308" s="239"/>
      <c r="O308" s="239"/>
      <c r="P308" s="239"/>
      <c r="Q308" s="239"/>
      <c r="R308" s="239"/>
      <c r="S308" s="239"/>
    </row>
    <row r="309" spans="1:19" s="253" customFormat="1" x14ac:dyDescent="0.25">
      <c r="A309" s="239"/>
      <c r="B309" s="239"/>
      <c r="F309" s="239"/>
      <c r="G309" s="239"/>
      <c r="H309" s="239"/>
      <c r="I309" s="239"/>
      <c r="J309" s="239"/>
      <c r="K309" s="239"/>
      <c r="L309" s="239"/>
      <c r="M309" s="239"/>
      <c r="N309" s="239"/>
      <c r="O309" s="239"/>
      <c r="P309" s="239"/>
      <c r="Q309" s="239"/>
      <c r="R309" s="239"/>
      <c r="S309" s="239"/>
    </row>
    <row r="310" spans="1:19" s="253" customFormat="1" x14ac:dyDescent="0.25">
      <c r="A310" s="239"/>
      <c r="B310" s="239"/>
      <c r="F310" s="239"/>
      <c r="G310" s="239"/>
      <c r="H310" s="239"/>
      <c r="I310" s="239"/>
      <c r="J310" s="239"/>
      <c r="K310" s="239"/>
      <c r="L310" s="239"/>
      <c r="M310" s="239"/>
      <c r="N310" s="239"/>
      <c r="O310" s="239"/>
      <c r="P310" s="239"/>
      <c r="Q310" s="239"/>
      <c r="R310" s="239"/>
      <c r="S310" s="239"/>
    </row>
    <row r="311" spans="1:19" s="253" customFormat="1" x14ac:dyDescent="0.25">
      <c r="A311" s="239"/>
      <c r="B311" s="239"/>
      <c r="F311" s="239"/>
      <c r="G311" s="239"/>
      <c r="H311" s="239"/>
      <c r="I311" s="239"/>
      <c r="J311" s="239"/>
      <c r="K311" s="239"/>
      <c r="L311" s="239"/>
      <c r="M311" s="239"/>
      <c r="N311" s="239"/>
      <c r="O311" s="239"/>
      <c r="P311" s="239"/>
      <c r="Q311" s="239"/>
      <c r="R311" s="239"/>
      <c r="S311" s="239"/>
    </row>
    <row r="312" spans="1:19" s="253" customFormat="1" x14ac:dyDescent="0.25">
      <c r="A312" s="239"/>
      <c r="B312" s="239"/>
      <c r="F312" s="239"/>
      <c r="G312" s="239"/>
      <c r="H312" s="239"/>
      <c r="I312" s="239"/>
      <c r="J312" s="239"/>
      <c r="K312" s="239"/>
      <c r="L312" s="239"/>
      <c r="M312" s="239"/>
      <c r="N312" s="239"/>
      <c r="O312" s="239"/>
      <c r="P312" s="239"/>
      <c r="Q312" s="239"/>
      <c r="R312" s="239"/>
      <c r="S312" s="239"/>
    </row>
    <row r="313" spans="1:19" s="253" customFormat="1" x14ac:dyDescent="0.25">
      <c r="A313" s="239"/>
      <c r="B313" s="239"/>
      <c r="F313" s="239"/>
      <c r="G313" s="239"/>
      <c r="H313" s="239"/>
      <c r="I313" s="239"/>
      <c r="J313" s="239"/>
      <c r="K313" s="239"/>
      <c r="L313" s="239"/>
      <c r="M313" s="239"/>
      <c r="N313" s="239"/>
      <c r="O313" s="239"/>
      <c r="P313" s="239"/>
      <c r="Q313" s="239"/>
      <c r="R313" s="239"/>
      <c r="S313" s="239"/>
    </row>
    <row r="314" spans="1:19" s="253" customFormat="1" x14ac:dyDescent="0.25">
      <c r="A314" s="239"/>
      <c r="B314" s="239"/>
      <c r="F314" s="239"/>
      <c r="G314" s="239"/>
      <c r="H314" s="239"/>
      <c r="I314" s="239"/>
      <c r="J314" s="239"/>
      <c r="K314" s="239"/>
      <c r="L314" s="239"/>
      <c r="M314" s="239"/>
      <c r="N314" s="239"/>
      <c r="O314" s="239"/>
      <c r="P314" s="239"/>
      <c r="Q314" s="239"/>
      <c r="R314" s="239"/>
      <c r="S314" s="239"/>
    </row>
    <row r="315" spans="1:19" s="253" customFormat="1" x14ac:dyDescent="0.25">
      <c r="A315" s="239"/>
      <c r="B315" s="239"/>
      <c r="F315" s="239"/>
      <c r="G315" s="239"/>
      <c r="H315" s="239"/>
      <c r="I315" s="239"/>
      <c r="J315" s="239"/>
      <c r="K315" s="239"/>
      <c r="L315" s="239"/>
      <c r="M315" s="239"/>
      <c r="N315" s="239"/>
      <c r="O315" s="239"/>
      <c r="P315" s="239"/>
      <c r="Q315" s="239"/>
      <c r="R315" s="239"/>
      <c r="S315" s="239"/>
    </row>
    <row r="316" spans="1:19" s="253" customFormat="1" x14ac:dyDescent="0.25">
      <c r="A316" s="239"/>
      <c r="B316" s="239"/>
      <c r="F316" s="239"/>
      <c r="G316" s="239"/>
      <c r="H316" s="239"/>
      <c r="I316" s="239"/>
      <c r="J316" s="239"/>
      <c r="K316" s="239"/>
      <c r="L316" s="239"/>
      <c r="M316" s="239"/>
      <c r="N316" s="239"/>
      <c r="O316" s="239"/>
      <c r="P316" s="239"/>
      <c r="Q316" s="239"/>
      <c r="R316" s="239"/>
      <c r="S316" s="239"/>
    </row>
    <row r="317" spans="1:19" s="253" customFormat="1" x14ac:dyDescent="0.25">
      <c r="A317" s="239"/>
      <c r="B317" s="239"/>
      <c r="F317" s="239"/>
      <c r="G317" s="239"/>
      <c r="H317" s="239"/>
      <c r="I317" s="239"/>
      <c r="J317" s="239"/>
      <c r="K317" s="239"/>
      <c r="L317" s="239"/>
      <c r="M317" s="239"/>
      <c r="N317" s="239"/>
      <c r="O317" s="239"/>
      <c r="P317" s="239"/>
      <c r="Q317" s="239"/>
      <c r="R317" s="239"/>
      <c r="S317" s="239"/>
    </row>
    <row r="318" spans="1:19" s="253" customFormat="1" x14ac:dyDescent="0.25">
      <c r="A318" s="239"/>
      <c r="B318" s="239"/>
      <c r="F318" s="239"/>
      <c r="G318" s="239"/>
      <c r="H318" s="239"/>
      <c r="I318" s="239"/>
      <c r="J318" s="239"/>
      <c r="K318" s="239"/>
      <c r="L318" s="239"/>
      <c r="M318" s="239"/>
      <c r="N318" s="239"/>
      <c r="O318" s="239"/>
      <c r="P318" s="239"/>
      <c r="Q318" s="239"/>
      <c r="R318" s="239"/>
      <c r="S318" s="239"/>
    </row>
    <row r="319" spans="1:19" s="253" customFormat="1" x14ac:dyDescent="0.25">
      <c r="A319" s="239"/>
      <c r="B319" s="239"/>
      <c r="F319" s="239"/>
      <c r="G319" s="239"/>
      <c r="H319" s="239"/>
      <c r="I319" s="239"/>
      <c r="J319" s="239"/>
      <c r="K319" s="239"/>
      <c r="L319" s="239"/>
      <c r="M319" s="239"/>
      <c r="N319" s="239"/>
      <c r="O319" s="239"/>
      <c r="P319" s="239"/>
      <c r="Q319" s="239"/>
      <c r="R319" s="239"/>
      <c r="S319" s="239"/>
    </row>
    <row r="320" spans="1:19" s="253" customFormat="1" x14ac:dyDescent="0.25">
      <c r="A320" s="239"/>
      <c r="B320" s="239"/>
      <c r="F320" s="239"/>
      <c r="G320" s="239"/>
      <c r="H320" s="239"/>
      <c r="I320" s="239"/>
      <c r="J320" s="239"/>
      <c r="K320" s="239"/>
      <c r="L320" s="239"/>
      <c r="M320" s="239"/>
      <c r="N320" s="239"/>
      <c r="O320" s="239"/>
      <c r="P320" s="239"/>
      <c r="Q320" s="239"/>
      <c r="R320" s="239"/>
      <c r="S320" s="239"/>
    </row>
    <row r="321" spans="1:19" s="253" customFormat="1" x14ac:dyDescent="0.25">
      <c r="A321" s="239"/>
      <c r="B321" s="239"/>
      <c r="F321" s="239"/>
      <c r="G321" s="239"/>
      <c r="H321" s="239"/>
      <c r="I321" s="239"/>
      <c r="J321" s="239"/>
      <c r="K321" s="239"/>
      <c r="L321" s="239"/>
      <c r="M321" s="239"/>
      <c r="N321" s="239"/>
      <c r="O321" s="239"/>
      <c r="P321" s="239"/>
      <c r="Q321" s="239"/>
      <c r="R321" s="239"/>
      <c r="S321" s="239"/>
    </row>
    <row r="322" spans="1:19" s="253" customFormat="1" x14ac:dyDescent="0.25">
      <c r="A322" s="239"/>
      <c r="B322" s="239"/>
      <c r="F322" s="239"/>
      <c r="G322" s="239"/>
      <c r="H322" s="239"/>
      <c r="I322" s="239"/>
      <c r="J322" s="239"/>
      <c r="K322" s="239"/>
      <c r="L322" s="239"/>
      <c r="M322" s="239"/>
      <c r="N322" s="239"/>
      <c r="O322" s="239"/>
      <c r="P322" s="239"/>
      <c r="Q322" s="239"/>
      <c r="R322" s="239"/>
      <c r="S322" s="239"/>
    </row>
    <row r="323" spans="1:19" s="253" customFormat="1" x14ac:dyDescent="0.25">
      <c r="A323" s="239"/>
      <c r="B323" s="239"/>
      <c r="F323" s="239"/>
      <c r="G323" s="239"/>
      <c r="H323" s="239"/>
      <c r="I323" s="239"/>
      <c r="J323" s="239"/>
      <c r="K323" s="239"/>
      <c r="L323" s="239"/>
      <c r="M323" s="239"/>
      <c r="N323" s="239"/>
      <c r="O323" s="239"/>
      <c r="P323" s="239"/>
      <c r="Q323" s="239"/>
      <c r="R323" s="239"/>
      <c r="S323" s="239"/>
    </row>
    <row r="324" spans="1:19" s="253" customFormat="1" x14ac:dyDescent="0.25">
      <c r="A324" s="239"/>
      <c r="B324" s="239"/>
      <c r="F324" s="239"/>
      <c r="G324" s="239"/>
      <c r="H324" s="239"/>
      <c r="I324" s="239"/>
      <c r="J324" s="239"/>
      <c r="K324" s="239"/>
      <c r="L324" s="239"/>
      <c r="M324" s="239"/>
      <c r="N324" s="239"/>
      <c r="O324" s="239"/>
      <c r="P324" s="239"/>
      <c r="Q324" s="239"/>
      <c r="R324" s="239"/>
      <c r="S324" s="239"/>
    </row>
    <row r="325" spans="1:19" s="253" customFormat="1" x14ac:dyDescent="0.25">
      <c r="A325" s="239"/>
      <c r="B325" s="239"/>
      <c r="F325" s="239"/>
      <c r="G325" s="239"/>
      <c r="H325" s="239"/>
      <c r="I325" s="239"/>
      <c r="J325" s="239"/>
      <c r="K325" s="239"/>
      <c r="L325" s="239"/>
      <c r="M325" s="239"/>
      <c r="N325" s="239"/>
      <c r="O325" s="239"/>
      <c r="P325" s="239"/>
      <c r="Q325" s="239"/>
      <c r="R325" s="239"/>
      <c r="S325" s="239"/>
    </row>
    <row r="326" spans="1:19" s="253" customFormat="1" x14ac:dyDescent="0.25">
      <c r="A326" s="239"/>
      <c r="B326" s="239"/>
      <c r="F326" s="239"/>
      <c r="G326" s="239"/>
      <c r="H326" s="239"/>
      <c r="I326" s="239"/>
      <c r="J326" s="239"/>
      <c r="K326" s="239"/>
      <c r="L326" s="239"/>
      <c r="M326" s="239"/>
      <c r="N326" s="239"/>
      <c r="O326" s="239"/>
      <c r="P326" s="239"/>
      <c r="Q326" s="239"/>
      <c r="R326" s="239"/>
      <c r="S326" s="239"/>
    </row>
    <row r="327" spans="1:19" s="253" customFormat="1" x14ac:dyDescent="0.25">
      <c r="A327" s="239"/>
      <c r="B327" s="239"/>
      <c r="F327" s="239"/>
      <c r="G327" s="239"/>
      <c r="H327" s="239"/>
      <c r="I327" s="239"/>
      <c r="J327" s="239"/>
      <c r="K327" s="239"/>
      <c r="L327" s="239"/>
      <c r="M327" s="239"/>
      <c r="N327" s="239"/>
      <c r="O327" s="239"/>
      <c r="P327" s="239"/>
      <c r="Q327" s="239"/>
      <c r="R327" s="239"/>
      <c r="S327" s="239"/>
    </row>
    <row r="328" spans="1:19" s="253" customFormat="1" x14ac:dyDescent="0.25">
      <c r="A328" s="239"/>
      <c r="B328" s="239"/>
      <c r="F328" s="239"/>
      <c r="G328" s="239"/>
      <c r="H328" s="239"/>
      <c r="I328" s="239"/>
      <c r="J328" s="239"/>
      <c r="K328" s="239"/>
      <c r="L328" s="239"/>
      <c r="M328" s="239"/>
      <c r="N328" s="239"/>
      <c r="O328" s="239"/>
      <c r="P328" s="239"/>
      <c r="Q328" s="239"/>
      <c r="R328" s="239"/>
      <c r="S328" s="239"/>
    </row>
    <row r="329" spans="1:19" s="253" customFormat="1" x14ac:dyDescent="0.25">
      <c r="A329" s="239"/>
      <c r="B329" s="239"/>
      <c r="F329" s="239"/>
      <c r="G329" s="239"/>
      <c r="H329" s="239"/>
      <c r="I329" s="239"/>
      <c r="J329" s="239"/>
      <c r="K329" s="239"/>
      <c r="L329" s="239"/>
      <c r="M329" s="239"/>
      <c r="N329" s="239"/>
      <c r="O329" s="239"/>
      <c r="P329" s="239"/>
      <c r="Q329" s="239"/>
      <c r="R329" s="239"/>
      <c r="S329" s="239"/>
    </row>
    <row r="330" spans="1:19" s="253" customFormat="1" x14ac:dyDescent="0.25">
      <c r="A330" s="239"/>
      <c r="B330" s="239"/>
      <c r="F330" s="239"/>
      <c r="G330" s="239"/>
      <c r="H330" s="239"/>
      <c r="I330" s="239"/>
      <c r="J330" s="239"/>
      <c r="K330" s="239"/>
      <c r="L330" s="239"/>
      <c r="M330" s="239"/>
      <c r="N330" s="239"/>
      <c r="O330" s="239"/>
      <c r="P330" s="239"/>
      <c r="Q330" s="239"/>
      <c r="R330" s="239"/>
      <c r="S330" s="239"/>
    </row>
    <row r="331" spans="1:19" s="253" customFormat="1" x14ac:dyDescent="0.25">
      <c r="A331" s="239"/>
      <c r="B331" s="239"/>
      <c r="F331" s="239"/>
      <c r="G331" s="239"/>
      <c r="H331" s="239"/>
      <c r="I331" s="239"/>
      <c r="J331" s="239"/>
      <c r="K331" s="239"/>
      <c r="L331" s="239"/>
      <c r="M331" s="239"/>
      <c r="N331" s="239"/>
      <c r="O331" s="239"/>
      <c r="P331" s="239"/>
      <c r="Q331" s="239"/>
      <c r="R331" s="239"/>
      <c r="S331" s="239"/>
    </row>
    <row r="332" spans="1:19" s="253" customFormat="1" x14ac:dyDescent="0.25">
      <c r="A332" s="239"/>
      <c r="B332" s="239"/>
      <c r="F332" s="239"/>
      <c r="G332" s="239"/>
      <c r="H332" s="239"/>
      <c r="I332" s="239"/>
      <c r="J332" s="239"/>
      <c r="K332" s="239"/>
      <c r="L332" s="239"/>
      <c r="M332" s="239"/>
      <c r="N332" s="239"/>
      <c r="O332" s="239"/>
      <c r="P332" s="239"/>
      <c r="Q332" s="239"/>
      <c r="R332" s="239"/>
      <c r="S332" s="239"/>
    </row>
    <row r="333" spans="1:19" s="253" customFormat="1" x14ac:dyDescent="0.25">
      <c r="A333" s="239"/>
      <c r="B333" s="239"/>
      <c r="F333" s="239"/>
      <c r="G333" s="239"/>
      <c r="H333" s="239"/>
      <c r="I333" s="239"/>
      <c r="J333" s="239"/>
      <c r="K333" s="239"/>
      <c r="L333" s="239"/>
      <c r="M333" s="239"/>
      <c r="N333" s="239"/>
      <c r="O333" s="239"/>
      <c r="P333" s="239"/>
      <c r="Q333" s="239"/>
      <c r="R333" s="239"/>
      <c r="S333" s="239"/>
    </row>
    <row r="334" spans="1:19" s="253" customFormat="1" x14ac:dyDescent="0.25">
      <c r="A334" s="239"/>
      <c r="B334" s="239"/>
      <c r="F334" s="239"/>
      <c r="G334" s="239"/>
      <c r="H334" s="239"/>
      <c r="I334" s="239"/>
      <c r="J334" s="239"/>
      <c r="K334" s="239"/>
      <c r="L334" s="239"/>
      <c r="M334" s="239"/>
      <c r="N334" s="239"/>
      <c r="O334" s="239"/>
      <c r="P334" s="239"/>
      <c r="Q334" s="239"/>
      <c r="R334" s="239"/>
      <c r="S334" s="239"/>
    </row>
    <row r="335" spans="1:19" s="253" customFormat="1" x14ac:dyDescent="0.25">
      <c r="A335" s="239"/>
      <c r="B335" s="239"/>
      <c r="F335" s="239"/>
      <c r="G335" s="239"/>
      <c r="H335" s="239"/>
      <c r="I335" s="239"/>
      <c r="J335" s="239"/>
      <c r="K335" s="239"/>
      <c r="L335" s="239"/>
      <c r="M335" s="239"/>
      <c r="N335" s="239"/>
      <c r="O335" s="239"/>
      <c r="P335" s="239"/>
      <c r="Q335" s="239"/>
      <c r="R335" s="239"/>
      <c r="S335" s="239"/>
    </row>
    <row r="336" spans="1:19" s="253" customFormat="1" x14ac:dyDescent="0.25">
      <c r="A336" s="239"/>
      <c r="B336" s="239"/>
      <c r="F336" s="239"/>
      <c r="G336" s="239"/>
      <c r="H336" s="239"/>
      <c r="I336" s="239"/>
      <c r="J336" s="239"/>
      <c r="K336" s="239"/>
      <c r="L336" s="239"/>
      <c r="M336" s="239"/>
      <c r="N336" s="239"/>
      <c r="O336" s="239"/>
      <c r="P336" s="239"/>
      <c r="Q336" s="239"/>
      <c r="R336" s="239"/>
      <c r="S336" s="239"/>
    </row>
    <row r="337" spans="1:19" s="253" customFormat="1" x14ac:dyDescent="0.25">
      <c r="A337" s="239"/>
      <c r="B337" s="239"/>
      <c r="F337" s="239"/>
      <c r="G337" s="239"/>
      <c r="H337" s="239"/>
      <c r="I337" s="239"/>
      <c r="J337" s="239"/>
      <c r="K337" s="239"/>
      <c r="L337" s="239"/>
      <c r="M337" s="239"/>
      <c r="N337" s="239"/>
      <c r="O337" s="239"/>
      <c r="P337" s="239"/>
      <c r="Q337" s="239"/>
      <c r="R337" s="239"/>
      <c r="S337" s="239"/>
    </row>
    <row r="338" spans="1:19" s="253" customFormat="1" x14ac:dyDescent="0.25">
      <c r="A338" s="239"/>
      <c r="B338" s="239"/>
      <c r="F338" s="239"/>
      <c r="G338" s="239"/>
      <c r="H338" s="239"/>
      <c r="I338" s="239"/>
      <c r="J338" s="239"/>
      <c r="K338" s="239"/>
      <c r="L338" s="239"/>
      <c r="M338" s="239"/>
      <c r="N338" s="239"/>
      <c r="O338" s="239"/>
      <c r="P338" s="239"/>
      <c r="Q338" s="239"/>
      <c r="R338" s="239"/>
      <c r="S338" s="239"/>
    </row>
    <row r="339" spans="1:19" s="253" customFormat="1" x14ac:dyDescent="0.25">
      <c r="A339" s="239"/>
      <c r="B339" s="239"/>
      <c r="F339" s="239"/>
      <c r="G339" s="239"/>
      <c r="H339" s="239"/>
      <c r="I339" s="239"/>
      <c r="J339" s="239"/>
      <c r="K339" s="239"/>
      <c r="L339" s="239"/>
      <c r="M339" s="239"/>
      <c r="N339" s="239"/>
      <c r="O339" s="239"/>
      <c r="P339" s="239"/>
      <c r="Q339" s="239"/>
      <c r="R339" s="239"/>
      <c r="S339" s="239"/>
    </row>
    <row r="340" spans="1:19" s="253" customFormat="1" x14ac:dyDescent="0.25">
      <c r="A340" s="239"/>
      <c r="B340" s="239"/>
      <c r="F340" s="239"/>
      <c r="G340" s="239"/>
      <c r="H340" s="239"/>
      <c r="I340" s="239"/>
      <c r="J340" s="239"/>
      <c r="K340" s="239"/>
      <c r="L340" s="239"/>
      <c r="M340" s="239"/>
      <c r="N340" s="239"/>
      <c r="O340" s="239"/>
      <c r="P340" s="239"/>
      <c r="Q340" s="239"/>
      <c r="R340" s="239"/>
      <c r="S340" s="239"/>
    </row>
    <row r="341" spans="1:19" s="253" customFormat="1" x14ac:dyDescent="0.25">
      <c r="A341" s="239"/>
      <c r="B341" s="239"/>
      <c r="F341" s="239"/>
      <c r="G341" s="239"/>
      <c r="H341" s="239"/>
      <c r="I341" s="239"/>
      <c r="J341" s="239"/>
      <c r="K341" s="239"/>
      <c r="L341" s="239"/>
      <c r="M341" s="239"/>
      <c r="N341" s="239"/>
      <c r="O341" s="239"/>
      <c r="P341" s="239"/>
      <c r="Q341" s="239"/>
      <c r="R341" s="239"/>
      <c r="S341" s="239"/>
    </row>
    <row r="342" spans="1:19" s="253" customFormat="1" x14ac:dyDescent="0.25">
      <c r="A342" s="239"/>
      <c r="B342" s="239"/>
      <c r="F342" s="239"/>
      <c r="G342" s="239"/>
      <c r="H342" s="239"/>
      <c r="I342" s="239"/>
      <c r="J342" s="239"/>
      <c r="K342" s="239"/>
      <c r="L342" s="239"/>
      <c r="M342" s="239"/>
      <c r="N342" s="239"/>
      <c r="O342" s="239"/>
      <c r="P342" s="239"/>
      <c r="Q342" s="239"/>
      <c r="R342" s="239"/>
      <c r="S342" s="239"/>
    </row>
    <row r="343" spans="1:19" s="253" customFormat="1" x14ac:dyDescent="0.25">
      <c r="A343" s="239"/>
      <c r="B343" s="239"/>
      <c r="F343" s="239"/>
      <c r="G343" s="239"/>
      <c r="H343" s="239"/>
      <c r="I343" s="239"/>
      <c r="J343" s="239"/>
      <c r="K343" s="239"/>
      <c r="L343" s="239"/>
      <c r="M343" s="239"/>
      <c r="N343" s="239"/>
      <c r="O343" s="239"/>
      <c r="P343" s="239"/>
      <c r="Q343" s="239"/>
      <c r="R343" s="239"/>
      <c r="S343" s="239"/>
    </row>
    <row r="344" spans="1:19" s="253" customFormat="1" x14ac:dyDescent="0.25">
      <c r="A344" s="239"/>
      <c r="B344" s="239"/>
      <c r="F344" s="239"/>
      <c r="G344" s="239"/>
      <c r="H344" s="239"/>
      <c r="I344" s="239"/>
      <c r="J344" s="239"/>
      <c r="K344" s="239"/>
      <c r="L344" s="239"/>
      <c r="M344" s="239"/>
      <c r="N344" s="239"/>
      <c r="O344" s="239"/>
      <c r="P344" s="239"/>
      <c r="Q344" s="239"/>
      <c r="R344" s="239"/>
      <c r="S344" s="239"/>
    </row>
    <row r="345" spans="1:19" s="253" customFormat="1" x14ac:dyDescent="0.25">
      <c r="A345" s="239"/>
      <c r="B345" s="239"/>
      <c r="F345" s="239"/>
      <c r="G345" s="239"/>
      <c r="H345" s="239"/>
      <c r="I345" s="239"/>
      <c r="J345" s="239"/>
      <c r="K345" s="239"/>
      <c r="L345" s="239"/>
      <c r="M345" s="239"/>
      <c r="N345" s="239"/>
      <c r="O345" s="239"/>
      <c r="P345" s="239"/>
      <c r="Q345" s="239"/>
      <c r="R345" s="239"/>
      <c r="S345" s="239"/>
    </row>
    <row r="346" spans="1:19" s="253" customFormat="1" x14ac:dyDescent="0.25">
      <c r="A346" s="239"/>
      <c r="B346" s="239"/>
      <c r="F346" s="239"/>
      <c r="G346" s="239"/>
      <c r="H346" s="239"/>
      <c r="I346" s="239"/>
      <c r="J346" s="239"/>
      <c r="K346" s="239"/>
      <c r="L346" s="239"/>
      <c r="M346" s="239"/>
      <c r="N346" s="239"/>
      <c r="O346" s="239"/>
      <c r="P346" s="239"/>
      <c r="Q346" s="239"/>
      <c r="R346" s="239"/>
      <c r="S346" s="239"/>
    </row>
    <row r="347" spans="1:19" s="253" customFormat="1" x14ac:dyDescent="0.25">
      <c r="A347" s="239"/>
      <c r="B347" s="239"/>
      <c r="F347" s="239"/>
      <c r="G347" s="239"/>
      <c r="H347" s="239"/>
      <c r="I347" s="239"/>
      <c r="J347" s="239"/>
      <c r="K347" s="239"/>
      <c r="L347" s="239"/>
      <c r="M347" s="239"/>
      <c r="N347" s="239"/>
      <c r="O347" s="239"/>
      <c r="P347" s="239"/>
      <c r="Q347" s="239"/>
      <c r="R347" s="239"/>
      <c r="S347" s="239"/>
    </row>
    <row r="348" spans="1:19" s="253" customFormat="1" x14ac:dyDescent="0.25">
      <c r="A348" s="239"/>
      <c r="B348" s="239"/>
      <c r="F348" s="239"/>
      <c r="G348" s="239"/>
      <c r="H348" s="239"/>
      <c r="I348" s="239"/>
      <c r="J348" s="239"/>
      <c r="K348" s="239"/>
      <c r="L348" s="239"/>
      <c r="M348" s="239"/>
      <c r="N348" s="239"/>
      <c r="O348" s="239"/>
      <c r="P348" s="239"/>
      <c r="Q348" s="239"/>
      <c r="R348" s="239"/>
      <c r="S348" s="239"/>
    </row>
    <row r="349" spans="1:19" s="253" customFormat="1" x14ac:dyDescent="0.25">
      <c r="A349" s="239"/>
      <c r="B349" s="239"/>
      <c r="F349" s="239"/>
      <c r="G349" s="239"/>
      <c r="H349" s="239"/>
      <c r="I349" s="239"/>
      <c r="J349" s="239"/>
      <c r="K349" s="239"/>
      <c r="L349" s="239"/>
      <c r="M349" s="239"/>
      <c r="N349" s="239"/>
      <c r="O349" s="239"/>
      <c r="P349" s="239"/>
      <c r="Q349" s="239"/>
      <c r="R349" s="239"/>
      <c r="S349" s="239"/>
    </row>
    <row r="350" spans="1:19" s="253" customFormat="1" x14ac:dyDescent="0.25">
      <c r="A350" s="239"/>
      <c r="B350" s="239"/>
      <c r="F350" s="239"/>
      <c r="G350" s="239"/>
      <c r="H350" s="239"/>
      <c r="I350" s="239"/>
      <c r="J350" s="239"/>
      <c r="K350" s="239"/>
      <c r="L350" s="239"/>
      <c r="M350" s="239"/>
      <c r="N350" s="239"/>
      <c r="O350" s="239"/>
      <c r="P350" s="239"/>
      <c r="Q350" s="239"/>
      <c r="R350" s="239"/>
      <c r="S350" s="239"/>
    </row>
    <row r="351" spans="1:19" s="253" customFormat="1" x14ac:dyDescent="0.25">
      <c r="A351" s="239"/>
      <c r="B351" s="239"/>
      <c r="F351" s="239"/>
      <c r="G351" s="239"/>
      <c r="H351" s="239"/>
      <c r="I351" s="239"/>
      <c r="J351" s="239"/>
      <c r="K351" s="239"/>
      <c r="L351" s="239"/>
      <c r="M351" s="239"/>
      <c r="N351" s="239"/>
      <c r="O351" s="239"/>
      <c r="P351" s="239"/>
      <c r="Q351" s="239"/>
      <c r="R351" s="239"/>
      <c r="S351" s="239"/>
    </row>
    <row r="352" spans="1:19" s="253" customFormat="1" x14ac:dyDescent="0.25">
      <c r="A352" s="239"/>
      <c r="B352" s="239"/>
      <c r="F352" s="239"/>
      <c r="G352" s="239"/>
      <c r="H352" s="239"/>
      <c r="I352" s="239"/>
      <c r="J352" s="239"/>
      <c r="K352" s="239"/>
      <c r="L352" s="239"/>
      <c r="M352" s="239"/>
      <c r="N352" s="239"/>
      <c r="O352" s="239"/>
      <c r="P352" s="239"/>
      <c r="Q352" s="239"/>
      <c r="R352" s="239"/>
      <c r="S352" s="239"/>
    </row>
    <row r="353" spans="1:19" s="253" customFormat="1" x14ac:dyDescent="0.25">
      <c r="A353" s="239"/>
      <c r="B353" s="239"/>
      <c r="F353" s="239"/>
      <c r="G353" s="239"/>
      <c r="H353" s="239"/>
      <c r="I353" s="239"/>
      <c r="J353" s="239"/>
      <c r="K353" s="239"/>
      <c r="L353" s="239"/>
      <c r="M353" s="239"/>
      <c r="N353" s="239"/>
      <c r="O353" s="239"/>
      <c r="P353" s="239"/>
      <c r="Q353" s="239"/>
      <c r="R353" s="239"/>
      <c r="S353" s="239"/>
    </row>
    <row r="354" spans="1:19" s="253" customFormat="1" x14ac:dyDescent="0.25">
      <c r="A354" s="239"/>
      <c r="B354" s="239"/>
      <c r="F354" s="239"/>
      <c r="G354" s="239"/>
      <c r="H354" s="239"/>
      <c r="I354" s="239"/>
      <c r="J354" s="239"/>
      <c r="K354" s="239"/>
      <c r="L354" s="239"/>
      <c r="M354" s="239"/>
      <c r="N354" s="239"/>
      <c r="O354" s="239"/>
      <c r="P354" s="239"/>
      <c r="Q354" s="239"/>
      <c r="R354" s="239"/>
      <c r="S354" s="239"/>
    </row>
    <row r="355" spans="1:19" s="253" customFormat="1" x14ac:dyDescent="0.25">
      <c r="A355" s="239"/>
      <c r="B355" s="239"/>
      <c r="F355" s="239"/>
      <c r="G355" s="239"/>
      <c r="H355" s="239"/>
      <c r="I355" s="239"/>
      <c r="J355" s="239"/>
      <c r="K355" s="239"/>
      <c r="L355" s="239"/>
      <c r="M355" s="239"/>
      <c r="N355" s="239"/>
      <c r="O355" s="239"/>
      <c r="P355" s="239"/>
      <c r="Q355" s="239"/>
      <c r="R355" s="239"/>
      <c r="S355" s="239"/>
    </row>
    <row r="356" spans="1:19" s="253" customFormat="1" x14ac:dyDescent="0.25">
      <c r="A356" s="239"/>
      <c r="B356" s="239"/>
      <c r="F356" s="239"/>
      <c r="G356" s="239"/>
      <c r="H356" s="239"/>
      <c r="I356" s="239"/>
      <c r="J356" s="239"/>
      <c r="K356" s="239"/>
      <c r="L356" s="239"/>
      <c r="M356" s="239"/>
      <c r="N356" s="239"/>
      <c r="O356" s="239"/>
      <c r="P356" s="239"/>
      <c r="Q356" s="239"/>
      <c r="R356" s="239"/>
      <c r="S356" s="239"/>
    </row>
    <row r="357" spans="1:19" s="253" customFormat="1" x14ac:dyDescent="0.25">
      <c r="A357" s="239"/>
      <c r="B357" s="239"/>
      <c r="F357" s="239"/>
      <c r="G357" s="239"/>
      <c r="H357" s="239"/>
      <c r="I357" s="239"/>
      <c r="J357" s="239"/>
      <c r="K357" s="239"/>
      <c r="L357" s="239"/>
      <c r="M357" s="239"/>
      <c r="N357" s="239"/>
      <c r="O357" s="239"/>
      <c r="P357" s="239"/>
      <c r="Q357" s="239"/>
      <c r="R357" s="239"/>
      <c r="S357" s="239"/>
    </row>
    <row r="358" spans="1:19" s="253" customFormat="1" x14ac:dyDescent="0.25">
      <c r="A358" s="239"/>
      <c r="B358" s="239"/>
      <c r="F358" s="239"/>
      <c r="G358" s="239"/>
      <c r="H358" s="239"/>
      <c r="I358" s="239"/>
      <c r="J358" s="239"/>
      <c r="K358" s="239"/>
      <c r="L358" s="239"/>
      <c r="M358" s="239"/>
      <c r="N358" s="239"/>
      <c r="O358" s="239"/>
      <c r="P358" s="239"/>
      <c r="Q358" s="239"/>
      <c r="R358" s="239"/>
      <c r="S358" s="239"/>
    </row>
    <row r="359" spans="1:19" s="253" customFormat="1" x14ac:dyDescent="0.25">
      <c r="A359" s="239"/>
      <c r="B359" s="239"/>
      <c r="F359" s="239"/>
      <c r="G359" s="239"/>
      <c r="H359" s="239"/>
      <c r="I359" s="239"/>
      <c r="J359" s="239"/>
      <c r="K359" s="239"/>
      <c r="L359" s="239"/>
      <c r="M359" s="239"/>
      <c r="N359" s="239"/>
      <c r="O359" s="239"/>
      <c r="P359" s="239"/>
      <c r="Q359" s="239"/>
      <c r="R359" s="239"/>
      <c r="S359" s="239"/>
    </row>
    <row r="360" spans="1:19" s="253" customFormat="1" x14ac:dyDescent="0.25">
      <c r="A360" s="239"/>
      <c r="B360" s="239"/>
      <c r="F360" s="239"/>
      <c r="G360" s="239"/>
      <c r="H360" s="239"/>
      <c r="I360" s="239"/>
      <c r="J360" s="239"/>
      <c r="K360" s="239"/>
      <c r="L360" s="239"/>
      <c r="M360" s="239"/>
      <c r="N360" s="239"/>
      <c r="O360" s="239"/>
      <c r="P360" s="239"/>
      <c r="Q360" s="239"/>
      <c r="R360" s="239"/>
      <c r="S360" s="239"/>
    </row>
    <row r="361" spans="1:19" s="253" customFormat="1" x14ac:dyDescent="0.25">
      <c r="A361" s="239"/>
      <c r="B361" s="239"/>
      <c r="F361" s="239"/>
      <c r="G361" s="239"/>
      <c r="H361" s="239"/>
      <c r="I361" s="239"/>
      <c r="J361" s="239"/>
      <c r="K361" s="239"/>
      <c r="L361" s="239"/>
      <c r="M361" s="239"/>
      <c r="N361" s="239"/>
      <c r="O361" s="239"/>
      <c r="P361" s="239"/>
      <c r="Q361" s="239"/>
      <c r="R361" s="239"/>
      <c r="S361" s="239"/>
    </row>
    <row r="362" spans="1:19" s="253" customFormat="1" x14ac:dyDescent="0.25">
      <c r="A362" s="239"/>
      <c r="B362" s="239"/>
      <c r="F362" s="239"/>
      <c r="G362" s="239"/>
      <c r="H362" s="239"/>
      <c r="I362" s="239"/>
      <c r="J362" s="239"/>
      <c r="K362" s="239"/>
      <c r="L362" s="239"/>
      <c r="M362" s="239"/>
      <c r="N362" s="239"/>
      <c r="O362" s="239"/>
      <c r="P362" s="239"/>
      <c r="Q362" s="239"/>
      <c r="R362" s="239"/>
      <c r="S362" s="239"/>
    </row>
    <row r="363" spans="1:19" s="253" customFormat="1" x14ac:dyDescent="0.25">
      <c r="A363" s="239"/>
      <c r="B363" s="239"/>
      <c r="F363" s="239"/>
      <c r="G363" s="239"/>
      <c r="H363" s="239"/>
      <c r="I363" s="239"/>
      <c r="J363" s="239"/>
      <c r="K363" s="239"/>
      <c r="L363" s="239"/>
      <c r="M363" s="239"/>
      <c r="N363" s="239"/>
      <c r="O363" s="239"/>
      <c r="P363" s="239"/>
      <c r="Q363" s="239"/>
      <c r="R363" s="239"/>
      <c r="S363" s="239"/>
    </row>
    <row r="364" spans="1:19" s="253" customFormat="1" x14ac:dyDescent="0.25">
      <c r="A364" s="239"/>
      <c r="B364" s="239"/>
      <c r="F364" s="239"/>
      <c r="G364" s="239"/>
      <c r="H364" s="239"/>
      <c r="I364" s="239"/>
      <c r="J364" s="239"/>
      <c r="K364" s="239"/>
      <c r="L364" s="239"/>
      <c r="M364" s="239"/>
      <c r="N364" s="239"/>
      <c r="O364" s="239"/>
      <c r="P364" s="239"/>
      <c r="Q364" s="239"/>
      <c r="R364" s="239"/>
      <c r="S364" s="239"/>
    </row>
    <row r="365" spans="1:19" s="253" customFormat="1" x14ac:dyDescent="0.25">
      <c r="A365" s="239"/>
      <c r="B365" s="239"/>
      <c r="F365" s="239"/>
      <c r="G365" s="239"/>
      <c r="H365" s="239"/>
      <c r="I365" s="239"/>
      <c r="J365" s="239"/>
      <c r="K365" s="239"/>
      <c r="L365" s="239"/>
      <c r="M365" s="239"/>
      <c r="N365" s="239"/>
      <c r="O365" s="239"/>
      <c r="P365" s="239"/>
      <c r="Q365" s="239"/>
      <c r="R365" s="239"/>
      <c r="S365" s="239"/>
    </row>
    <row r="366" spans="1:19" s="253" customFormat="1" x14ac:dyDescent="0.25">
      <c r="A366" s="239"/>
      <c r="B366" s="239"/>
      <c r="F366" s="239"/>
      <c r="G366" s="239"/>
      <c r="H366" s="239"/>
      <c r="I366" s="239"/>
      <c r="J366" s="239"/>
      <c r="K366" s="239"/>
      <c r="L366" s="239"/>
      <c r="M366" s="239"/>
      <c r="N366" s="239"/>
      <c r="O366" s="239"/>
      <c r="P366" s="239"/>
      <c r="Q366" s="239"/>
      <c r="R366" s="239"/>
      <c r="S366" s="239"/>
    </row>
    <row r="367" spans="1:19" s="253" customFormat="1" x14ac:dyDescent="0.25">
      <c r="A367" s="239"/>
      <c r="B367" s="239"/>
      <c r="F367" s="239"/>
      <c r="G367" s="239"/>
      <c r="H367" s="239"/>
      <c r="I367" s="239"/>
      <c r="J367" s="239"/>
      <c r="K367" s="239"/>
      <c r="L367" s="239"/>
      <c r="M367" s="239"/>
      <c r="N367" s="239"/>
      <c r="O367" s="239"/>
      <c r="P367" s="239"/>
      <c r="Q367" s="239"/>
      <c r="R367" s="239"/>
      <c r="S367" s="239"/>
    </row>
    <row r="368" spans="1:19" s="253" customFormat="1" x14ac:dyDescent="0.25">
      <c r="A368" s="239"/>
      <c r="B368" s="239"/>
      <c r="F368" s="239"/>
      <c r="G368" s="239"/>
      <c r="H368" s="239"/>
      <c r="I368" s="239"/>
      <c r="J368" s="239"/>
      <c r="K368" s="239"/>
      <c r="L368" s="239"/>
      <c r="M368" s="239"/>
      <c r="N368" s="239"/>
      <c r="O368" s="239"/>
      <c r="P368" s="239"/>
      <c r="Q368" s="239"/>
      <c r="R368" s="239"/>
      <c r="S368" s="239"/>
    </row>
    <row r="369" spans="1:19" s="253" customFormat="1" x14ac:dyDescent="0.25">
      <c r="A369" s="239"/>
      <c r="B369" s="239"/>
      <c r="F369" s="239"/>
      <c r="G369" s="239"/>
      <c r="H369" s="239"/>
      <c r="I369" s="239"/>
      <c r="J369" s="239"/>
      <c r="K369" s="239"/>
      <c r="L369" s="239"/>
      <c r="M369" s="239"/>
      <c r="N369" s="239"/>
      <c r="O369" s="239"/>
      <c r="P369" s="239"/>
      <c r="Q369" s="239"/>
      <c r="R369" s="239"/>
      <c r="S369" s="239"/>
    </row>
    <row r="370" spans="1:19" s="253" customFormat="1" x14ac:dyDescent="0.25">
      <c r="A370" s="239"/>
      <c r="B370" s="239"/>
      <c r="F370" s="239"/>
      <c r="G370" s="239"/>
      <c r="H370" s="239"/>
      <c r="I370" s="239"/>
      <c r="J370" s="239"/>
      <c r="K370" s="239"/>
      <c r="L370" s="239"/>
      <c r="M370" s="239"/>
      <c r="N370" s="239"/>
      <c r="O370" s="239"/>
      <c r="P370" s="239"/>
      <c r="Q370" s="239"/>
      <c r="R370" s="239"/>
      <c r="S370" s="239"/>
    </row>
    <row r="371" spans="1:19" s="253" customFormat="1" x14ac:dyDescent="0.25">
      <c r="A371" s="239"/>
      <c r="B371" s="239"/>
      <c r="F371" s="239"/>
      <c r="G371" s="239"/>
      <c r="H371" s="239"/>
      <c r="I371" s="239"/>
      <c r="J371" s="239"/>
      <c r="K371" s="239"/>
      <c r="L371" s="239"/>
      <c r="M371" s="239"/>
      <c r="N371" s="239"/>
      <c r="O371" s="239"/>
      <c r="P371" s="239"/>
      <c r="Q371" s="239"/>
      <c r="R371" s="239"/>
      <c r="S371" s="239"/>
    </row>
    <row r="372" spans="1:19" s="253" customFormat="1" x14ac:dyDescent="0.25">
      <c r="A372" s="239"/>
      <c r="B372" s="239"/>
      <c r="F372" s="239"/>
      <c r="G372" s="239"/>
      <c r="H372" s="239"/>
      <c r="I372" s="239"/>
      <c r="J372" s="239"/>
      <c r="K372" s="239"/>
      <c r="L372" s="239"/>
      <c r="M372" s="239"/>
      <c r="N372" s="239"/>
      <c r="O372" s="239"/>
      <c r="P372" s="239"/>
      <c r="Q372" s="239"/>
      <c r="R372" s="239"/>
      <c r="S372" s="239"/>
    </row>
    <row r="373" spans="1:19" s="253" customFormat="1" x14ac:dyDescent="0.25">
      <c r="A373" s="239"/>
      <c r="B373" s="239"/>
      <c r="F373" s="239"/>
      <c r="G373" s="239"/>
      <c r="H373" s="239"/>
      <c r="I373" s="239"/>
      <c r="J373" s="239"/>
      <c r="K373" s="239"/>
      <c r="L373" s="239"/>
      <c r="M373" s="239"/>
      <c r="N373" s="239"/>
      <c r="O373" s="239"/>
      <c r="P373" s="239"/>
      <c r="Q373" s="239"/>
      <c r="R373" s="239"/>
      <c r="S373" s="239"/>
    </row>
    <row r="374" spans="1:19" s="253" customFormat="1" x14ac:dyDescent="0.25">
      <c r="A374" s="239"/>
      <c r="B374" s="239"/>
      <c r="F374" s="239"/>
      <c r="G374" s="239"/>
      <c r="H374" s="239"/>
      <c r="I374" s="239"/>
      <c r="J374" s="239"/>
      <c r="K374" s="239"/>
      <c r="L374" s="239"/>
      <c r="M374" s="239"/>
      <c r="N374" s="239"/>
      <c r="O374" s="239"/>
      <c r="P374" s="239"/>
      <c r="Q374" s="239"/>
      <c r="R374" s="239"/>
      <c r="S374" s="239"/>
    </row>
    <row r="375" spans="1:19" s="253" customFormat="1" x14ac:dyDescent="0.25">
      <c r="A375" s="239"/>
      <c r="B375" s="239"/>
      <c r="F375" s="239"/>
      <c r="G375" s="239"/>
      <c r="H375" s="239"/>
      <c r="I375" s="239"/>
      <c r="J375" s="239"/>
      <c r="K375" s="239"/>
      <c r="L375" s="239"/>
      <c r="M375" s="239"/>
      <c r="N375" s="239"/>
      <c r="O375" s="239"/>
      <c r="P375" s="239"/>
      <c r="Q375" s="239"/>
      <c r="R375" s="239"/>
      <c r="S375" s="239"/>
    </row>
    <row r="376" spans="1:19" s="253" customFormat="1" x14ac:dyDescent="0.25">
      <c r="A376" s="239"/>
      <c r="B376" s="239"/>
      <c r="F376" s="239"/>
      <c r="G376" s="239"/>
      <c r="H376" s="239"/>
      <c r="I376" s="239"/>
      <c r="J376" s="239"/>
      <c r="K376" s="239"/>
      <c r="L376" s="239"/>
      <c r="M376" s="239"/>
      <c r="N376" s="239"/>
      <c r="O376" s="239"/>
      <c r="P376" s="239"/>
      <c r="Q376" s="239"/>
      <c r="R376" s="239"/>
      <c r="S376" s="239"/>
    </row>
    <row r="377" spans="1:19" s="253" customFormat="1" x14ac:dyDescent="0.25">
      <c r="A377" s="239"/>
      <c r="B377" s="239"/>
      <c r="F377" s="239"/>
      <c r="G377" s="239"/>
      <c r="H377" s="239"/>
      <c r="I377" s="239"/>
      <c r="J377" s="239"/>
      <c r="K377" s="239"/>
      <c r="L377" s="239"/>
      <c r="M377" s="239"/>
      <c r="N377" s="239"/>
      <c r="O377" s="239"/>
      <c r="P377" s="239"/>
      <c r="Q377" s="239"/>
      <c r="R377" s="239"/>
      <c r="S377" s="239"/>
    </row>
    <row r="378" spans="1:19" s="253" customFormat="1" x14ac:dyDescent="0.25">
      <c r="A378" s="239"/>
      <c r="B378" s="239"/>
      <c r="F378" s="239"/>
      <c r="G378" s="239"/>
      <c r="H378" s="239"/>
      <c r="I378" s="239"/>
      <c r="J378" s="239"/>
      <c r="K378" s="239"/>
      <c r="L378" s="239"/>
      <c r="M378" s="239"/>
      <c r="N378" s="239"/>
      <c r="O378" s="239"/>
      <c r="P378" s="239"/>
      <c r="Q378" s="239"/>
      <c r="R378" s="239"/>
      <c r="S378" s="239"/>
    </row>
    <row r="379" spans="1:19" s="253" customFormat="1" x14ac:dyDescent="0.25">
      <c r="A379" s="239"/>
      <c r="B379" s="239"/>
      <c r="F379" s="239"/>
      <c r="G379" s="239"/>
      <c r="H379" s="239"/>
      <c r="I379" s="239"/>
      <c r="J379" s="239"/>
      <c r="K379" s="239"/>
      <c r="L379" s="239"/>
      <c r="M379" s="239"/>
      <c r="N379" s="239"/>
      <c r="O379" s="239"/>
      <c r="P379" s="239"/>
      <c r="Q379" s="239"/>
      <c r="R379" s="239"/>
      <c r="S379" s="239"/>
    </row>
    <row r="380" spans="1:19" s="253" customFormat="1" x14ac:dyDescent="0.25">
      <c r="A380" s="239"/>
      <c r="B380" s="239"/>
      <c r="F380" s="239"/>
      <c r="G380" s="239"/>
      <c r="H380" s="239"/>
      <c r="I380" s="239"/>
      <c r="J380" s="239"/>
      <c r="K380" s="239"/>
      <c r="L380" s="239"/>
      <c r="M380" s="239"/>
      <c r="N380" s="239"/>
      <c r="O380" s="239"/>
      <c r="P380" s="239"/>
      <c r="Q380" s="239"/>
      <c r="R380" s="239"/>
      <c r="S380" s="239"/>
    </row>
    <row r="381" spans="1:19" s="253" customFormat="1" x14ac:dyDescent="0.25">
      <c r="A381" s="239"/>
      <c r="B381" s="239"/>
      <c r="F381" s="239"/>
      <c r="G381" s="239"/>
      <c r="H381" s="239"/>
      <c r="I381" s="239"/>
      <c r="J381" s="239"/>
      <c r="K381" s="239"/>
      <c r="L381" s="239"/>
      <c r="M381" s="239"/>
      <c r="N381" s="239"/>
      <c r="O381" s="239"/>
      <c r="P381" s="239"/>
      <c r="Q381" s="239"/>
      <c r="R381" s="239"/>
      <c r="S381" s="239"/>
    </row>
    <row r="382" spans="1:19" s="253" customFormat="1" x14ac:dyDescent="0.25">
      <c r="A382" s="239"/>
      <c r="B382" s="239"/>
      <c r="F382" s="239"/>
      <c r="G382" s="239"/>
      <c r="H382" s="239"/>
      <c r="I382" s="239"/>
      <c r="J382" s="239"/>
      <c r="K382" s="239"/>
      <c r="L382" s="239"/>
      <c r="M382" s="239"/>
      <c r="N382" s="239"/>
      <c r="O382" s="239"/>
      <c r="P382" s="239"/>
      <c r="Q382" s="239"/>
      <c r="R382" s="239"/>
      <c r="S382" s="239"/>
    </row>
    <row r="383" spans="1:19" s="253" customFormat="1" x14ac:dyDescent="0.25">
      <c r="A383" s="239"/>
      <c r="B383" s="239"/>
      <c r="F383" s="239"/>
      <c r="G383" s="239"/>
      <c r="H383" s="239"/>
      <c r="I383" s="239"/>
      <c r="J383" s="239"/>
      <c r="K383" s="239"/>
      <c r="L383" s="239"/>
      <c r="M383" s="239"/>
      <c r="N383" s="239"/>
      <c r="O383" s="239"/>
      <c r="P383" s="239"/>
      <c r="Q383" s="239"/>
      <c r="R383" s="239"/>
      <c r="S383" s="239"/>
    </row>
    <row r="384" spans="1:19" s="253" customFormat="1" x14ac:dyDescent="0.25">
      <c r="A384" s="239"/>
      <c r="B384" s="239"/>
      <c r="F384" s="239"/>
      <c r="G384" s="239"/>
      <c r="H384" s="239"/>
      <c r="I384" s="239"/>
      <c r="J384" s="239"/>
      <c r="K384" s="239"/>
      <c r="L384" s="239"/>
      <c r="M384" s="239"/>
      <c r="N384" s="239"/>
      <c r="O384" s="239"/>
      <c r="P384" s="239"/>
      <c r="Q384" s="239"/>
      <c r="R384" s="239"/>
      <c r="S384" s="239"/>
    </row>
    <row r="385" spans="1:19" s="253" customFormat="1" x14ac:dyDescent="0.25">
      <c r="A385" s="239"/>
      <c r="B385" s="239"/>
      <c r="F385" s="239"/>
      <c r="G385" s="239"/>
      <c r="H385" s="239"/>
      <c r="I385" s="239"/>
      <c r="J385" s="239"/>
      <c r="K385" s="239"/>
      <c r="L385" s="239"/>
      <c r="M385" s="239"/>
      <c r="N385" s="239"/>
      <c r="O385" s="239"/>
      <c r="P385" s="239"/>
      <c r="Q385" s="239"/>
      <c r="R385" s="239"/>
      <c r="S385" s="239"/>
    </row>
    <row r="386" spans="1:19" s="253" customFormat="1" x14ac:dyDescent="0.25">
      <c r="A386" s="239"/>
      <c r="B386" s="239"/>
      <c r="F386" s="239"/>
      <c r="G386" s="239"/>
      <c r="H386" s="239"/>
      <c r="I386" s="239"/>
      <c r="J386" s="239"/>
      <c r="K386" s="239"/>
      <c r="L386" s="239"/>
      <c r="M386" s="239"/>
      <c r="N386" s="239"/>
      <c r="O386" s="239"/>
      <c r="P386" s="239"/>
      <c r="Q386" s="239"/>
      <c r="R386" s="239"/>
      <c r="S386" s="239"/>
    </row>
    <row r="387" spans="1:19" s="253" customFormat="1" x14ac:dyDescent="0.25">
      <c r="A387" s="239"/>
      <c r="B387" s="239"/>
      <c r="F387" s="239"/>
      <c r="G387" s="239"/>
      <c r="H387" s="239"/>
      <c r="I387" s="239"/>
      <c r="J387" s="239"/>
      <c r="K387" s="239"/>
      <c r="L387" s="239"/>
      <c r="M387" s="239"/>
      <c r="N387" s="239"/>
      <c r="O387" s="239"/>
      <c r="P387" s="239"/>
      <c r="Q387" s="239"/>
      <c r="R387" s="239"/>
      <c r="S387" s="239"/>
    </row>
    <row r="388" spans="1:19" s="253" customFormat="1" x14ac:dyDescent="0.25">
      <c r="A388" s="239"/>
      <c r="B388" s="239"/>
      <c r="F388" s="239"/>
      <c r="G388" s="239"/>
      <c r="H388" s="239"/>
      <c r="I388" s="239"/>
      <c r="J388" s="239"/>
      <c r="K388" s="239"/>
      <c r="L388" s="239"/>
      <c r="M388" s="239"/>
      <c r="N388" s="239"/>
      <c r="O388" s="239"/>
      <c r="P388" s="239"/>
      <c r="Q388" s="239"/>
      <c r="R388" s="239"/>
      <c r="S388" s="239"/>
    </row>
    <row r="389" spans="1:19" s="253" customFormat="1" x14ac:dyDescent="0.25">
      <c r="A389" s="239"/>
      <c r="B389" s="239"/>
      <c r="F389" s="239"/>
      <c r="G389" s="239"/>
      <c r="H389" s="239"/>
      <c r="I389" s="239"/>
      <c r="J389" s="239"/>
      <c r="K389" s="239"/>
      <c r="L389" s="239"/>
      <c r="M389" s="239"/>
      <c r="N389" s="239"/>
      <c r="O389" s="239"/>
      <c r="P389" s="239"/>
      <c r="Q389" s="239"/>
      <c r="R389" s="239"/>
      <c r="S389" s="239"/>
    </row>
    <row r="390" spans="1:19" s="253" customFormat="1" x14ac:dyDescent="0.25">
      <c r="A390" s="239"/>
      <c r="B390" s="239"/>
      <c r="F390" s="239"/>
      <c r="G390" s="239"/>
      <c r="H390" s="239"/>
      <c r="I390" s="239"/>
      <c r="J390" s="239"/>
      <c r="K390" s="239"/>
      <c r="L390" s="239"/>
      <c r="M390" s="239"/>
      <c r="N390" s="239"/>
      <c r="O390" s="239"/>
      <c r="P390" s="239"/>
      <c r="Q390" s="239"/>
      <c r="R390" s="239"/>
      <c r="S390" s="239"/>
    </row>
    <row r="391" spans="1:19" s="253" customFormat="1" x14ac:dyDescent="0.25">
      <c r="A391" s="239"/>
      <c r="B391" s="239"/>
      <c r="F391" s="239"/>
      <c r="G391" s="239"/>
      <c r="H391" s="239"/>
      <c r="I391" s="239"/>
      <c r="J391" s="239"/>
      <c r="K391" s="239"/>
      <c r="L391" s="239"/>
      <c r="M391" s="239"/>
      <c r="N391" s="239"/>
      <c r="O391" s="239"/>
      <c r="P391" s="239"/>
      <c r="Q391" s="239"/>
      <c r="R391" s="239"/>
      <c r="S391" s="239"/>
    </row>
    <row r="392" spans="1:19" s="253" customFormat="1" x14ac:dyDescent="0.25">
      <c r="A392" s="239"/>
      <c r="B392" s="239"/>
      <c r="F392" s="239"/>
      <c r="G392" s="239"/>
      <c r="H392" s="239"/>
      <c r="I392" s="239"/>
      <c r="J392" s="239"/>
      <c r="K392" s="239"/>
      <c r="L392" s="239"/>
      <c r="M392" s="239"/>
      <c r="N392" s="239"/>
      <c r="O392" s="239"/>
      <c r="P392" s="239"/>
      <c r="Q392" s="239"/>
      <c r="R392" s="239"/>
      <c r="S392" s="239"/>
    </row>
    <row r="393" spans="1:19" s="253" customFormat="1" x14ac:dyDescent="0.25">
      <c r="A393" s="239"/>
      <c r="B393" s="239"/>
      <c r="F393" s="239"/>
      <c r="G393" s="239"/>
      <c r="H393" s="239"/>
      <c r="I393" s="239"/>
      <c r="J393" s="239"/>
      <c r="K393" s="239"/>
      <c r="L393" s="239"/>
      <c r="M393" s="239"/>
      <c r="N393" s="239"/>
      <c r="O393" s="239"/>
      <c r="P393" s="239"/>
      <c r="Q393" s="239"/>
      <c r="R393" s="239"/>
      <c r="S393" s="239"/>
    </row>
    <row r="394" spans="1:19" s="253" customFormat="1" x14ac:dyDescent="0.25">
      <c r="A394" s="239"/>
      <c r="B394" s="239"/>
      <c r="F394" s="239"/>
      <c r="G394" s="239"/>
      <c r="H394" s="239"/>
      <c r="I394" s="239"/>
      <c r="J394" s="239"/>
      <c r="K394" s="239"/>
      <c r="L394" s="239"/>
      <c r="M394" s="239"/>
      <c r="N394" s="239"/>
      <c r="O394" s="239"/>
      <c r="P394" s="239"/>
      <c r="Q394" s="239"/>
      <c r="R394" s="239"/>
      <c r="S394" s="239"/>
    </row>
    <row r="395" spans="1:19" s="253" customFormat="1" x14ac:dyDescent="0.25">
      <c r="A395" s="239"/>
      <c r="B395" s="239"/>
      <c r="F395" s="239"/>
      <c r="G395" s="239"/>
      <c r="H395" s="239"/>
      <c r="I395" s="239"/>
      <c r="J395" s="239"/>
      <c r="K395" s="239"/>
      <c r="L395" s="239"/>
      <c r="M395" s="239"/>
      <c r="N395" s="239"/>
      <c r="O395" s="239"/>
      <c r="P395" s="239"/>
      <c r="Q395" s="239"/>
      <c r="R395" s="239"/>
      <c r="S395" s="239"/>
    </row>
    <row r="396" spans="1:19" s="253" customFormat="1" x14ac:dyDescent="0.25">
      <c r="A396" s="239"/>
      <c r="B396" s="239"/>
      <c r="F396" s="239"/>
      <c r="G396" s="239"/>
      <c r="H396" s="239"/>
      <c r="I396" s="239"/>
      <c r="J396" s="239"/>
      <c r="K396" s="239"/>
      <c r="L396" s="239"/>
      <c r="M396" s="239"/>
      <c r="N396" s="239"/>
      <c r="O396" s="239"/>
      <c r="P396" s="239"/>
      <c r="Q396" s="239"/>
      <c r="R396" s="239"/>
      <c r="S396" s="239"/>
    </row>
    <row r="397" spans="1:19" s="253" customFormat="1" x14ac:dyDescent="0.25">
      <c r="A397" s="239"/>
      <c r="B397" s="239"/>
      <c r="F397" s="239"/>
      <c r="G397" s="239"/>
      <c r="H397" s="239"/>
      <c r="I397" s="239"/>
      <c r="J397" s="239"/>
      <c r="K397" s="239"/>
      <c r="L397" s="239"/>
      <c r="M397" s="239"/>
      <c r="N397" s="239"/>
      <c r="O397" s="239"/>
      <c r="P397" s="239"/>
      <c r="Q397" s="239"/>
      <c r="R397" s="239"/>
      <c r="S397" s="239"/>
    </row>
    <row r="398" spans="1:19" s="253" customFormat="1" x14ac:dyDescent="0.25">
      <c r="A398" s="239"/>
      <c r="B398" s="239"/>
      <c r="F398" s="239"/>
      <c r="G398" s="239"/>
      <c r="H398" s="239"/>
      <c r="I398" s="239"/>
      <c r="J398" s="239"/>
      <c r="K398" s="239"/>
      <c r="L398" s="239"/>
      <c r="M398" s="239"/>
      <c r="N398" s="239"/>
      <c r="O398" s="239"/>
      <c r="P398" s="239"/>
      <c r="Q398" s="239"/>
      <c r="R398" s="239"/>
      <c r="S398" s="239"/>
    </row>
    <row r="399" spans="1:19" s="253" customFormat="1" x14ac:dyDescent="0.25">
      <c r="A399" s="239"/>
      <c r="B399" s="239"/>
      <c r="F399" s="239"/>
      <c r="G399" s="239"/>
      <c r="H399" s="239"/>
      <c r="I399" s="239"/>
      <c r="J399" s="239"/>
      <c r="K399" s="239"/>
      <c r="L399" s="239"/>
      <c r="M399" s="239"/>
      <c r="N399" s="239"/>
      <c r="O399" s="239"/>
      <c r="P399" s="239"/>
      <c r="Q399" s="239"/>
      <c r="R399" s="239"/>
      <c r="S399" s="239"/>
    </row>
    <row r="400" spans="1:19" s="253" customFormat="1" x14ac:dyDescent="0.25">
      <c r="A400" s="239"/>
      <c r="B400" s="239"/>
      <c r="F400" s="239"/>
      <c r="G400" s="239"/>
      <c r="H400" s="239"/>
      <c r="I400" s="239"/>
      <c r="J400" s="239"/>
      <c r="K400" s="239"/>
      <c r="L400" s="239"/>
      <c r="M400" s="239"/>
      <c r="N400" s="239"/>
      <c r="O400" s="239"/>
      <c r="P400" s="239"/>
      <c r="Q400" s="239"/>
      <c r="R400" s="239"/>
      <c r="S400" s="239"/>
    </row>
    <row r="401" spans="1:19" s="253" customFormat="1" x14ac:dyDescent="0.25">
      <c r="A401" s="239"/>
      <c r="B401" s="239"/>
      <c r="F401" s="239"/>
      <c r="G401" s="239"/>
      <c r="H401" s="239"/>
      <c r="I401" s="239"/>
      <c r="J401" s="239"/>
      <c r="K401" s="239"/>
      <c r="L401" s="239"/>
      <c r="M401" s="239"/>
      <c r="N401" s="239"/>
      <c r="O401" s="239"/>
      <c r="P401" s="239"/>
      <c r="Q401" s="239"/>
      <c r="R401" s="239"/>
      <c r="S401" s="239"/>
    </row>
    <row r="402" spans="1:19" s="253" customFormat="1" x14ac:dyDescent="0.25">
      <c r="A402" s="239"/>
      <c r="B402" s="239"/>
      <c r="F402" s="239"/>
      <c r="G402" s="239"/>
      <c r="H402" s="239"/>
      <c r="I402" s="239"/>
      <c r="J402" s="239"/>
      <c r="K402" s="239"/>
      <c r="L402" s="239"/>
      <c r="M402" s="239"/>
      <c r="N402" s="239"/>
      <c r="O402" s="239"/>
      <c r="P402" s="239"/>
      <c r="Q402" s="239"/>
      <c r="R402" s="239"/>
      <c r="S402" s="239"/>
    </row>
    <row r="403" spans="1:19" s="253" customFormat="1" x14ac:dyDescent="0.25">
      <c r="A403" s="239"/>
      <c r="B403" s="239"/>
      <c r="F403" s="239"/>
      <c r="G403" s="239"/>
      <c r="H403" s="239"/>
      <c r="I403" s="239"/>
      <c r="J403" s="239"/>
      <c r="K403" s="239"/>
      <c r="L403" s="239"/>
      <c r="M403" s="239"/>
      <c r="N403" s="239"/>
      <c r="O403" s="239"/>
      <c r="P403" s="239"/>
      <c r="Q403" s="239"/>
      <c r="R403" s="239"/>
      <c r="S403" s="239"/>
    </row>
    <row r="404" spans="1:19" s="253" customFormat="1" x14ac:dyDescent="0.25">
      <c r="A404" s="239"/>
      <c r="B404" s="239"/>
      <c r="F404" s="239"/>
      <c r="G404" s="239"/>
      <c r="H404" s="239"/>
      <c r="I404" s="239"/>
      <c r="J404" s="239"/>
      <c r="K404" s="239"/>
      <c r="L404" s="239"/>
      <c r="M404" s="239"/>
      <c r="N404" s="239"/>
      <c r="O404" s="239"/>
      <c r="P404" s="239"/>
      <c r="Q404" s="239"/>
      <c r="R404" s="239"/>
      <c r="S404" s="239"/>
    </row>
    <row r="405" spans="1:19" s="253" customFormat="1" x14ac:dyDescent="0.25">
      <c r="A405" s="239"/>
      <c r="B405" s="239"/>
      <c r="F405" s="239"/>
      <c r="G405" s="239"/>
      <c r="H405" s="239"/>
      <c r="I405" s="239"/>
      <c r="J405" s="239"/>
      <c r="K405" s="239"/>
      <c r="L405" s="239"/>
      <c r="M405" s="239"/>
      <c r="N405" s="239"/>
      <c r="O405" s="239"/>
      <c r="P405" s="239"/>
      <c r="Q405" s="239"/>
      <c r="R405" s="239"/>
      <c r="S405" s="239"/>
    </row>
    <row r="406" spans="1:19" s="253" customFormat="1" x14ac:dyDescent="0.25">
      <c r="A406" s="239"/>
      <c r="B406" s="239"/>
      <c r="F406" s="239"/>
      <c r="G406" s="239"/>
      <c r="H406" s="239"/>
      <c r="I406" s="239"/>
      <c r="J406" s="239"/>
      <c r="K406" s="239"/>
      <c r="L406" s="239"/>
      <c r="M406" s="239"/>
      <c r="N406" s="239"/>
      <c r="O406" s="239"/>
      <c r="P406" s="239"/>
      <c r="Q406" s="239"/>
      <c r="R406" s="239"/>
      <c r="S406" s="239"/>
    </row>
    <row r="407" spans="1:19" s="253" customFormat="1" x14ac:dyDescent="0.25">
      <c r="A407" s="239"/>
      <c r="B407" s="239"/>
      <c r="F407" s="239"/>
      <c r="G407" s="239"/>
      <c r="H407" s="239"/>
      <c r="I407" s="239"/>
      <c r="J407" s="239"/>
      <c r="K407" s="239"/>
      <c r="L407" s="239"/>
      <c r="M407" s="239"/>
      <c r="N407" s="239"/>
      <c r="O407" s="239"/>
      <c r="P407" s="239"/>
      <c r="Q407" s="239"/>
      <c r="R407" s="239"/>
      <c r="S407" s="239"/>
    </row>
    <row r="408" spans="1:19" s="253" customFormat="1" x14ac:dyDescent="0.25">
      <c r="A408" s="239"/>
      <c r="B408" s="239"/>
      <c r="F408" s="239"/>
      <c r="G408" s="239"/>
      <c r="H408" s="239"/>
      <c r="I408" s="239"/>
      <c r="J408" s="239"/>
      <c r="K408" s="239"/>
      <c r="L408" s="239"/>
      <c r="M408" s="239"/>
      <c r="N408" s="239"/>
      <c r="O408" s="239"/>
      <c r="P408" s="239"/>
      <c r="Q408" s="239"/>
      <c r="R408" s="239"/>
      <c r="S408" s="239"/>
    </row>
    <row r="409" spans="1:19" s="253" customFormat="1" x14ac:dyDescent="0.25">
      <c r="A409" s="239"/>
      <c r="B409" s="239"/>
      <c r="F409" s="239"/>
      <c r="G409" s="239"/>
      <c r="H409" s="239"/>
      <c r="I409" s="239"/>
      <c r="J409" s="239"/>
      <c r="K409" s="239"/>
      <c r="L409" s="239"/>
      <c r="M409" s="239"/>
      <c r="N409" s="239"/>
      <c r="O409" s="239"/>
      <c r="P409" s="239"/>
      <c r="Q409" s="239"/>
      <c r="R409" s="239"/>
      <c r="S409" s="239"/>
    </row>
    <row r="410" spans="1:19" s="253" customFormat="1" x14ac:dyDescent="0.25">
      <c r="A410" s="239"/>
      <c r="B410" s="239"/>
      <c r="F410" s="239"/>
      <c r="G410" s="239"/>
      <c r="H410" s="239"/>
      <c r="I410" s="239"/>
      <c r="J410" s="239"/>
      <c r="K410" s="239"/>
      <c r="L410" s="239"/>
      <c r="M410" s="239"/>
      <c r="N410" s="239"/>
      <c r="O410" s="239"/>
      <c r="P410" s="239"/>
      <c r="Q410" s="239"/>
      <c r="R410" s="239"/>
      <c r="S410" s="239"/>
    </row>
    <row r="411" spans="1:19" s="253" customFormat="1" x14ac:dyDescent="0.25">
      <c r="A411" s="239"/>
      <c r="B411" s="239"/>
      <c r="F411" s="239"/>
      <c r="G411" s="239"/>
      <c r="H411" s="239"/>
      <c r="I411" s="239"/>
      <c r="J411" s="239"/>
      <c r="K411" s="239"/>
      <c r="L411" s="239"/>
      <c r="M411" s="239"/>
      <c r="N411" s="239"/>
      <c r="O411" s="239"/>
      <c r="P411" s="239"/>
      <c r="Q411" s="239"/>
      <c r="R411" s="239"/>
      <c r="S411" s="239"/>
    </row>
    <row r="412" spans="1:19" s="253" customFormat="1" x14ac:dyDescent="0.25">
      <c r="A412" s="239"/>
      <c r="B412" s="239"/>
      <c r="F412" s="239"/>
      <c r="G412" s="239"/>
      <c r="H412" s="239"/>
      <c r="I412" s="239"/>
      <c r="J412" s="239"/>
      <c r="K412" s="239"/>
      <c r="L412" s="239"/>
      <c r="M412" s="239"/>
      <c r="N412" s="239"/>
      <c r="O412" s="239"/>
      <c r="P412" s="239"/>
      <c r="Q412" s="239"/>
      <c r="R412" s="239"/>
      <c r="S412" s="239"/>
    </row>
    <row r="413" spans="1:19" s="253" customFormat="1" x14ac:dyDescent="0.25">
      <c r="A413" s="239"/>
      <c r="B413" s="239"/>
      <c r="F413" s="239"/>
      <c r="G413" s="239"/>
      <c r="H413" s="239"/>
      <c r="I413" s="239"/>
      <c r="J413" s="239"/>
      <c r="K413" s="239"/>
      <c r="L413" s="239"/>
      <c r="M413" s="239"/>
      <c r="N413" s="239"/>
      <c r="O413" s="239"/>
      <c r="P413" s="239"/>
      <c r="Q413" s="239"/>
      <c r="R413" s="239"/>
      <c r="S413" s="239"/>
    </row>
    <row r="414" spans="1:19" s="253" customFormat="1" x14ac:dyDescent="0.25">
      <c r="A414" s="239"/>
      <c r="B414" s="239"/>
      <c r="F414" s="239"/>
      <c r="G414" s="239"/>
      <c r="H414" s="239"/>
      <c r="I414" s="239"/>
      <c r="J414" s="239"/>
      <c r="K414" s="239"/>
      <c r="L414" s="239"/>
      <c r="M414" s="239"/>
      <c r="N414" s="239"/>
      <c r="O414" s="239"/>
      <c r="P414" s="239"/>
      <c r="Q414" s="239"/>
      <c r="R414" s="239"/>
      <c r="S414" s="239"/>
    </row>
    <row r="415" spans="1:19" s="253" customFormat="1" x14ac:dyDescent="0.25">
      <c r="A415" s="239"/>
      <c r="B415" s="239"/>
      <c r="F415" s="239"/>
      <c r="G415" s="239"/>
      <c r="H415" s="239"/>
      <c r="I415" s="239"/>
      <c r="J415" s="239"/>
      <c r="K415" s="239"/>
      <c r="L415" s="239"/>
      <c r="M415" s="239"/>
      <c r="N415" s="239"/>
      <c r="O415" s="239"/>
      <c r="P415" s="239"/>
      <c r="Q415" s="239"/>
      <c r="R415" s="239"/>
      <c r="S415" s="239"/>
    </row>
    <row r="416" spans="1:19" s="253" customFormat="1" x14ac:dyDescent="0.25">
      <c r="A416" s="239"/>
      <c r="B416" s="239"/>
      <c r="F416" s="239"/>
      <c r="G416" s="239"/>
      <c r="H416" s="239"/>
      <c r="I416" s="239"/>
      <c r="J416" s="239"/>
      <c r="K416" s="239"/>
      <c r="L416" s="239"/>
      <c r="M416" s="239"/>
      <c r="N416" s="239"/>
      <c r="O416" s="239"/>
      <c r="P416" s="239"/>
      <c r="Q416" s="239"/>
      <c r="R416" s="239"/>
      <c r="S416" s="239"/>
    </row>
    <row r="417" spans="1:19" s="253" customFormat="1" x14ac:dyDescent="0.25">
      <c r="A417" s="239"/>
      <c r="B417" s="239"/>
      <c r="F417" s="239"/>
      <c r="G417" s="239"/>
      <c r="H417" s="239"/>
      <c r="I417" s="239"/>
      <c r="J417" s="239"/>
      <c r="K417" s="239"/>
      <c r="L417" s="239"/>
      <c r="M417" s="239"/>
      <c r="N417" s="239"/>
      <c r="O417" s="239"/>
      <c r="P417" s="239"/>
      <c r="Q417" s="239"/>
      <c r="R417" s="239"/>
      <c r="S417" s="239"/>
    </row>
    <row r="418" spans="1:19" s="253" customFormat="1" x14ac:dyDescent="0.25">
      <c r="A418" s="239"/>
      <c r="B418" s="239"/>
      <c r="F418" s="239"/>
      <c r="G418" s="239"/>
      <c r="H418" s="239"/>
      <c r="I418" s="239"/>
      <c r="J418" s="239"/>
      <c r="K418" s="239"/>
      <c r="L418" s="239"/>
      <c r="M418" s="239"/>
      <c r="N418" s="239"/>
      <c r="O418" s="239"/>
      <c r="P418" s="239"/>
      <c r="Q418" s="239"/>
      <c r="R418" s="239"/>
      <c r="S418" s="239"/>
    </row>
    <row r="419" spans="1:19" s="253" customFormat="1" x14ac:dyDescent="0.25">
      <c r="A419" s="239"/>
      <c r="B419" s="239"/>
      <c r="F419" s="239"/>
      <c r="G419" s="239"/>
      <c r="H419" s="239"/>
      <c r="I419" s="239"/>
      <c r="J419" s="239"/>
      <c r="K419" s="239"/>
      <c r="L419" s="239"/>
      <c r="M419" s="239"/>
      <c r="N419" s="239"/>
      <c r="O419" s="239"/>
      <c r="P419" s="239"/>
      <c r="Q419" s="239"/>
      <c r="R419" s="239"/>
      <c r="S419" s="239"/>
    </row>
    <row r="420" spans="1:19" s="253" customFormat="1" x14ac:dyDescent="0.25">
      <c r="A420" s="239"/>
      <c r="B420" s="239"/>
      <c r="F420" s="239"/>
      <c r="G420" s="239"/>
      <c r="H420" s="239"/>
      <c r="I420" s="239"/>
      <c r="J420" s="239"/>
      <c r="K420" s="239"/>
      <c r="L420" s="239"/>
      <c r="M420" s="239"/>
      <c r="N420" s="239"/>
      <c r="O420" s="239"/>
      <c r="P420" s="239"/>
      <c r="Q420" s="239"/>
      <c r="R420" s="239"/>
      <c r="S420" s="239"/>
    </row>
    <row r="421" spans="1:19" s="253" customFormat="1" x14ac:dyDescent="0.25">
      <c r="A421" s="239"/>
      <c r="B421" s="239"/>
      <c r="F421" s="239"/>
      <c r="G421" s="239"/>
      <c r="H421" s="239"/>
      <c r="I421" s="239"/>
      <c r="J421" s="239"/>
      <c r="K421" s="239"/>
      <c r="L421" s="239"/>
      <c r="M421" s="239"/>
      <c r="N421" s="239"/>
      <c r="O421" s="239"/>
      <c r="P421" s="239"/>
      <c r="Q421" s="239"/>
      <c r="R421" s="239"/>
      <c r="S421" s="239"/>
    </row>
    <row r="422" spans="1:19" s="253" customFormat="1" x14ac:dyDescent="0.25">
      <c r="A422" s="239"/>
      <c r="B422" s="239"/>
      <c r="F422" s="239"/>
      <c r="G422" s="239"/>
      <c r="H422" s="239"/>
      <c r="I422" s="239"/>
      <c r="J422" s="239"/>
      <c r="K422" s="239"/>
      <c r="L422" s="239"/>
      <c r="M422" s="239"/>
      <c r="N422" s="239"/>
      <c r="O422" s="239"/>
      <c r="P422" s="239"/>
      <c r="Q422" s="239"/>
      <c r="R422" s="239"/>
      <c r="S422" s="239"/>
    </row>
    <row r="423" spans="1:19" s="253" customFormat="1" x14ac:dyDescent="0.25">
      <c r="A423" s="239"/>
      <c r="B423" s="239"/>
      <c r="F423" s="239"/>
      <c r="G423" s="239"/>
      <c r="H423" s="239"/>
      <c r="I423" s="239"/>
      <c r="J423" s="239"/>
      <c r="K423" s="239"/>
      <c r="L423" s="239"/>
      <c r="M423" s="239"/>
      <c r="N423" s="239"/>
      <c r="O423" s="239"/>
      <c r="P423" s="239"/>
      <c r="Q423" s="239"/>
      <c r="R423" s="239"/>
      <c r="S423" s="239"/>
    </row>
    <row r="424" spans="1:19" s="253" customFormat="1" x14ac:dyDescent="0.25">
      <c r="A424" s="239"/>
      <c r="B424" s="239"/>
      <c r="F424" s="239"/>
      <c r="G424" s="239"/>
      <c r="H424" s="239"/>
      <c r="I424" s="239"/>
      <c r="J424" s="239"/>
      <c r="K424" s="239"/>
      <c r="L424" s="239"/>
      <c r="M424" s="239"/>
      <c r="N424" s="239"/>
      <c r="O424" s="239"/>
      <c r="P424" s="239"/>
      <c r="Q424" s="239"/>
      <c r="R424" s="239"/>
      <c r="S424" s="239"/>
    </row>
    <row r="425" spans="1:19" s="253" customFormat="1" x14ac:dyDescent="0.25">
      <c r="A425" s="239"/>
      <c r="B425" s="239"/>
      <c r="F425" s="239"/>
      <c r="G425" s="239"/>
      <c r="H425" s="239"/>
      <c r="I425" s="239"/>
      <c r="J425" s="239"/>
      <c r="K425" s="239"/>
      <c r="L425" s="239"/>
      <c r="M425" s="239"/>
      <c r="N425" s="239"/>
      <c r="O425" s="239"/>
      <c r="P425" s="239"/>
      <c r="Q425" s="239"/>
      <c r="R425" s="239"/>
      <c r="S425" s="239"/>
    </row>
    <row r="426" spans="1:19" s="253" customFormat="1" x14ac:dyDescent="0.25">
      <c r="A426" s="239"/>
      <c r="B426" s="239"/>
      <c r="F426" s="239"/>
      <c r="G426" s="239"/>
      <c r="H426" s="239"/>
      <c r="I426" s="239"/>
      <c r="J426" s="239"/>
      <c r="K426" s="239"/>
      <c r="L426" s="239"/>
      <c r="M426" s="239"/>
      <c r="N426" s="239"/>
      <c r="O426" s="239"/>
      <c r="P426" s="239"/>
      <c r="Q426" s="239"/>
      <c r="R426" s="239"/>
      <c r="S426" s="239"/>
    </row>
    <row r="427" spans="1:19" s="253" customFormat="1" x14ac:dyDescent="0.25">
      <c r="A427" s="239"/>
      <c r="B427" s="239"/>
      <c r="F427" s="239"/>
      <c r="G427" s="239"/>
      <c r="H427" s="239"/>
      <c r="I427" s="239"/>
      <c r="J427" s="239"/>
      <c r="K427" s="239"/>
      <c r="L427" s="239"/>
      <c r="M427" s="239"/>
      <c r="N427" s="239"/>
      <c r="O427" s="239"/>
      <c r="P427" s="239"/>
      <c r="Q427" s="239"/>
      <c r="R427" s="239"/>
      <c r="S427" s="239"/>
    </row>
    <row r="428" spans="1:19" s="253" customFormat="1" x14ac:dyDescent="0.25">
      <c r="A428" s="239"/>
      <c r="B428" s="239"/>
      <c r="F428" s="239"/>
      <c r="G428" s="239"/>
      <c r="H428" s="239"/>
      <c r="I428" s="239"/>
      <c r="J428" s="239"/>
      <c r="K428" s="239"/>
      <c r="L428" s="239"/>
      <c r="M428" s="239"/>
      <c r="N428" s="239"/>
      <c r="O428" s="239"/>
      <c r="P428" s="239"/>
      <c r="Q428" s="239"/>
      <c r="R428" s="239"/>
      <c r="S428" s="239"/>
    </row>
    <row r="429" spans="1:19" s="253" customFormat="1" x14ac:dyDescent="0.25">
      <c r="A429" s="239"/>
      <c r="B429" s="239"/>
      <c r="F429" s="239"/>
      <c r="G429" s="239"/>
      <c r="H429" s="239"/>
      <c r="I429" s="239"/>
      <c r="J429" s="239"/>
      <c r="K429" s="239"/>
      <c r="L429" s="239"/>
      <c r="M429" s="239"/>
      <c r="N429" s="239"/>
      <c r="O429" s="239"/>
      <c r="P429" s="239"/>
      <c r="Q429" s="239"/>
      <c r="R429" s="239"/>
      <c r="S429" s="239"/>
    </row>
    <row r="430" spans="1:19" s="253" customFormat="1" x14ac:dyDescent="0.25">
      <c r="A430" s="239"/>
      <c r="B430" s="239"/>
      <c r="F430" s="239"/>
      <c r="G430" s="239"/>
      <c r="H430" s="239"/>
      <c r="I430" s="239"/>
      <c r="J430" s="239"/>
      <c r="K430" s="239"/>
      <c r="L430" s="239"/>
      <c r="M430" s="239"/>
      <c r="N430" s="239"/>
      <c r="O430" s="239"/>
      <c r="P430" s="239"/>
      <c r="Q430" s="239"/>
      <c r="R430" s="239"/>
      <c r="S430" s="239"/>
    </row>
    <row r="431" spans="1:19" s="253" customFormat="1" x14ac:dyDescent="0.25">
      <c r="A431" s="239"/>
      <c r="B431" s="239"/>
      <c r="F431" s="239"/>
      <c r="G431" s="239"/>
      <c r="H431" s="239"/>
      <c r="I431" s="239"/>
      <c r="J431" s="239"/>
      <c r="K431" s="239"/>
      <c r="L431" s="239"/>
      <c r="M431" s="239"/>
      <c r="N431" s="239"/>
      <c r="O431" s="239"/>
      <c r="P431" s="239"/>
      <c r="Q431" s="239"/>
      <c r="R431" s="239"/>
      <c r="S431" s="239"/>
    </row>
    <row r="432" spans="1:19" s="253" customFormat="1" x14ac:dyDescent="0.25">
      <c r="A432" s="239"/>
      <c r="B432" s="239"/>
      <c r="F432" s="239"/>
      <c r="G432" s="239"/>
      <c r="H432" s="239"/>
      <c r="I432" s="239"/>
      <c r="J432" s="239"/>
      <c r="K432" s="239"/>
      <c r="L432" s="239"/>
      <c r="M432" s="239"/>
      <c r="N432" s="239"/>
      <c r="O432" s="239"/>
      <c r="P432" s="239"/>
      <c r="Q432" s="239"/>
      <c r="R432" s="239"/>
      <c r="S432" s="239"/>
    </row>
    <row r="433" spans="1:19" s="253" customFormat="1" x14ac:dyDescent="0.25">
      <c r="A433" s="239"/>
      <c r="B433" s="239"/>
      <c r="F433" s="239"/>
      <c r="G433" s="239"/>
      <c r="H433" s="239"/>
      <c r="I433" s="239"/>
      <c r="J433" s="239"/>
      <c r="K433" s="239"/>
      <c r="L433" s="239"/>
      <c r="M433" s="239"/>
      <c r="N433" s="239"/>
      <c r="O433" s="239"/>
      <c r="P433" s="239"/>
      <c r="Q433" s="239"/>
      <c r="R433" s="239"/>
      <c r="S433" s="239"/>
    </row>
    <row r="434" spans="1:19" s="253" customFormat="1" x14ac:dyDescent="0.25">
      <c r="A434" s="239"/>
      <c r="B434" s="239"/>
      <c r="F434" s="239"/>
      <c r="G434" s="239"/>
      <c r="H434" s="239"/>
      <c r="I434" s="239"/>
      <c r="J434" s="239"/>
      <c r="K434" s="239"/>
      <c r="L434" s="239"/>
      <c r="M434" s="239"/>
      <c r="N434" s="239"/>
      <c r="O434" s="239"/>
      <c r="P434" s="239"/>
      <c r="Q434" s="239"/>
      <c r="R434" s="239"/>
      <c r="S434" s="239"/>
    </row>
    <row r="435" spans="1:19" s="253" customFormat="1" x14ac:dyDescent="0.25">
      <c r="A435" s="239"/>
      <c r="B435" s="239"/>
      <c r="F435" s="239"/>
      <c r="G435" s="239"/>
      <c r="H435" s="239"/>
      <c r="I435" s="239"/>
      <c r="J435" s="239"/>
      <c r="K435" s="239"/>
      <c r="L435" s="239"/>
      <c r="M435" s="239"/>
      <c r="N435" s="239"/>
      <c r="O435" s="239"/>
      <c r="P435" s="239"/>
      <c r="Q435" s="239"/>
      <c r="R435" s="239"/>
      <c r="S435" s="239"/>
    </row>
    <row r="436" spans="1:19" s="253" customFormat="1" x14ac:dyDescent="0.25">
      <c r="A436" s="239"/>
      <c r="B436" s="239"/>
      <c r="F436" s="239"/>
      <c r="G436" s="239"/>
      <c r="H436" s="239"/>
      <c r="I436" s="239"/>
      <c r="J436" s="239"/>
      <c r="K436" s="239"/>
      <c r="L436" s="239"/>
      <c r="M436" s="239"/>
      <c r="N436" s="239"/>
      <c r="O436" s="239"/>
      <c r="P436" s="239"/>
      <c r="Q436" s="239"/>
      <c r="R436" s="239"/>
      <c r="S436" s="239"/>
    </row>
    <row r="437" spans="1:19" s="253" customFormat="1" x14ac:dyDescent="0.25">
      <c r="A437" s="239"/>
      <c r="B437" s="239"/>
      <c r="F437" s="239"/>
      <c r="G437" s="239"/>
      <c r="H437" s="239"/>
      <c r="I437" s="239"/>
      <c r="J437" s="239"/>
      <c r="K437" s="239"/>
      <c r="L437" s="239"/>
      <c r="M437" s="239"/>
      <c r="N437" s="239"/>
      <c r="O437" s="239"/>
      <c r="P437" s="239"/>
      <c r="Q437" s="239"/>
      <c r="R437" s="239"/>
      <c r="S437" s="239"/>
    </row>
    <row r="438" spans="1:19" s="253" customFormat="1" x14ac:dyDescent="0.25">
      <c r="A438" s="239"/>
      <c r="B438" s="239"/>
      <c r="F438" s="239"/>
      <c r="G438" s="239"/>
      <c r="H438" s="239"/>
      <c r="I438" s="239"/>
      <c r="J438" s="239"/>
      <c r="K438" s="239"/>
      <c r="L438" s="239"/>
      <c r="M438" s="239"/>
      <c r="N438" s="239"/>
      <c r="O438" s="239"/>
      <c r="P438" s="239"/>
      <c r="Q438" s="239"/>
      <c r="R438" s="239"/>
      <c r="S438" s="239"/>
    </row>
    <row r="439" spans="1:19" s="253" customFormat="1" x14ac:dyDescent="0.25">
      <c r="A439" s="239"/>
      <c r="B439" s="239"/>
      <c r="F439" s="239"/>
      <c r="G439" s="239"/>
      <c r="H439" s="239"/>
      <c r="I439" s="239"/>
      <c r="J439" s="239"/>
      <c r="K439" s="239"/>
      <c r="L439" s="239"/>
      <c r="M439" s="239"/>
      <c r="N439" s="239"/>
      <c r="O439" s="239"/>
      <c r="P439" s="239"/>
      <c r="Q439" s="239"/>
      <c r="R439" s="239"/>
      <c r="S439" s="239"/>
    </row>
    <row r="440" spans="1:19" s="253" customFormat="1" x14ac:dyDescent="0.25">
      <c r="A440" s="239"/>
      <c r="B440" s="239"/>
      <c r="F440" s="239"/>
      <c r="G440" s="239"/>
      <c r="H440" s="239"/>
      <c r="I440" s="239"/>
      <c r="J440" s="239"/>
      <c r="K440" s="239"/>
      <c r="L440" s="239"/>
      <c r="M440" s="239"/>
      <c r="N440" s="239"/>
      <c r="O440" s="239"/>
      <c r="P440" s="239"/>
      <c r="Q440" s="239"/>
      <c r="R440" s="239"/>
      <c r="S440" s="239"/>
    </row>
    <row r="441" spans="1:19" s="253" customFormat="1" x14ac:dyDescent="0.25">
      <c r="A441" s="239"/>
      <c r="B441" s="239"/>
      <c r="F441" s="239"/>
      <c r="G441" s="239"/>
      <c r="H441" s="239"/>
      <c r="I441" s="239"/>
      <c r="J441" s="239"/>
      <c r="K441" s="239"/>
      <c r="L441" s="239"/>
      <c r="M441" s="239"/>
      <c r="N441" s="239"/>
      <c r="O441" s="239"/>
      <c r="P441" s="239"/>
      <c r="Q441" s="239"/>
      <c r="R441" s="239"/>
      <c r="S441" s="239"/>
    </row>
    <row r="442" spans="1:19" s="253" customFormat="1" x14ac:dyDescent="0.25">
      <c r="A442" s="239"/>
      <c r="B442" s="239"/>
      <c r="F442" s="239"/>
      <c r="G442" s="239"/>
      <c r="H442" s="239"/>
      <c r="I442" s="239"/>
      <c r="J442" s="239"/>
      <c r="K442" s="239"/>
      <c r="L442" s="239"/>
      <c r="M442" s="239"/>
      <c r="N442" s="239"/>
      <c r="O442" s="239"/>
      <c r="P442" s="239"/>
      <c r="Q442" s="239"/>
      <c r="R442" s="239"/>
      <c r="S442" s="239"/>
    </row>
    <row r="443" spans="1:19" s="253" customFormat="1" x14ac:dyDescent="0.25">
      <c r="A443" s="239"/>
      <c r="B443" s="239"/>
      <c r="F443" s="239"/>
      <c r="G443" s="239"/>
      <c r="H443" s="239"/>
      <c r="I443" s="239"/>
      <c r="J443" s="239"/>
      <c r="K443" s="239"/>
      <c r="L443" s="239"/>
      <c r="M443" s="239"/>
      <c r="N443" s="239"/>
      <c r="O443" s="239"/>
      <c r="P443" s="239"/>
      <c r="Q443" s="239"/>
      <c r="R443" s="239"/>
      <c r="S443" s="239"/>
    </row>
    <row r="444" spans="1:19" s="253" customFormat="1" x14ac:dyDescent="0.25">
      <c r="A444" s="239"/>
      <c r="B444" s="239"/>
      <c r="F444" s="239"/>
      <c r="G444" s="239"/>
      <c r="H444" s="239"/>
      <c r="I444" s="239"/>
      <c r="J444" s="239"/>
      <c r="K444" s="239"/>
      <c r="L444" s="239"/>
      <c r="M444" s="239"/>
      <c r="N444" s="239"/>
      <c r="O444" s="239"/>
      <c r="P444" s="239"/>
      <c r="Q444" s="239"/>
      <c r="R444" s="239"/>
      <c r="S444" s="239"/>
    </row>
    <row r="445" spans="1:19" s="253" customFormat="1" x14ac:dyDescent="0.25">
      <c r="A445" s="239"/>
      <c r="B445" s="239"/>
      <c r="F445" s="239"/>
      <c r="G445" s="239"/>
      <c r="H445" s="239"/>
      <c r="I445" s="239"/>
      <c r="J445" s="239"/>
      <c r="K445" s="239"/>
      <c r="L445" s="239"/>
      <c r="M445" s="239"/>
      <c r="N445" s="239"/>
      <c r="O445" s="239"/>
      <c r="P445" s="239"/>
      <c r="Q445" s="239"/>
      <c r="R445" s="239"/>
      <c r="S445" s="239"/>
    </row>
    <row r="446" spans="1:19" s="253" customFormat="1" x14ac:dyDescent="0.25">
      <c r="A446" s="239"/>
      <c r="B446" s="239"/>
      <c r="F446" s="239"/>
      <c r="G446" s="239"/>
      <c r="H446" s="239"/>
      <c r="I446" s="239"/>
      <c r="J446" s="239"/>
      <c r="K446" s="239"/>
      <c r="L446" s="239"/>
      <c r="M446" s="239"/>
      <c r="N446" s="239"/>
      <c r="O446" s="239"/>
      <c r="P446" s="239"/>
      <c r="Q446" s="239"/>
      <c r="R446" s="239"/>
      <c r="S446" s="239"/>
    </row>
    <row r="447" spans="1:19" s="253" customFormat="1" x14ac:dyDescent="0.25">
      <c r="A447" s="239"/>
      <c r="B447" s="239"/>
      <c r="F447" s="239"/>
      <c r="G447" s="239"/>
      <c r="H447" s="239"/>
      <c r="I447" s="239"/>
      <c r="J447" s="239"/>
      <c r="K447" s="239"/>
      <c r="L447" s="239"/>
      <c r="M447" s="239"/>
      <c r="N447" s="239"/>
      <c r="O447" s="239"/>
      <c r="P447" s="239"/>
      <c r="Q447" s="239"/>
      <c r="R447" s="239"/>
      <c r="S447" s="239"/>
    </row>
    <row r="448" spans="1:19" s="253" customFormat="1" x14ac:dyDescent="0.25">
      <c r="A448" s="239"/>
      <c r="B448" s="239"/>
      <c r="F448" s="239"/>
      <c r="G448" s="239"/>
      <c r="H448" s="239"/>
      <c r="I448" s="239"/>
      <c r="J448" s="239"/>
      <c r="K448" s="239"/>
      <c r="L448" s="239"/>
      <c r="M448" s="239"/>
      <c r="N448" s="239"/>
      <c r="O448" s="239"/>
      <c r="P448" s="239"/>
      <c r="Q448" s="239"/>
      <c r="R448" s="239"/>
      <c r="S448" s="239"/>
    </row>
    <row r="449" spans="1:19" s="253" customFormat="1" x14ac:dyDescent="0.25">
      <c r="A449" s="239"/>
      <c r="B449" s="239"/>
      <c r="F449" s="239"/>
      <c r="G449" s="239"/>
      <c r="H449" s="239"/>
      <c r="I449" s="239"/>
      <c r="J449" s="239"/>
      <c r="K449" s="239"/>
      <c r="L449" s="239"/>
      <c r="M449" s="239"/>
      <c r="N449" s="239"/>
      <c r="O449" s="239"/>
      <c r="P449" s="239"/>
      <c r="Q449" s="239"/>
      <c r="R449" s="239"/>
      <c r="S449" s="239"/>
    </row>
    <row r="450" spans="1:19" s="253" customFormat="1" x14ac:dyDescent="0.25">
      <c r="A450" s="239"/>
      <c r="B450" s="239"/>
      <c r="F450" s="239"/>
      <c r="G450" s="239"/>
      <c r="H450" s="239"/>
      <c r="I450" s="239"/>
      <c r="J450" s="239"/>
      <c r="K450" s="239"/>
      <c r="L450" s="239"/>
      <c r="M450" s="239"/>
      <c r="N450" s="239"/>
      <c r="O450" s="239"/>
      <c r="P450" s="239"/>
      <c r="Q450" s="239"/>
      <c r="R450" s="239"/>
      <c r="S450" s="239"/>
    </row>
    <row r="451" spans="1:19" s="253" customFormat="1" x14ac:dyDescent="0.25">
      <c r="A451" s="239"/>
      <c r="B451" s="239"/>
      <c r="F451" s="239"/>
      <c r="G451" s="239"/>
      <c r="H451" s="239"/>
      <c r="I451" s="239"/>
      <c r="J451" s="239"/>
      <c r="K451" s="239"/>
      <c r="L451" s="239"/>
      <c r="M451" s="239"/>
      <c r="N451" s="239"/>
      <c r="O451" s="239"/>
      <c r="P451" s="239"/>
      <c r="Q451" s="239"/>
      <c r="R451" s="239"/>
      <c r="S451" s="239"/>
    </row>
    <row r="452" spans="1:19" s="253" customFormat="1" x14ac:dyDescent="0.25">
      <c r="A452" s="239"/>
      <c r="B452" s="239"/>
      <c r="F452" s="239"/>
      <c r="G452" s="239"/>
      <c r="H452" s="239"/>
      <c r="I452" s="239"/>
      <c r="J452" s="239"/>
      <c r="K452" s="239"/>
      <c r="L452" s="239"/>
      <c r="M452" s="239"/>
      <c r="N452" s="239"/>
      <c r="O452" s="239"/>
      <c r="P452" s="239"/>
      <c r="Q452" s="239"/>
      <c r="R452" s="239"/>
      <c r="S452" s="239"/>
    </row>
    <row r="453" spans="1:19" s="253" customFormat="1" x14ac:dyDescent="0.25">
      <c r="A453" s="239"/>
      <c r="B453" s="239"/>
      <c r="F453" s="239"/>
      <c r="G453" s="239"/>
      <c r="H453" s="239"/>
      <c r="I453" s="239"/>
      <c r="J453" s="239"/>
      <c r="K453" s="239"/>
      <c r="L453" s="239"/>
      <c r="M453" s="239"/>
      <c r="N453" s="239"/>
      <c r="O453" s="239"/>
      <c r="P453" s="239"/>
      <c r="Q453" s="239"/>
      <c r="R453" s="239"/>
      <c r="S453" s="239"/>
    </row>
    <row r="454" spans="1:19" s="253" customFormat="1" x14ac:dyDescent="0.25">
      <c r="A454" s="239"/>
      <c r="B454" s="239"/>
      <c r="F454" s="239"/>
      <c r="G454" s="239"/>
      <c r="H454" s="239"/>
      <c r="I454" s="239"/>
      <c r="J454" s="239"/>
      <c r="K454" s="239"/>
      <c r="L454" s="239"/>
      <c r="M454" s="239"/>
      <c r="N454" s="239"/>
      <c r="O454" s="239"/>
      <c r="P454" s="239"/>
      <c r="Q454" s="239"/>
      <c r="R454" s="239"/>
      <c r="S454" s="239"/>
    </row>
    <row r="455" spans="1:19" s="253" customFormat="1" x14ac:dyDescent="0.25">
      <c r="A455" s="239"/>
      <c r="B455" s="239"/>
      <c r="F455" s="239"/>
      <c r="G455" s="239"/>
      <c r="H455" s="239"/>
      <c r="I455" s="239"/>
      <c r="J455" s="239"/>
      <c r="K455" s="239"/>
      <c r="L455" s="239"/>
      <c r="M455" s="239"/>
      <c r="N455" s="239"/>
      <c r="O455" s="239"/>
      <c r="P455" s="239"/>
      <c r="Q455" s="239"/>
      <c r="R455" s="239"/>
      <c r="S455" s="239"/>
    </row>
    <row r="456" spans="1:19" s="253" customFormat="1" x14ac:dyDescent="0.25">
      <c r="A456" s="239"/>
      <c r="B456" s="239"/>
      <c r="F456" s="239"/>
      <c r="G456" s="239"/>
      <c r="H456" s="239"/>
      <c r="I456" s="239"/>
      <c r="J456" s="239"/>
      <c r="K456" s="239"/>
      <c r="L456" s="239"/>
      <c r="M456" s="239"/>
      <c r="N456" s="239"/>
      <c r="O456" s="239"/>
      <c r="P456" s="239"/>
      <c r="Q456" s="239"/>
      <c r="R456" s="239"/>
      <c r="S456" s="239"/>
    </row>
    <row r="457" spans="1:19" s="253" customFormat="1" x14ac:dyDescent="0.25">
      <c r="A457" s="239"/>
      <c r="B457" s="239"/>
      <c r="F457" s="239"/>
      <c r="G457" s="239"/>
      <c r="H457" s="239"/>
      <c r="I457" s="239"/>
      <c r="J457" s="239"/>
      <c r="K457" s="239"/>
      <c r="L457" s="239"/>
      <c r="M457" s="239"/>
      <c r="N457" s="239"/>
      <c r="O457" s="239"/>
      <c r="P457" s="239"/>
      <c r="Q457" s="239"/>
      <c r="R457" s="239"/>
      <c r="S457" s="239"/>
    </row>
    <row r="458" spans="1:19" s="253" customFormat="1" x14ac:dyDescent="0.25">
      <c r="A458" s="239"/>
      <c r="B458" s="239"/>
      <c r="F458" s="239"/>
      <c r="G458" s="239"/>
      <c r="H458" s="239"/>
      <c r="I458" s="239"/>
      <c r="J458" s="239"/>
      <c r="K458" s="239"/>
      <c r="L458" s="239"/>
      <c r="M458" s="239"/>
      <c r="N458" s="239"/>
      <c r="O458" s="239"/>
      <c r="P458" s="239"/>
      <c r="Q458" s="239"/>
      <c r="R458" s="239"/>
      <c r="S458" s="239"/>
    </row>
    <row r="459" spans="1:19" s="253" customFormat="1" x14ac:dyDescent="0.25">
      <c r="A459" s="239"/>
      <c r="B459" s="239"/>
      <c r="F459" s="239"/>
      <c r="G459" s="239"/>
      <c r="H459" s="239"/>
      <c r="I459" s="239"/>
      <c r="J459" s="239"/>
      <c r="K459" s="239"/>
      <c r="L459" s="239"/>
      <c r="M459" s="239"/>
      <c r="N459" s="239"/>
      <c r="O459" s="239"/>
      <c r="P459" s="239"/>
      <c r="Q459" s="239"/>
      <c r="R459" s="239"/>
      <c r="S459" s="239"/>
    </row>
    <row r="460" spans="1:19" s="253" customFormat="1" x14ac:dyDescent="0.25">
      <c r="A460" s="239"/>
      <c r="B460" s="239"/>
      <c r="F460" s="239"/>
      <c r="G460" s="239"/>
      <c r="H460" s="239"/>
      <c r="I460" s="239"/>
      <c r="J460" s="239"/>
      <c r="K460" s="239"/>
      <c r="L460" s="239"/>
      <c r="M460" s="239"/>
      <c r="N460" s="239"/>
      <c r="O460" s="239"/>
      <c r="P460" s="239"/>
      <c r="Q460" s="239"/>
      <c r="R460" s="239"/>
      <c r="S460" s="239"/>
    </row>
    <row r="461" spans="1:19" s="253" customFormat="1" x14ac:dyDescent="0.25">
      <c r="A461" s="239"/>
      <c r="B461" s="239"/>
      <c r="F461" s="239"/>
      <c r="G461" s="239"/>
      <c r="H461" s="239"/>
      <c r="I461" s="239"/>
      <c r="J461" s="239"/>
      <c r="K461" s="239"/>
      <c r="L461" s="239"/>
      <c r="M461" s="239"/>
      <c r="N461" s="239"/>
      <c r="O461" s="239"/>
      <c r="P461" s="239"/>
      <c r="Q461" s="239"/>
      <c r="R461" s="239"/>
      <c r="S461" s="239"/>
    </row>
    <row r="462" spans="1:19" s="253" customFormat="1" x14ac:dyDescent="0.25">
      <c r="A462" s="239"/>
      <c r="B462" s="239"/>
      <c r="F462" s="239"/>
      <c r="G462" s="239"/>
      <c r="H462" s="239"/>
      <c r="I462" s="239"/>
      <c r="J462" s="239"/>
      <c r="K462" s="239"/>
      <c r="L462" s="239"/>
      <c r="M462" s="239"/>
      <c r="N462" s="239"/>
      <c r="O462" s="239"/>
      <c r="P462" s="239"/>
      <c r="Q462" s="239"/>
      <c r="R462" s="239"/>
      <c r="S462" s="239"/>
    </row>
    <row r="463" spans="1:19" s="253" customFormat="1" x14ac:dyDescent="0.25">
      <c r="A463" s="239"/>
      <c r="B463" s="239"/>
      <c r="F463" s="239"/>
      <c r="G463" s="239"/>
      <c r="H463" s="239"/>
      <c r="I463" s="239"/>
      <c r="J463" s="239"/>
      <c r="K463" s="239"/>
      <c r="L463" s="239"/>
      <c r="M463" s="239"/>
      <c r="N463" s="239"/>
      <c r="O463" s="239"/>
      <c r="P463" s="239"/>
      <c r="Q463" s="239"/>
      <c r="R463" s="239"/>
      <c r="S463" s="239"/>
    </row>
    <row r="464" spans="1:19" s="253" customFormat="1" x14ac:dyDescent="0.25">
      <c r="A464" s="239"/>
      <c r="B464" s="239"/>
      <c r="F464" s="239"/>
      <c r="G464" s="239"/>
      <c r="H464" s="239"/>
      <c r="I464" s="239"/>
      <c r="J464" s="239"/>
      <c r="K464" s="239"/>
      <c r="L464" s="239"/>
      <c r="M464" s="239"/>
      <c r="N464" s="239"/>
      <c r="O464" s="239"/>
      <c r="P464" s="239"/>
      <c r="Q464" s="239"/>
      <c r="R464" s="239"/>
      <c r="S464" s="239"/>
    </row>
    <row r="465" spans="1:19" s="253" customFormat="1" x14ac:dyDescent="0.25">
      <c r="A465" s="239"/>
      <c r="B465" s="239"/>
      <c r="F465" s="239"/>
      <c r="G465" s="239"/>
      <c r="H465" s="239"/>
      <c r="I465" s="239"/>
      <c r="J465" s="239"/>
      <c r="K465" s="239"/>
      <c r="L465" s="239"/>
      <c r="M465" s="239"/>
      <c r="N465" s="239"/>
      <c r="O465" s="239"/>
      <c r="P465" s="239"/>
      <c r="Q465" s="239"/>
      <c r="R465" s="239"/>
      <c r="S465" s="239"/>
    </row>
    <row r="466" spans="1:19" s="253" customFormat="1" x14ac:dyDescent="0.25">
      <c r="A466" s="239"/>
      <c r="B466" s="239"/>
      <c r="F466" s="239"/>
      <c r="G466" s="239"/>
      <c r="H466" s="239"/>
      <c r="I466" s="239"/>
      <c r="J466" s="239"/>
      <c r="K466" s="239"/>
      <c r="L466" s="239"/>
      <c r="M466" s="239"/>
      <c r="N466" s="239"/>
      <c r="O466" s="239"/>
      <c r="P466" s="239"/>
      <c r="Q466" s="239"/>
      <c r="R466" s="239"/>
      <c r="S466" s="239"/>
    </row>
    <row r="467" spans="1:19" s="253" customFormat="1" x14ac:dyDescent="0.25">
      <c r="A467" s="239"/>
      <c r="B467" s="239"/>
      <c r="F467" s="239"/>
      <c r="G467" s="239"/>
      <c r="H467" s="239"/>
      <c r="I467" s="239"/>
      <c r="J467" s="239"/>
      <c r="K467" s="239"/>
      <c r="L467" s="239"/>
      <c r="M467" s="239"/>
      <c r="N467" s="239"/>
      <c r="O467" s="239"/>
      <c r="P467" s="239"/>
      <c r="Q467" s="239"/>
      <c r="R467" s="239"/>
      <c r="S467" s="239"/>
    </row>
    <row r="468" spans="1:19" s="253" customFormat="1" x14ac:dyDescent="0.25">
      <c r="A468" s="239"/>
      <c r="B468" s="239"/>
      <c r="F468" s="239"/>
      <c r="G468" s="239"/>
      <c r="H468" s="239"/>
      <c r="I468" s="239"/>
      <c r="J468" s="239"/>
      <c r="K468" s="239"/>
      <c r="L468" s="239"/>
      <c r="M468" s="239"/>
      <c r="N468" s="239"/>
      <c r="O468" s="239"/>
      <c r="P468" s="239"/>
      <c r="Q468" s="239"/>
      <c r="R468" s="239"/>
      <c r="S468" s="239"/>
    </row>
    <row r="469" spans="1:19" s="253" customFormat="1" x14ac:dyDescent="0.25">
      <c r="A469" s="239"/>
      <c r="B469" s="239"/>
      <c r="F469" s="239"/>
      <c r="G469" s="239"/>
      <c r="H469" s="239"/>
      <c r="I469" s="239"/>
      <c r="J469" s="239"/>
      <c r="K469" s="239"/>
      <c r="L469" s="239"/>
      <c r="M469" s="239"/>
      <c r="N469" s="239"/>
      <c r="O469" s="239"/>
      <c r="P469" s="239"/>
      <c r="Q469" s="239"/>
      <c r="R469" s="239"/>
      <c r="S469" s="239"/>
    </row>
    <row r="470" spans="1:19" s="253" customFormat="1" x14ac:dyDescent="0.25">
      <c r="A470" s="239"/>
      <c r="B470" s="239"/>
      <c r="F470" s="239"/>
      <c r="G470" s="239"/>
      <c r="H470" s="239"/>
      <c r="I470" s="239"/>
      <c r="J470" s="239"/>
      <c r="K470" s="239"/>
      <c r="L470" s="239"/>
      <c r="M470" s="239"/>
      <c r="N470" s="239"/>
      <c r="O470" s="239"/>
      <c r="P470" s="239"/>
      <c r="Q470" s="239"/>
      <c r="R470" s="239"/>
      <c r="S470" s="239"/>
    </row>
    <row r="471" spans="1:19" s="253" customFormat="1" x14ac:dyDescent="0.25">
      <c r="A471" s="239"/>
      <c r="B471" s="239"/>
      <c r="F471" s="239"/>
      <c r="G471" s="239"/>
      <c r="H471" s="239"/>
      <c r="I471" s="239"/>
      <c r="J471" s="239"/>
      <c r="K471" s="239"/>
      <c r="L471" s="239"/>
      <c r="M471" s="239"/>
      <c r="N471" s="239"/>
      <c r="O471" s="239"/>
      <c r="P471" s="239"/>
      <c r="Q471" s="239"/>
      <c r="R471" s="239"/>
      <c r="S471" s="239"/>
    </row>
    <row r="472" spans="1:19" s="253" customFormat="1" x14ac:dyDescent="0.25">
      <c r="A472" s="239"/>
      <c r="B472" s="239"/>
      <c r="F472" s="239"/>
      <c r="G472" s="239"/>
      <c r="H472" s="239"/>
      <c r="I472" s="239"/>
      <c r="J472" s="239"/>
      <c r="K472" s="239"/>
      <c r="L472" s="239"/>
      <c r="M472" s="239"/>
      <c r="N472" s="239"/>
      <c r="O472" s="239"/>
      <c r="P472" s="239"/>
      <c r="Q472" s="239"/>
      <c r="R472" s="239"/>
      <c r="S472" s="239"/>
    </row>
    <row r="473" spans="1:19" s="253" customFormat="1" x14ac:dyDescent="0.25">
      <c r="A473" s="239"/>
      <c r="B473" s="239"/>
      <c r="F473" s="239"/>
      <c r="G473" s="239"/>
      <c r="H473" s="239"/>
      <c r="I473" s="239"/>
      <c r="J473" s="239"/>
      <c r="K473" s="239"/>
      <c r="L473" s="239"/>
      <c r="M473" s="239"/>
      <c r="N473" s="239"/>
      <c r="O473" s="239"/>
      <c r="P473" s="239"/>
      <c r="Q473" s="239"/>
      <c r="R473" s="239"/>
      <c r="S473" s="239"/>
    </row>
    <row r="474" spans="1:19" s="253" customFormat="1" x14ac:dyDescent="0.25">
      <c r="A474" s="239"/>
      <c r="B474" s="239"/>
      <c r="F474" s="239"/>
      <c r="G474" s="239"/>
      <c r="H474" s="239"/>
      <c r="I474" s="239"/>
      <c r="J474" s="239"/>
      <c r="K474" s="239"/>
      <c r="L474" s="239"/>
      <c r="M474" s="239"/>
      <c r="N474" s="239"/>
      <c r="O474" s="239"/>
      <c r="P474" s="239"/>
      <c r="Q474" s="239"/>
      <c r="R474" s="239"/>
      <c r="S474" s="239"/>
    </row>
    <row r="475" spans="1:19" s="253" customFormat="1" x14ac:dyDescent="0.25">
      <c r="A475" s="239"/>
      <c r="B475" s="239"/>
      <c r="F475" s="239"/>
      <c r="G475" s="239"/>
      <c r="H475" s="239"/>
      <c r="I475" s="239"/>
      <c r="J475" s="239"/>
      <c r="K475" s="239"/>
      <c r="L475" s="239"/>
      <c r="M475" s="239"/>
      <c r="N475" s="239"/>
      <c r="O475" s="239"/>
      <c r="P475" s="239"/>
      <c r="Q475" s="239"/>
      <c r="R475" s="239"/>
      <c r="S475" s="239"/>
    </row>
    <row r="476" spans="1:19" s="253" customFormat="1" x14ac:dyDescent="0.25">
      <c r="A476" s="239"/>
      <c r="B476" s="239"/>
      <c r="F476" s="239"/>
      <c r="G476" s="239"/>
      <c r="H476" s="239"/>
      <c r="I476" s="239"/>
      <c r="J476" s="239"/>
      <c r="K476" s="239"/>
      <c r="L476" s="239"/>
      <c r="M476" s="239"/>
      <c r="N476" s="239"/>
      <c r="O476" s="239"/>
      <c r="P476" s="239"/>
      <c r="Q476" s="239"/>
      <c r="R476" s="239"/>
      <c r="S476" s="239"/>
    </row>
    <row r="477" spans="1:19" s="253" customFormat="1" x14ac:dyDescent="0.25">
      <c r="A477" s="239"/>
      <c r="B477" s="239"/>
      <c r="F477" s="239"/>
      <c r="G477" s="239"/>
      <c r="H477" s="239"/>
      <c r="I477" s="239"/>
      <c r="J477" s="239"/>
      <c r="K477" s="239"/>
      <c r="L477" s="239"/>
      <c r="M477" s="239"/>
      <c r="N477" s="239"/>
      <c r="O477" s="239"/>
      <c r="P477" s="239"/>
      <c r="Q477" s="239"/>
      <c r="R477" s="239"/>
      <c r="S477" s="239"/>
    </row>
    <row r="478" spans="1:19" s="253" customFormat="1" x14ac:dyDescent="0.25">
      <c r="A478" s="239"/>
      <c r="B478" s="239"/>
      <c r="F478" s="239"/>
      <c r="G478" s="239"/>
      <c r="H478" s="239"/>
      <c r="I478" s="239"/>
      <c r="J478" s="239"/>
      <c r="K478" s="239"/>
      <c r="L478" s="239"/>
      <c r="M478" s="239"/>
      <c r="N478" s="239"/>
      <c r="O478" s="239"/>
      <c r="P478" s="239"/>
      <c r="Q478" s="239"/>
      <c r="R478" s="239"/>
      <c r="S478" s="239"/>
    </row>
    <row r="479" spans="1:19" s="253" customFormat="1" x14ac:dyDescent="0.25">
      <c r="A479" s="239"/>
      <c r="B479" s="239"/>
      <c r="F479" s="239"/>
      <c r="G479" s="239"/>
      <c r="H479" s="239"/>
      <c r="I479" s="239"/>
      <c r="J479" s="239"/>
      <c r="K479" s="239"/>
      <c r="L479" s="239"/>
      <c r="M479" s="239"/>
      <c r="N479" s="239"/>
      <c r="O479" s="239"/>
      <c r="P479" s="239"/>
      <c r="Q479" s="239"/>
      <c r="R479" s="239"/>
      <c r="S479" s="239"/>
    </row>
    <row r="480" spans="1:19" s="253" customFormat="1" x14ac:dyDescent="0.25">
      <c r="A480" s="239"/>
      <c r="B480" s="239"/>
      <c r="F480" s="239"/>
      <c r="G480" s="239"/>
      <c r="H480" s="239"/>
      <c r="I480" s="239"/>
      <c r="J480" s="239"/>
      <c r="K480" s="239"/>
      <c r="L480" s="239"/>
      <c r="M480" s="239"/>
      <c r="N480" s="239"/>
      <c r="O480" s="239"/>
      <c r="P480" s="239"/>
      <c r="Q480" s="239"/>
      <c r="R480" s="239"/>
      <c r="S480" s="239"/>
    </row>
    <row r="481" spans="1:19" s="253" customFormat="1" x14ac:dyDescent="0.25">
      <c r="A481" s="239"/>
      <c r="B481" s="239"/>
      <c r="F481" s="239"/>
      <c r="G481" s="239"/>
      <c r="H481" s="239"/>
      <c r="I481" s="239"/>
      <c r="J481" s="239"/>
      <c r="K481" s="239"/>
      <c r="L481" s="239"/>
      <c r="M481" s="239"/>
      <c r="N481" s="239"/>
      <c r="O481" s="239"/>
      <c r="P481" s="239"/>
      <c r="Q481" s="239"/>
      <c r="R481" s="239"/>
      <c r="S481" s="239"/>
    </row>
    <row r="482" spans="1:19" s="253" customFormat="1" x14ac:dyDescent="0.25">
      <c r="A482" s="239"/>
      <c r="B482" s="239"/>
      <c r="F482" s="239"/>
      <c r="G482" s="239"/>
      <c r="H482" s="239"/>
      <c r="I482" s="239"/>
      <c r="J482" s="239"/>
      <c r="K482" s="239"/>
      <c r="L482" s="239"/>
      <c r="M482" s="239"/>
      <c r="N482" s="239"/>
      <c r="O482" s="239"/>
      <c r="P482" s="239"/>
      <c r="Q482" s="239"/>
      <c r="R482" s="239"/>
      <c r="S482" s="239"/>
    </row>
    <row r="483" spans="1:19" s="253" customFormat="1" x14ac:dyDescent="0.25">
      <c r="A483" s="239"/>
      <c r="B483" s="239"/>
      <c r="F483" s="239"/>
      <c r="G483" s="239"/>
      <c r="H483" s="239"/>
      <c r="I483" s="239"/>
      <c r="J483" s="239"/>
      <c r="K483" s="239"/>
      <c r="L483" s="239"/>
      <c r="M483" s="239"/>
      <c r="N483" s="239"/>
      <c r="O483" s="239"/>
      <c r="P483" s="239"/>
      <c r="Q483" s="239"/>
      <c r="R483" s="239"/>
      <c r="S483" s="239"/>
    </row>
    <row r="484" spans="1:19" s="253" customFormat="1" x14ac:dyDescent="0.25">
      <c r="A484" s="239"/>
      <c r="B484" s="239"/>
      <c r="F484" s="239"/>
      <c r="G484" s="239"/>
      <c r="H484" s="239"/>
      <c r="I484" s="239"/>
      <c r="J484" s="239"/>
      <c r="K484" s="239"/>
      <c r="L484" s="239"/>
      <c r="M484" s="239"/>
      <c r="N484" s="239"/>
      <c r="O484" s="239"/>
      <c r="P484" s="239"/>
      <c r="Q484" s="239"/>
      <c r="R484" s="239"/>
      <c r="S484" s="239"/>
    </row>
    <row r="485" spans="1:19" s="253" customFormat="1" x14ac:dyDescent="0.25">
      <c r="A485" s="239"/>
      <c r="B485" s="239"/>
      <c r="F485" s="239"/>
      <c r="G485" s="239"/>
      <c r="H485" s="239"/>
      <c r="I485" s="239"/>
      <c r="J485" s="239"/>
      <c r="K485" s="239"/>
      <c r="L485" s="239"/>
      <c r="M485" s="239"/>
      <c r="N485" s="239"/>
      <c r="O485" s="239"/>
      <c r="P485" s="239"/>
      <c r="Q485" s="239"/>
      <c r="R485" s="239"/>
      <c r="S485" s="239"/>
    </row>
    <row r="486" spans="1:19" s="253" customFormat="1" x14ac:dyDescent="0.25">
      <c r="A486" s="239"/>
      <c r="B486" s="239"/>
      <c r="F486" s="239"/>
      <c r="G486" s="239"/>
      <c r="H486" s="239"/>
      <c r="I486" s="239"/>
      <c r="J486" s="239"/>
      <c r="K486" s="239"/>
      <c r="L486" s="239"/>
      <c r="M486" s="239"/>
      <c r="N486" s="239"/>
      <c r="O486" s="239"/>
      <c r="P486" s="239"/>
      <c r="Q486" s="239"/>
      <c r="R486" s="239"/>
      <c r="S486" s="239"/>
    </row>
    <row r="487" spans="1:19" s="253" customFormat="1" x14ac:dyDescent="0.25">
      <c r="A487" s="239"/>
      <c r="B487" s="239"/>
      <c r="F487" s="239"/>
      <c r="G487" s="239"/>
      <c r="H487" s="239"/>
      <c r="I487" s="239"/>
      <c r="J487" s="239"/>
      <c r="K487" s="239"/>
      <c r="L487" s="239"/>
      <c r="M487" s="239"/>
      <c r="N487" s="239"/>
      <c r="O487" s="239"/>
      <c r="P487" s="239"/>
      <c r="Q487" s="239"/>
      <c r="R487" s="239"/>
      <c r="S487" s="239"/>
    </row>
    <row r="488" spans="1:19" s="253" customFormat="1" x14ac:dyDescent="0.25">
      <c r="A488" s="239"/>
      <c r="B488" s="239"/>
      <c r="F488" s="239"/>
      <c r="G488" s="239"/>
      <c r="H488" s="239"/>
      <c r="I488" s="239"/>
      <c r="J488" s="239"/>
      <c r="K488" s="239"/>
      <c r="L488" s="239"/>
      <c r="M488" s="239"/>
      <c r="N488" s="239"/>
      <c r="O488" s="239"/>
      <c r="P488" s="239"/>
      <c r="Q488" s="239"/>
      <c r="R488" s="239"/>
      <c r="S488" s="239"/>
    </row>
    <row r="489" spans="1:19" s="253" customFormat="1" x14ac:dyDescent="0.25">
      <c r="A489" s="239"/>
      <c r="B489" s="239"/>
      <c r="F489" s="239"/>
      <c r="G489" s="239"/>
      <c r="H489" s="239"/>
      <c r="I489" s="239"/>
      <c r="J489" s="239"/>
      <c r="K489" s="239"/>
      <c r="L489" s="239"/>
      <c r="M489" s="239"/>
      <c r="N489" s="239"/>
      <c r="O489" s="239"/>
      <c r="P489" s="239"/>
      <c r="Q489" s="239"/>
      <c r="R489" s="239"/>
      <c r="S489" s="239"/>
    </row>
    <row r="490" spans="1:19" s="253" customFormat="1" x14ac:dyDescent="0.25">
      <c r="A490" s="239"/>
      <c r="B490" s="239"/>
      <c r="F490" s="239"/>
      <c r="G490" s="239"/>
      <c r="H490" s="239"/>
      <c r="I490" s="239"/>
      <c r="J490" s="239"/>
      <c r="K490" s="239"/>
      <c r="L490" s="239"/>
      <c r="M490" s="239"/>
      <c r="N490" s="239"/>
      <c r="O490" s="239"/>
      <c r="P490" s="239"/>
      <c r="Q490" s="239"/>
      <c r="R490" s="239"/>
      <c r="S490" s="239"/>
    </row>
    <row r="491" spans="1:19" s="253" customFormat="1" x14ac:dyDescent="0.25">
      <c r="A491" s="239"/>
      <c r="B491" s="239"/>
      <c r="F491" s="239"/>
      <c r="G491" s="239"/>
      <c r="H491" s="239"/>
      <c r="I491" s="239"/>
      <c r="J491" s="239"/>
      <c r="K491" s="239"/>
      <c r="L491" s="239"/>
      <c r="M491" s="239"/>
      <c r="N491" s="239"/>
      <c r="O491" s="239"/>
      <c r="P491" s="239"/>
      <c r="Q491" s="239"/>
      <c r="R491" s="239"/>
      <c r="S491" s="239"/>
    </row>
    <row r="492" spans="1:19" s="253" customFormat="1" x14ac:dyDescent="0.25">
      <c r="A492" s="239"/>
      <c r="B492" s="239"/>
      <c r="F492" s="239"/>
      <c r="G492" s="239"/>
      <c r="H492" s="239"/>
      <c r="I492" s="239"/>
      <c r="J492" s="239"/>
      <c r="K492" s="239"/>
      <c r="L492" s="239"/>
      <c r="M492" s="239"/>
      <c r="N492" s="239"/>
      <c r="O492" s="239"/>
      <c r="P492" s="239"/>
      <c r="Q492" s="239"/>
      <c r="R492" s="239"/>
      <c r="S492" s="239"/>
    </row>
    <row r="493" spans="1:19" s="253" customFormat="1" x14ac:dyDescent="0.25">
      <c r="A493" s="239"/>
      <c r="B493" s="239"/>
      <c r="F493" s="239"/>
      <c r="G493" s="239"/>
      <c r="H493" s="239"/>
      <c r="I493" s="239"/>
      <c r="J493" s="239"/>
      <c r="K493" s="239"/>
      <c r="L493" s="239"/>
      <c r="M493" s="239"/>
      <c r="N493" s="239"/>
      <c r="O493" s="239"/>
      <c r="P493" s="239"/>
      <c r="Q493" s="239"/>
      <c r="R493" s="239"/>
      <c r="S493" s="239"/>
    </row>
    <row r="494" spans="1:19" s="253" customFormat="1" x14ac:dyDescent="0.25">
      <c r="A494" s="239"/>
      <c r="B494" s="239"/>
      <c r="F494" s="239"/>
      <c r="G494" s="239"/>
      <c r="H494" s="239"/>
      <c r="I494" s="239"/>
      <c r="J494" s="239"/>
      <c r="K494" s="239"/>
      <c r="L494" s="239"/>
      <c r="M494" s="239"/>
      <c r="N494" s="239"/>
      <c r="O494" s="239"/>
      <c r="P494" s="239"/>
      <c r="Q494" s="239"/>
      <c r="R494" s="239"/>
      <c r="S494" s="239"/>
    </row>
    <row r="495" spans="1:19" s="253" customFormat="1" x14ac:dyDescent="0.25">
      <c r="A495" s="239"/>
      <c r="B495" s="239"/>
      <c r="F495" s="239"/>
      <c r="G495" s="239"/>
      <c r="H495" s="239"/>
      <c r="I495" s="239"/>
      <c r="J495" s="239"/>
      <c r="K495" s="239"/>
      <c r="L495" s="239"/>
      <c r="M495" s="239"/>
      <c r="N495" s="239"/>
      <c r="O495" s="239"/>
      <c r="P495" s="239"/>
      <c r="Q495" s="239"/>
      <c r="R495" s="239"/>
      <c r="S495" s="239"/>
    </row>
    <row r="496" spans="1:19" s="253" customFormat="1" x14ac:dyDescent="0.25">
      <c r="A496" s="239"/>
      <c r="B496" s="239"/>
      <c r="F496" s="239"/>
      <c r="G496" s="239"/>
      <c r="H496" s="239"/>
      <c r="I496" s="239"/>
      <c r="J496" s="239"/>
      <c r="K496" s="239"/>
      <c r="L496" s="239"/>
      <c r="M496" s="239"/>
      <c r="N496" s="239"/>
      <c r="O496" s="239"/>
      <c r="P496" s="239"/>
      <c r="Q496" s="239"/>
      <c r="R496" s="239"/>
      <c r="S496" s="239"/>
    </row>
    <row r="497" spans="1:19" s="253" customFormat="1" x14ac:dyDescent="0.25">
      <c r="A497" s="239"/>
      <c r="B497" s="239"/>
      <c r="F497" s="239"/>
      <c r="G497" s="239"/>
      <c r="H497" s="239"/>
      <c r="I497" s="239"/>
      <c r="J497" s="239"/>
      <c r="K497" s="239"/>
      <c r="L497" s="239"/>
      <c r="M497" s="239"/>
      <c r="N497" s="239"/>
      <c r="O497" s="239"/>
      <c r="P497" s="239"/>
      <c r="Q497" s="239"/>
      <c r="R497" s="239"/>
      <c r="S497" s="239"/>
    </row>
    <row r="498" spans="1:19" s="253" customFormat="1" x14ac:dyDescent="0.25">
      <c r="A498" s="239"/>
      <c r="B498" s="239"/>
      <c r="F498" s="239"/>
      <c r="G498" s="239"/>
      <c r="H498" s="239"/>
      <c r="I498" s="239"/>
      <c r="J498" s="239"/>
      <c r="K498" s="239"/>
      <c r="L498" s="239"/>
      <c r="M498" s="239"/>
      <c r="N498" s="239"/>
      <c r="O498" s="239"/>
      <c r="P498" s="239"/>
      <c r="Q498" s="239"/>
      <c r="R498" s="239"/>
      <c r="S498" s="239"/>
    </row>
    <row r="499" spans="1:19" s="253" customFormat="1" x14ac:dyDescent="0.25">
      <c r="A499" s="239"/>
      <c r="B499" s="239"/>
      <c r="F499" s="239"/>
      <c r="G499" s="239"/>
      <c r="H499" s="239"/>
      <c r="I499" s="239"/>
      <c r="J499" s="239"/>
      <c r="K499" s="239"/>
      <c r="L499" s="239"/>
      <c r="M499" s="239"/>
      <c r="N499" s="239"/>
      <c r="O499" s="239"/>
      <c r="P499" s="239"/>
      <c r="Q499" s="239"/>
      <c r="R499" s="239"/>
      <c r="S499" s="239"/>
    </row>
    <row r="500" spans="1:19" s="253" customFormat="1" x14ac:dyDescent="0.25">
      <c r="A500" s="239"/>
      <c r="B500" s="239"/>
      <c r="F500" s="239"/>
      <c r="G500" s="239"/>
      <c r="H500" s="239"/>
      <c r="I500" s="239"/>
      <c r="J500" s="239"/>
      <c r="K500" s="239"/>
      <c r="L500" s="239"/>
      <c r="M500" s="239"/>
      <c r="N500" s="239"/>
      <c r="O500" s="239"/>
      <c r="P500" s="239"/>
      <c r="Q500" s="239"/>
      <c r="R500" s="239"/>
      <c r="S500" s="239"/>
    </row>
    <row r="501" spans="1:19" s="253" customFormat="1" x14ac:dyDescent="0.25">
      <c r="A501" s="239"/>
      <c r="B501" s="239"/>
      <c r="F501" s="239"/>
      <c r="G501" s="239"/>
      <c r="H501" s="239"/>
      <c r="I501" s="239"/>
      <c r="J501" s="239"/>
      <c r="K501" s="239"/>
      <c r="L501" s="239"/>
      <c r="M501" s="239"/>
      <c r="N501" s="239"/>
      <c r="O501" s="239"/>
      <c r="P501" s="239"/>
      <c r="Q501" s="239"/>
      <c r="R501" s="239"/>
      <c r="S501" s="239"/>
    </row>
    <row r="502" spans="1:19" s="253" customFormat="1" x14ac:dyDescent="0.25">
      <c r="A502" s="239"/>
      <c r="B502" s="239"/>
      <c r="F502" s="239"/>
      <c r="G502" s="239"/>
      <c r="H502" s="239"/>
      <c r="I502" s="239"/>
      <c r="J502" s="239"/>
      <c r="K502" s="239"/>
      <c r="L502" s="239"/>
      <c r="M502" s="239"/>
      <c r="N502" s="239"/>
      <c r="O502" s="239"/>
      <c r="P502" s="239"/>
      <c r="Q502" s="239"/>
      <c r="R502" s="239"/>
      <c r="S502" s="239"/>
    </row>
    <row r="503" spans="1:19" s="253" customFormat="1" x14ac:dyDescent="0.25">
      <c r="A503" s="239"/>
      <c r="B503" s="239"/>
      <c r="F503" s="239"/>
      <c r="G503" s="239"/>
      <c r="H503" s="239"/>
      <c r="I503" s="239"/>
      <c r="J503" s="239"/>
      <c r="K503" s="239"/>
      <c r="L503" s="239"/>
      <c r="M503" s="239"/>
      <c r="N503" s="239"/>
      <c r="O503" s="239"/>
      <c r="P503" s="239"/>
      <c r="Q503" s="239"/>
      <c r="R503" s="239"/>
      <c r="S503" s="239"/>
    </row>
    <row r="504" spans="1:19" s="253" customFormat="1" x14ac:dyDescent="0.25">
      <c r="A504" s="239"/>
      <c r="B504" s="239"/>
      <c r="F504" s="239"/>
      <c r="G504" s="239"/>
      <c r="H504" s="239"/>
      <c r="I504" s="239"/>
      <c r="J504" s="239"/>
      <c r="K504" s="239"/>
      <c r="L504" s="239"/>
      <c r="M504" s="239"/>
      <c r="N504" s="239"/>
      <c r="O504" s="239"/>
      <c r="P504" s="239"/>
      <c r="Q504" s="239"/>
      <c r="R504" s="239"/>
      <c r="S504" s="239"/>
    </row>
    <row r="505" spans="1:19" s="253" customFormat="1" x14ac:dyDescent="0.25">
      <c r="A505" s="239"/>
      <c r="B505" s="239"/>
      <c r="F505" s="239"/>
      <c r="G505" s="239"/>
      <c r="H505" s="239"/>
      <c r="I505" s="239"/>
      <c r="J505" s="239"/>
      <c r="K505" s="239"/>
      <c r="L505" s="239"/>
      <c r="M505" s="239"/>
      <c r="N505" s="239"/>
      <c r="O505" s="239"/>
      <c r="P505" s="239"/>
      <c r="Q505" s="239"/>
      <c r="R505" s="239"/>
      <c r="S505" s="239"/>
    </row>
    <row r="506" spans="1:19" s="253" customFormat="1" x14ac:dyDescent="0.25">
      <c r="A506" s="239"/>
      <c r="B506" s="239"/>
      <c r="F506" s="239"/>
      <c r="G506" s="239"/>
      <c r="H506" s="239"/>
      <c r="I506" s="239"/>
      <c r="J506" s="239"/>
      <c r="K506" s="239"/>
      <c r="L506" s="239"/>
      <c r="M506" s="239"/>
      <c r="N506" s="239"/>
      <c r="O506" s="239"/>
      <c r="P506" s="239"/>
      <c r="Q506" s="239"/>
      <c r="R506" s="239"/>
      <c r="S506" s="239"/>
    </row>
    <row r="507" spans="1:19" s="253" customFormat="1" x14ac:dyDescent="0.25">
      <c r="A507" s="239"/>
      <c r="B507" s="239"/>
      <c r="F507" s="239"/>
      <c r="G507" s="239"/>
      <c r="H507" s="239"/>
      <c r="I507" s="239"/>
      <c r="J507" s="239"/>
      <c r="K507" s="239"/>
      <c r="L507" s="239"/>
      <c r="M507" s="239"/>
      <c r="N507" s="239"/>
      <c r="O507" s="239"/>
      <c r="P507" s="239"/>
      <c r="Q507" s="239"/>
      <c r="R507" s="239"/>
      <c r="S507" s="239"/>
    </row>
    <row r="508" spans="1:19" s="253" customFormat="1" x14ac:dyDescent="0.25">
      <c r="A508" s="239"/>
      <c r="B508" s="239"/>
      <c r="F508" s="239"/>
      <c r="G508" s="239"/>
      <c r="H508" s="239"/>
      <c r="I508" s="239"/>
      <c r="J508" s="239"/>
      <c r="K508" s="239"/>
      <c r="L508" s="239"/>
      <c r="M508" s="239"/>
      <c r="N508" s="239"/>
      <c r="O508" s="239"/>
      <c r="P508" s="239"/>
      <c r="Q508" s="239"/>
      <c r="R508" s="239"/>
      <c r="S508" s="239"/>
    </row>
    <row r="509" spans="1:19" s="253" customFormat="1" x14ac:dyDescent="0.25">
      <c r="A509" s="239"/>
      <c r="B509" s="239"/>
      <c r="F509" s="239"/>
      <c r="G509" s="239"/>
      <c r="H509" s="239"/>
      <c r="I509" s="239"/>
      <c r="J509" s="239"/>
      <c r="K509" s="239"/>
      <c r="L509" s="239"/>
      <c r="M509" s="239"/>
      <c r="N509" s="239"/>
      <c r="O509" s="239"/>
      <c r="P509" s="239"/>
      <c r="Q509" s="239"/>
      <c r="R509" s="239"/>
      <c r="S509" s="239"/>
    </row>
    <row r="510" spans="1:19" s="253" customFormat="1" x14ac:dyDescent="0.25">
      <c r="A510" s="239"/>
      <c r="B510" s="239"/>
      <c r="F510" s="239"/>
      <c r="G510" s="239"/>
      <c r="H510" s="239"/>
      <c r="I510" s="239"/>
      <c r="J510" s="239"/>
      <c r="K510" s="239"/>
      <c r="L510" s="239"/>
      <c r="M510" s="239"/>
      <c r="N510" s="239"/>
      <c r="O510" s="239"/>
      <c r="P510" s="239"/>
      <c r="Q510" s="239"/>
      <c r="R510" s="239"/>
      <c r="S510" s="239"/>
    </row>
    <row r="511" spans="1:19" s="253" customFormat="1" x14ac:dyDescent="0.25">
      <c r="A511" s="239"/>
      <c r="B511" s="239"/>
      <c r="F511" s="239"/>
      <c r="G511" s="239"/>
      <c r="H511" s="239"/>
      <c r="I511" s="239"/>
      <c r="J511" s="239"/>
      <c r="K511" s="239"/>
      <c r="L511" s="239"/>
      <c r="M511" s="239"/>
      <c r="N511" s="239"/>
      <c r="O511" s="239"/>
      <c r="P511" s="239"/>
      <c r="Q511" s="239"/>
      <c r="R511" s="239"/>
      <c r="S511" s="239"/>
    </row>
    <row r="512" spans="1:19" s="253" customFormat="1" x14ac:dyDescent="0.25">
      <c r="A512" s="239"/>
      <c r="B512" s="239"/>
      <c r="F512" s="239"/>
      <c r="G512" s="239"/>
      <c r="H512" s="239"/>
      <c r="I512" s="239"/>
      <c r="J512" s="239"/>
      <c r="K512" s="239"/>
      <c r="L512" s="239"/>
      <c r="M512" s="239"/>
      <c r="N512" s="239"/>
      <c r="O512" s="239"/>
      <c r="P512" s="239"/>
      <c r="Q512" s="239"/>
      <c r="R512" s="239"/>
      <c r="S512" s="239"/>
    </row>
    <row r="513" spans="1:19" s="253" customFormat="1" x14ac:dyDescent="0.25">
      <c r="A513" s="239"/>
      <c r="B513" s="239"/>
      <c r="F513" s="239"/>
      <c r="G513" s="239"/>
      <c r="H513" s="239"/>
      <c r="I513" s="239"/>
      <c r="J513" s="239"/>
      <c r="K513" s="239"/>
      <c r="L513" s="239"/>
      <c r="M513" s="239"/>
      <c r="N513" s="239"/>
      <c r="O513" s="239"/>
      <c r="P513" s="239"/>
      <c r="Q513" s="239"/>
      <c r="R513" s="239"/>
      <c r="S513" s="239"/>
    </row>
    <row r="514" spans="1:19" s="253" customFormat="1" x14ac:dyDescent="0.25">
      <c r="A514" s="239"/>
      <c r="B514" s="239"/>
      <c r="F514" s="239"/>
      <c r="G514" s="239"/>
      <c r="H514" s="239"/>
      <c r="I514" s="239"/>
      <c r="J514" s="239"/>
      <c r="K514" s="239"/>
      <c r="L514" s="239"/>
      <c r="M514" s="239"/>
      <c r="N514" s="239"/>
      <c r="O514" s="239"/>
      <c r="P514" s="239"/>
      <c r="Q514" s="239"/>
      <c r="R514" s="239"/>
      <c r="S514" s="239"/>
    </row>
    <row r="515" spans="1:19" s="253" customFormat="1" x14ac:dyDescent="0.25">
      <c r="A515" s="239"/>
      <c r="B515" s="239"/>
      <c r="F515" s="239"/>
      <c r="G515" s="239"/>
      <c r="H515" s="239"/>
      <c r="I515" s="239"/>
      <c r="J515" s="239"/>
      <c r="K515" s="239"/>
      <c r="L515" s="239"/>
      <c r="M515" s="239"/>
      <c r="N515" s="239"/>
      <c r="O515" s="239"/>
      <c r="P515" s="239"/>
      <c r="Q515" s="239"/>
      <c r="R515" s="239"/>
      <c r="S515" s="239"/>
    </row>
    <row r="516" spans="1:19" s="253" customFormat="1" x14ac:dyDescent="0.25">
      <c r="A516" s="239"/>
      <c r="B516" s="239"/>
      <c r="F516" s="239"/>
      <c r="G516" s="239"/>
      <c r="H516" s="239"/>
      <c r="I516" s="239"/>
      <c r="J516" s="239"/>
      <c r="K516" s="239"/>
      <c r="L516" s="239"/>
      <c r="M516" s="239"/>
      <c r="N516" s="239"/>
      <c r="O516" s="239"/>
      <c r="P516" s="239"/>
      <c r="Q516" s="239"/>
      <c r="R516" s="239"/>
      <c r="S516" s="239"/>
    </row>
    <row r="517" spans="1:19" s="253" customFormat="1" x14ac:dyDescent="0.25">
      <c r="A517" s="239"/>
      <c r="B517" s="239"/>
      <c r="F517" s="239"/>
      <c r="G517" s="239"/>
      <c r="H517" s="239"/>
      <c r="I517" s="239"/>
      <c r="J517" s="239"/>
      <c r="K517" s="239"/>
      <c r="L517" s="239"/>
      <c r="M517" s="239"/>
      <c r="N517" s="239"/>
      <c r="O517" s="239"/>
      <c r="P517" s="239"/>
      <c r="Q517" s="239"/>
      <c r="R517" s="239"/>
      <c r="S517" s="239"/>
    </row>
    <row r="518" spans="1:19" s="253" customFormat="1" x14ac:dyDescent="0.25">
      <c r="A518" s="239"/>
      <c r="B518" s="239"/>
      <c r="F518" s="239"/>
      <c r="G518" s="239"/>
      <c r="H518" s="239"/>
      <c r="I518" s="239"/>
      <c r="J518" s="239"/>
      <c r="K518" s="239"/>
      <c r="L518" s="239"/>
      <c r="M518" s="239"/>
      <c r="N518" s="239"/>
      <c r="O518" s="239"/>
      <c r="P518" s="239"/>
      <c r="Q518" s="239"/>
      <c r="R518" s="239"/>
      <c r="S518" s="239"/>
    </row>
    <row r="519" spans="1:19" s="253" customFormat="1" x14ac:dyDescent="0.25">
      <c r="A519" s="239"/>
      <c r="B519" s="239"/>
      <c r="F519" s="239"/>
      <c r="G519" s="239"/>
      <c r="H519" s="239"/>
      <c r="I519" s="239"/>
      <c r="J519" s="239"/>
      <c r="K519" s="239"/>
      <c r="L519" s="239"/>
      <c r="M519" s="239"/>
      <c r="N519" s="239"/>
      <c r="O519" s="239"/>
      <c r="P519" s="239"/>
      <c r="Q519" s="239"/>
      <c r="R519" s="239"/>
      <c r="S519" s="239"/>
    </row>
    <row r="520" spans="1:19" s="253" customFormat="1" x14ac:dyDescent="0.25">
      <c r="A520" s="239"/>
      <c r="B520" s="239"/>
      <c r="F520" s="239"/>
      <c r="G520" s="239"/>
      <c r="H520" s="239"/>
      <c r="I520" s="239"/>
      <c r="J520" s="239"/>
      <c r="K520" s="239"/>
      <c r="L520" s="239"/>
      <c r="M520" s="239"/>
      <c r="N520" s="239"/>
      <c r="O520" s="239"/>
      <c r="P520" s="239"/>
      <c r="Q520" s="239"/>
      <c r="R520" s="239"/>
      <c r="S520" s="239"/>
    </row>
    <row r="521" spans="1:19" s="253" customFormat="1" x14ac:dyDescent="0.25">
      <c r="A521" s="239"/>
      <c r="B521" s="239"/>
      <c r="F521" s="239"/>
      <c r="G521" s="239"/>
      <c r="H521" s="239"/>
      <c r="I521" s="239"/>
      <c r="J521" s="239"/>
      <c r="K521" s="239"/>
      <c r="L521" s="239"/>
      <c r="M521" s="239"/>
      <c r="N521" s="239"/>
      <c r="O521" s="239"/>
      <c r="P521" s="239"/>
      <c r="Q521" s="239"/>
      <c r="R521" s="239"/>
      <c r="S521" s="239"/>
    </row>
    <row r="522" spans="1:19" s="253" customFormat="1" x14ac:dyDescent="0.25">
      <c r="A522" s="239"/>
      <c r="B522" s="239"/>
      <c r="F522" s="239"/>
      <c r="G522" s="239"/>
      <c r="H522" s="239"/>
      <c r="I522" s="239"/>
      <c r="J522" s="239"/>
      <c r="K522" s="239"/>
      <c r="L522" s="239"/>
      <c r="M522" s="239"/>
      <c r="N522" s="239"/>
      <c r="O522" s="239"/>
      <c r="P522" s="239"/>
      <c r="Q522" s="239"/>
      <c r="R522" s="239"/>
      <c r="S522" s="239"/>
    </row>
    <row r="523" spans="1:19" s="253" customFormat="1" x14ac:dyDescent="0.25">
      <c r="A523" s="239"/>
      <c r="B523" s="239"/>
      <c r="F523" s="239"/>
      <c r="G523" s="239"/>
      <c r="H523" s="239"/>
      <c r="I523" s="239"/>
      <c r="J523" s="239"/>
      <c r="K523" s="239"/>
      <c r="L523" s="239"/>
      <c r="M523" s="239"/>
      <c r="N523" s="239"/>
      <c r="O523" s="239"/>
      <c r="P523" s="239"/>
      <c r="Q523" s="239"/>
      <c r="R523" s="239"/>
      <c r="S523" s="239"/>
    </row>
    <row r="524" spans="1:19" s="253" customFormat="1" x14ac:dyDescent="0.25">
      <c r="A524" s="239"/>
      <c r="B524" s="239"/>
      <c r="F524" s="239"/>
      <c r="G524" s="239"/>
      <c r="H524" s="239"/>
      <c r="I524" s="239"/>
      <c r="J524" s="239"/>
      <c r="K524" s="239"/>
      <c r="L524" s="239"/>
      <c r="M524" s="239"/>
      <c r="N524" s="239"/>
      <c r="O524" s="239"/>
      <c r="P524" s="239"/>
      <c r="Q524" s="239"/>
      <c r="R524" s="239"/>
      <c r="S524" s="239"/>
    </row>
    <row r="525" spans="1:19" s="253" customFormat="1" x14ac:dyDescent="0.25">
      <c r="A525" s="239"/>
      <c r="B525" s="239"/>
      <c r="F525" s="239"/>
      <c r="G525" s="239"/>
      <c r="H525" s="239"/>
      <c r="I525" s="239"/>
      <c r="J525" s="239"/>
      <c r="K525" s="239"/>
      <c r="L525" s="239"/>
      <c r="M525" s="239"/>
      <c r="N525" s="239"/>
      <c r="O525" s="239"/>
      <c r="P525" s="239"/>
      <c r="Q525" s="239"/>
      <c r="R525" s="239"/>
      <c r="S525" s="239"/>
    </row>
    <row r="526" spans="1:19" s="253" customFormat="1" x14ac:dyDescent="0.25">
      <c r="A526" s="239"/>
      <c r="B526" s="239"/>
      <c r="F526" s="239"/>
      <c r="G526" s="239"/>
      <c r="H526" s="239"/>
      <c r="I526" s="239"/>
      <c r="J526" s="239"/>
      <c r="K526" s="239"/>
      <c r="L526" s="239"/>
      <c r="M526" s="239"/>
      <c r="N526" s="239"/>
      <c r="O526" s="239"/>
      <c r="P526" s="239"/>
      <c r="Q526" s="239"/>
      <c r="R526" s="239"/>
      <c r="S526" s="239"/>
    </row>
    <row r="527" spans="1:19" s="253" customFormat="1" x14ac:dyDescent="0.25">
      <c r="A527" s="239"/>
      <c r="B527" s="239"/>
      <c r="F527" s="239"/>
      <c r="G527" s="239"/>
      <c r="H527" s="239"/>
      <c r="I527" s="239"/>
      <c r="J527" s="239"/>
      <c r="K527" s="239"/>
      <c r="L527" s="239"/>
      <c r="M527" s="239"/>
      <c r="N527" s="239"/>
      <c r="O527" s="239"/>
      <c r="P527" s="239"/>
      <c r="Q527" s="239"/>
      <c r="R527" s="239"/>
      <c r="S527" s="239"/>
    </row>
    <row r="528" spans="1:19" s="253" customFormat="1" x14ac:dyDescent="0.25">
      <c r="A528" s="239"/>
      <c r="B528" s="239"/>
      <c r="F528" s="239"/>
      <c r="G528" s="239"/>
      <c r="H528" s="239"/>
      <c r="I528" s="239"/>
      <c r="J528" s="239"/>
      <c r="K528" s="239"/>
      <c r="L528" s="239"/>
      <c r="M528" s="239"/>
      <c r="N528" s="239"/>
      <c r="O528" s="239"/>
      <c r="P528" s="239"/>
      <c r="Q528" s="239"/>
      <c r="R528" s="239"/>
      <c r="S528" s="239"/>
    </row>
    <row r="529" spans="1:19" s="253" customFormat="1" x14ac:dyDescent="0.25">
      <c r="A529" s="239"/>
      <c r="B529" s="239"/>
      <c r="F529" s="239"/>
      <c r="G529" s="239"/>
      <c r="H529" s="239"/>
      <c r="I529" s="239"/>
      <c r="J529" s="239"/>
      <c r="K529" s="239"/>
      <c r="L529" s="239"/>
      <c r="M529" s="239"/>
      <c r="N529" s="239"/>
      <c r="O529" s="239"/>
      <c r="P529" s="239"/>
      <c r="Q529" s="239"/>
      <c r="R529" s="239"/>
      <c r="S529" s="239"/>
    </row>
    <row r="530" spans="1:19" s="253" customFormat="1" x14ac:dyDescent="0.25">
      <c r="A530" s="239"/>
      <c r="B530" s="239"/>
      <c r="F530" s="239"/>
      <c r="G530" s="239"/>
      <c r="H530" s="239"/>
      <c r="I530" s="239"/>
      <c r="J530" s="239"/>
      <c r="K530" s="239"/>
      <c r="L530" s="239"/>
      <c r="M530" s="239"/>
      <c r="N530" s="239"/>
      <c r="O530" s="239"/>
      <c r="P530" s="239"/>
      <c r="Q530" s="239"/>
      <c r="R530" s="239"/>
      <c r="S530" s="239"/>
    </row>
    <row r="531" spans="1:19" s="253" customFormat="1" x14ac:dyDescent="0.25">
      <c r="A531" s="239"/>
      <c r="B531" s="239"/>
      <c r="F531" s="239"/>
      <c r="G531" s="239"/>
      <c r="H531" s="239"/>
      <c r="I531" s="239"/>
      <c r="J531" s="239"/>
      <c r="K531" s="239"/>
      <c r="L531" s="239"/>
      <c r="M531" s="239"/>
      <c r="N531" s="239"/>
      <c r="O531" s="239"/>
      <c r="P531" s="239"/>
      <c r="Q531" s="239"/>
      <c r="R531" s="239"/>
      <c r="S531" s="239"/>
    </row>
    <row r="532" spans="1:19" s="253" customFormat="1" x14ac:dyDescent="0.25">
      <c r="A532" s="239"/>
      <c r="B532" s="239"/>
      <c r="F532" s="239"/>
      <c r="G532" s="239"/>
      <c r="H532" s="239"/>
      <c r="I532" s="239"/>
      <c r="J532" s="239"/>
      <c r="K532" s="239"/>
      <c r="L532" s="239"/>
      <c r="M532" s="239"/>
      <c r="N532" s="239"/>
      <c r="O532" s="239"/>
      <c r="P532" s="239"/>
      <c r="Q532" s="239"/>
      <c r="R532" s="239"/>
      <c r="S532" s="239"/>
    </row>
    <row r="533" spans="1:19" s="253" customFormat="1" x14ac:dyDescent="0.25">
      <c r="A533" s="239"/>
      <c r="B533" s="239"/>
      <c r="F533" s="239"/>
      <c r="G533" s="239"/>
      <c r="H533" s="239"/>
      <c r="I533" s="239"/>
      <c r="J533" s="239"/>
      <c r="K533" s="239"/>
      <c r="L533" s="239"/>
      <c r="M533" s="239"/>
      <c r="N533" s="239"/>
      <c r="O533" s="239"/>
      <c r="P533" s="239"/>
      <c r="Q533" s="239"/>
      <c r="R533" s="239"/>
      <c r="S533" s="239"/>
    </row>
    <row r="534" spans="1:19" s="253" customFormat="1" x14ac:dyDescent="0.25">
      <c r="A534" s="239"/>
      <c r="B534" s="239"/>
      <c r="F534" s="239"/>
      <c r="G534" s="239"/>
      <c r="H534" s="239"/>
      <c r="I534" s="239"/>
      <c r="J534" s="239"/>
      <c r="K534" s="239"/>
      <c r="L534" s="239"/>
      <c r="M534" s="239"/>
      <c r="N534" s="239"/>
      <c r="O534" s="239"/>
      <c r="P534" s="239"/>
      <c r="Q534" s="239"/>
      <c r="R534" s="239"/>
      <c r="S534" s="239"/>
    </row>
    <row r="535" spans="1:19" s="253" customFormat="1" x14ac:dyDescent="0.25">
      <c r="A535" s="239"/>
      <c r="B535" s="239"/>
      <c r="F535" s="239"/>
      <c r="G535" s="239"/>
      <c r="H535" s="239"/>
      <c r="I535" s="239"/>
      <c r="J535" s="239"/>
      <c r="K535" s="239"/>
      <c r="L535" s="239"/>
      <c r="M535" s="239"/>
      <c r="N535" s="239"/>
      <c r="O535" s="239"/>
      <c r="P535" s="239"/>
      <c r="Q535" s="239"/>
      <c r="R535" s="239"/>
      <c r="S535" s="239"/>
    </row>
    <row r="536" spans="1:19" s="253" customFormat="1" x14ac:dyDescent="0.25">
      <c r="A536" s="239"/>
      <c r="B536" s="239"/>
      <c r="F536" s="239"/>
      <c r="G536" s="239"/>
      <c r="H536" s="239"/>
      <c r="I536" s="239"/>
      <c r="J536" s="239"/>
      <c r="K536" s="239"/>
      <c r="L536" s="239"/>
      <c r="M536" s="239"/>
      <c r="N536" s="239"/>
      <c r="O536" s="239"/>
      <c r="P536" s="239"/>
      <c r="Q536" s="239"/>
      <c r="R536" s="239"/>
      <c r="S536" s="239"/>
    </row>
    <row r="537" spans="1:19" s="253" customFormat="1" x14ac:dyDescent="0.25">
      <c r="A537" s="239"/>
      <c r="B537" s="239"/>
      <c r="F537" s="239"/>
      <c r="G537" s="239"/>
      <c r="H537" s="239"/>
      <c r="I537" s="239"/>
      <c r="J537" s="239"/>
      <c r="K537" s="239"/>
      <c r="L537" s="239"/>
      <c r="M537" s="239"/>
      <c r="N537" s="239"/>
      <c r="O537" s="239"/>
      <c r="P537" s="239"/>
      <c r="Q537" s="239"/>
      <c r="R537" s="239"/>
      <c r="S537" s="239"/>
    </row>
    <row r="538" spans="1:19" s="253" customFormat="1" x14ac:dyDescent="0.25">
      <c r="A538" s="239"/>
      <c r="B538" s="239"/>
      <c r="F538" s="239"/>
      <c r="G538" s="239"/>
      <c r="H538" s="239"/>
      <c r="I538" s="239"/>
      <c r="J538" s="239"/>
      <c r="K538" s="239"/>
      <c r="L538" s="239"/>
      <c r="M538" s="239"/>
      <c r="N538" s="239"/>
      <c r="O538" s="239"/>
      <c r="P538" s="239"/>
      <c r="Q538" s="239"/>
      <c r="R538" s="239"/>
      <c r="S538" s="239"/>
    </row>
    <row r="539" spans="1:19" s="253" customFormat="1" x14ac:dyDescent="0.25">
      <c r="A539" s="239"/>
      <c r="B539" s="239"/>
      <c r="F539" s="239"/>
      <c r="G539" s="239"/>
      <c r="H539" s="239"/>
      <c r="I539" s="239"/>
      <c r="J539" s="239"/>
      <c r="K539" s="239"/>
      <c r="L539" s="239"/>
      <c r="M539" s="239"/>
      <c r="N539" s="239"/>
      <c r="O539" s="239"/>
      <c r="P539" s="239"/>
      <c r="Q539" s="239"/>
      <c r="R539" s="239"/>
      <c r="S539" s="239"/>
    </row>
    <row r="540" spans="1:19" s="253" customFormat="1" x14ac:dyDescent="0.25">
      <c r="A540" s="239"/>
      <c r="B540" s="239"/>
      <c r="F540" s="239"/>
      <c r="G540" s="239"/>
      <c r="H540" s="239"/>
      <c r="I540" s="239"/>
      <c r="J540" s="239"/>
      <c r="K540" s="239"/>
      <c r="L540" s="239"/>
      <c r="M540" s="239"/>
      <c r="N540" s="239"/>
      <c r="O540" s="239"/>
      <c r="P540" s="239"/>
      <c r="Q540" s="239"/>
      <c r="R540" s="239"/>
      <c r="S540" s="239"/>
    </row>
    <row r="541" spans="1:19" s="253" customFormat="1" x14ac:dyDescent="0.25">
      <c r="A541" s="239"/>
      <c r="B541" s="239"/>
      <c r="F541" s="239"/>
      <c r="G541" s="239"/>
      <c r="H541" s="239"/>
      <c r="I541" s="239"/>
      <c r="J541" s="239"/>
      <c r="K541" s="239"/>
      <c r="L541" s="239"/>
      <c r="M541" s="239"/>
      <c r="N541" s="239"/>
      <c r="O541" s="239"/>
      <c r="P541" s="239"/>
      <c r="Q541" s="239"/>
      <c r="R541" s="239"/>
      <c r="S541" s="239"/>
    </row>
    <row r="542" spans="1:19" s="253" customFormat="1" x14ac:dyDescent="0.25">
      <c r="A542" s="239"/>
      <c r="B542" s="239"/>
      <c r="F542" s="239"/>
      <c r="G542" s="239"/>
      <c r="H542" s="239"/>
      <c r="I542" s="239"/>
      <c r="J542" s="239"/>
      <c r="K542" s="239"/>
      <c r="L542" s="239"/>
      <c r="M542" s="239"/>
      <c r="N542" s="239"/>
      <c r="O542" s="239"/>
      <c r="P542" s="239"/>
      <c r="Q542" s="239"/>
      <c r="R542" s="239"/>
      <c r="S542" s="239"/>
    </row>
    <row r="543" spans="1:19" s="253" customFormat="1" x14ac:dyDescent="0.25">
      <c r="A543" s="239"/>
      <c r="B543" s="239"/>
      <c r="F543" s="239"/>
      <c r="G543" s="239"/>
      <c r="H543" s="239"/>
      <c r="I543" s="239"/>
      <c r="J543" s="239"/>
      <c r="K543" s="239"/>
      <c r="L543" s="239"/>
      <c r="M543" s="239"/>
      <c r="N543" s="239"/>
      <c r="O543" s="239"/>
      <c r="P543" s="239"/>
      <c r="Q543" s="239"/>
      <c r="R543" s="239"/>
      <c r="S543" s="239"/>
    </row>
    <row r="544" spans="1:19" s="253" customFormat="1" x14ac:dyDescent="0.25">
      <c r="A544" s="239"/>
      <c r="B544" s="239"/>
      <c r="F544" s="239"/>
      <c r="G544" s="239"/>
      <c r="H544" s="239"/>
      <c r="I544" s="239"/>
      <c r="J544" s="239"/>
      <c r="K544" s="239"/>
      <c r="L544" s="239"/>
      <c r="M544" s="239"/>
      <c r="N544" s="239"/>
      <c r="O544" s="239"/>
      <c r="P544" s="239"/>
      <c r="Q544" s="239"/>
      <c r="R544" s="239"/>
      <c r="S544" s="239"/>
    </row>
    <row r="545" spans="1:19" s="253" customFormat="1" x14ac:dyDescent="0.25">
      <c r="A545" s="239"/>
      <c r="B545" s="239"/>
      <c r="F545" s="239"/>
      <c r="G545" s="239"/>
      <c r="H545" s="239"/>
      <c r="I545" s="239"/>
      <c r="J545" s="239"/>
      <c r="K545" s="239"/>
      <c r="L545" s="239"/>
      <c r="M545" s="239"/>
      <c r="N545" s="239"/>
      <c r="O545" s="239"/>
      <c r="P545" s="239"/>
      <c r="Q545" s="239"/>
      <c r="R545" s="239"/>
      <c r="S545" s="239"/>
    </row>
    <row r="546" spans="1:19" s="253" customFormat="1" x14ac:dyDescent="0.25">
      <c r="A546" s="239"/>
      <c r="B546" s="239"/>
      <c r="F546" s="239"/>
      <c r="G546" s="239"/>
      <c r="H546" s="239"/>
      <c r="I546" s="239"/>
      <c r="J546" s="239"/>
      <c r="K546" s="239"/>
      <c r="L546" s="239"/>
      <c r="M546" s="239"/>
      <c r="N546" s="239"/>
      <c r="O546" s="239"/>
      <c r="P546" s="239"/>
      <c r="Q546" s="239"/>
      <c r="R546" s="239"/>
      <c r="S546" s="239"/>
    </row>
    <row r="547" spans="1:19" s="253" customFormat="1" x14ac:dyDescent="0.25">
      <c r="A547" s="239"/>
      <c r="B547" s="239"/>
      <c r="F547" s="239"/>
      <c r="G547" s="239"/>
      <c r="H547" s="239"/>
      <c r="I547" s="239"/>
      <c r="J547" s="239"/>
      <c r="K547" s="239"/>
      <c r="L547" s="239"/>
      <c r="M547" s="239"/>
      <c r="N547" s="239"/>
      <c r="O547" s="239"/>
      <c r="P547" s="239"/>
      <c r="Q547" s="239"/>
      <c r="R547" s="239"/>
      <c r="S547" s="239"/>
    </row>
    <row r="548" spans="1:19" s="253" customFormat="1" x14ac:dyDescent="0.25">
      <c r="A548" s="239"/>
      <c r="B548" s="239"/>
      <c r="F548" s="239"/>
      <c r="G548" s="239"/>
      <c r="H548" s="239"/>
      <c r="I548" s="239"/>
      <c r="J548" s="239"/>
      <c r="K548" s="239"/>
      <c r="L548" s="239"/>
      <c r="M548" s="239"/>
      <c r="N548" s="239"/>
      <c r="O548" s="239"/>
      <c r="P548" s="239"/>
      <c r="Q548" s="239"/>
      <c r="R548" s="239"/>
      <c r="S548" s="239"/>
    </row>
    <row r="549" spans="1:19" s="253" customFormat="1" x14ac:dyDescent="0.25">
      <c r="A549" s="239"/>
      <c r="B549" s="239"/>
      <c r="F549" s="239"/>
      <c r="G549" s="239"/>
      <c r="H549" s="239"/>
      <c r="I549" s="239"/>
      <c r="J549" s="239"/>
      <c r="K549" s="239"/>
      <c r="L549" s="239"/>
      <c r="M549" s="239"/>
      <c r="N549" s="239"/>
      <c r="O549" s="239"/>
      <c r="P549" s="239"/>
      <c r="Q549" s="239"/>
      <c r="R549" s="239"/>
      <c r="S549" s="239"/>
    </row>
    <row r="550" spans="1:19" s="253" customFormat="1" x14ac:dyDescent="0.25">
      <c r="A550" s="239"/>
      <c r="B550" s="239"/>
      <c r="F550" s="239"/>
      <c r="G550" s="239"/>
      <c r="H550" s="239"/>
      <c r="I550" s="239"/>
      <c r="J550" s="239"/>
      <c r="K550" s="239"/>
      <c r="L550" s="239"/>
      <c r="M550" s="239"/>
      <c r="N550" s="239"/>
      <c r="O550" s="239"/>
      <c r="P550" s="239"/>
      <c r="Q550" s="239"/>
      <c r="R550" s="239"/>
      <c r="S550" s="239"/>
    </row>
    <row r="551" spans="1:19" s="253" customFormat="1" x14ac:dyDescent="0.25">
      <c r="A551" s="239"/>
      <c r="B551" s="239"/>
      <c r="F551" s="239"/>
      <c r="G551" s="239"/>
      <c r="H551" s="239"/>
      <c r="I551" s="239"/>
      <c r="J551" s="239"/>
      <c r="K551" s="239"/>
      <c r="L551" s="239"/>
      <c r="M551" s="239"/>
      <c r="N551" s="239"/>
      <c r="O551" s="239"/>
      <c r="P551" s="239"/>
      <c r="Q551" s="239"/>
      <c r="R551" s="239"/>
      <c r="S551" s="239"/>
    </row>
    <row r="552" spans="1:19" s="253" customFormat="1" x14ac:dyDescent="0.25">
      <c r="A552" s="239"/>
      <c r="B552" s="239"/>
      <c r="F552" s="239"/>
      <c r="G552" s="239"/>
      <c r="H552" s="239"/>
      <c r="I552" s="239"/>
      <c r="J552" s="239"/>
      <c r="K552" s="239"/>
      <c r="L552" s="239"/>
      <c r="M552" s="239"/>
      <c r="N552" s="239"/>
      <c r="O552" s="239"/>
      <c r="P552" s="239"/>
      <c r="Q552" s="239"/>
      <c r="R552" s="239"/>
      <c r="S552" s="239"/>
    </row>
    <row r="553" spans="1:19" s="253" customFormat="1" x14ac:dyDescent="0.25">
      <c r="A553" s="239"/>
      <c r="B553" s="239"/>
      <c r="F553" s="239"/>
      <c r="G553" s="239"/>
      <c r="H553" s="239"/>
      <c r="I553" s="239"/>
      <c r="J553" s="239"/>
      <c r="K553" s="239"/>
      <c r="L553" s="239"/>
      <c r="M553" s="239"/>
      <c r="N553" s="239"/>
      <c r="O553" s="239"/>
      <c r="P553" s="239"/>
      <c r="Q553" s="239"/>
      <c r="R553" s="239"/>
      <c r="S553" s="239"/>
    </row>
    <row r="554" spans="1:19" s="253" customFormat="1" x14ac:dyDescent="0.25">
      <c r="A554" s="239"/>
      <c r="B554" s="239"/>
      <c r="F554" s="239"/>
      <c r="G554" s="239"/>
      <c r="H554" s="239"/>
      <c r="I554" s="239"/>
      <c r="J554" s="239"/>
      <c r="K554" s="239"/>
      <c r="L554" s="239"/>
      <c r="M554" s="239"/>
      <c r="N554" s="239"/>
      <c r="O554" s="239"/>
      <c r="P554" s="239"/>
      <c r="Q554" s="239"/>
      <c r="R554" s="239"/>
      <c r="S554" s="239"/>
    </row>
    <row r="555" spans="1:19" s="253" customFormat="1" x14ac:dyDescent="0.25">
      <c r="A555" s="239"/>
      <c r="B555" s="239"/>
      <c r="F555" s="239"/>
      <c r="G555" s="239"/>
      <c r="H555" s="239"/>
      <c r="I555" s="239"/>
      <c r="J555" s="239"/>
      <c r="K555" s="239"/>
      <c r="L555" s="239"/>
      <c r="M555" s="239"/>
      <c r="N555" s="239"/>
      <c r="O555" s="239"/>
      <c r="P555" s="239"/>
      <c r="Q555" s="239"/>
      <c r="R555" s="239"/>
      <c r="S555" s="239"/>
    </row>
    <row r="556" spans="1:19" s="253" customFormat="1" x14ac:dyDescent="0.25">
      <c r="A556" s="239"/>
      <c r="B556" s="239"/>
      <c r="F556" s="239"/>
      <c r="G556" s="239"/>
      <c r="H556" s="239"/>
      <c r="I556" s="239"/>
      <c r="J556" s="239"/>
      <c r="K556" s="239"/>
      <c r="L556" s="239"/>
      <c r="M556" s="239"/>
      <c r="N556" s="239"/>
      <c r="O556" s="239"/>
      <c r="P556" s="239"/>
      <c r="Q556" s="239"/>
      <c r="R556" s="239"/>
      <c r="S556" s="239"/>
    </row>
    <row r="557" spans="1:19" s="253" customFormat="1" x14ac:dyDescent="0.25">
      <c r="A557" s="239"/>
      <c r="B557" s="239"/>
      <c r="F557" s="239"/>
      <c r="G557" s="239"/>
      <c r="H557" s="239"/>
      <c r="I557" s="239"/>
      <c r="J557" s="239"/>
      <c r="K557" s="239"/>
      <c r="L557" s="239"/>
      <c r="M557" s="239"/>
      <c r="N557" s="239"/>
      <c r="O557" s="239"/>
      <c r="P557" s="239"/>
      <c r="Q557" s="239"/>
      <c r="R557" s="239"/>
      <c r="S557" s="239"/>
    </row>
    <row r="558" spans="1:19" s="253" customFormat="1" x14ac:dyDescent="0.25">
      <c r="A558" s="239"/>
      <c r="B558" s="239"/>
      <c r="F558" s="239"/>
      <c r="G558" s="239"/>
      <c r="H558" s="239"/>
      <c r="I558" s="239"/>
      <c r="J558" s="239"/>
      <c r="K558" s="239"/>
      <c r="L558" s="239"/>
      <c r="M558" s="239"/>
      <c r="N558" s="239"/>
      <c r="O558" s="239"/>
      <c r="P558" s="239"/>
      <c r="Q558" s="239"/>
      <c r="R558" s="239"/>
      <c r="S558" s="239"/>
    </row>
    <row r="559" spans="1:19" s="253" customFormat="1" x14ac:dyDescent="0.25">
      <c r="A559" s="239"/>
      <c r="B559" s="239"/>
      <c r="F559" s="239"/>
      <c r="G559" s="239"/>
      <c r="H559" s="239"/>
      <c r="I559" s="239"/>
      <c r="J559" s="239"/>
      <c r="K559" s="239"/>
      <c r="L559" s="239"/>
      <c r="M559" s="239"/>
      <c r="N559" s="239"/>
      <c r="O559" s="239"/>
      <c r="P559" s="239"/>
      <c r="Q559" s="239"/>
      <c r="R559" s="239"/>
      <c r="S559" s="239"/>
    </row>
    <row r="560" spans="1:19" s="253" customFormat="1" x14ac:dyDescent="0.25">
      <c r="A560" s="239"/>
      <c r="B560" s="239"/>
      <c r="F560" s="239"/>
      <c r="G560" s="239"/>
      <c r="H560" s="239"/>
      <c r="I560" s="239"/>
      <c r="J560" s="239"/>
      <c r="K560" s="239"/>
      <c r="L560" s="239"/>
      <c r="M560" s="239"/>
      <c r="N560" s="239"/>
      <c r="O560" s="239"/>
      <c r="P560" s="239"/>
      <c r="Q560" s="239"/>
      <c r="R560" s="239"/>
      <c r="S560" s="239"/>
    </row>
    <row r="561" spans="1:19" s="253" customFormat="1" x14ac:dyDescent="0.25">
      <c r="A561" s="239"/>
      <c r="B561" s="239"/>
      <c r="F561" s="239"/>
      <c r="G561" s="239"/>
      <c r="H561" s="239"/>
      <c r="I561" s="239"/>
      <c r="J561" s="239"/>
      <c r="K561" s="239"/>
      <c r="L561" s="239"/>
      <c r="M561" s="239"/>
      <c r="N561" s="239"/>
      <c r="O561" s="239"/>
      <c r="P561" s="239"/>
      <c r="Q561" s="239"/>
      <c r="R561" s="239"/>
      <c r="S561" s="239"/>
    </row>
    <row r="562" spans="1:19" s="253" customFormat="1" x14ac:dyDescent="0.25">
      <c r="A562" s="239"/>
      <c r="B562" s="239"/>
      <c r="F562" s="239"/>
      <c r="G562" s="239"/>
      <c r="H562" s="239"/>
      <c r="I562" s="239"/>
      <c r="J562" s="239"/>
      <c r="K562" s="239"/>
      <c r="L562" s="239"/>
      <c r="M562" s="239"/>
      <c r="N562" s="239"/>
      <c r="O562" s="239"/>
      <c r="P562" s="239"/>
      <c r="Q562" s="239"/>
      <c r="R562" s="239"/>
      <c r="S562" s="239"/>
    </row>
    <row r="563" spans="1:19" s="253" customFormat="1" x14ac:dyDescent="0.25">
      <c r="A563" s="239"/>
      <c r="B563" s="239"/>
      <c r="F563" s="239"/>
      <c r="G563" s="239"/>
      <c r="H563" s="239"/>
      <c r="I563" s="239"/>
      <c r="J563" s="239"/>
      <c r="K563" s="239"/>
      <c r="L563" s="239"/>
      <c r="M563" s="239"/>
      <c r="N563" s="239"/>
      <c r="O563" s="239"/>
      <c r="P563" s="239"/>
      <c r="Q563" s="239"/>
      <c r="R563" s="239"/>
      <c r="S563" s="239"/>
    </row>
    <row r="564" spans="1:19" s="253" customFormat="1" x14ac:dyDescent="0.25">
      <c r="A564" s="239"/>
      <c r="B564" s="239"/>
      <c r="F564" s="239"/>
      <c r="G564" s="239"/>
      <c r="H564" s="239"/>
      <c r="I564" s="239"/>
      <c r="J564" s="239"/>
      <c r="K564" s="239"/>
      <c r="L564" s="239"/>
      <c r="M564" s="239"/>
      <c r="N564" s="239"/>
      <c r="O564" s="239"/>
      <c r="P564" s="239"/>
      <c r="Q564" s="239"/>
      <c r="R564" s="239"/>
      <c r="S564" s="239"/>
    </row>
    <row r="565" spans="1:19" s="253" customFormat="1" x14ac:dyDescent="0.25">
      <c r="A565" s="239"/>
      <c r="B565" s="239"/>
      <c r="F565" s="239"/>
      <c r="G565" s="239"/>
      <c r="H565" s="239"/>
      <c r="I565" s="239"/>
      <c r="J565" s="239"/>
      <c r="K565" s="239"/>
      <c r="L565" s="239"/>
      <c r="M565" s="239"/>
      <c r="N565" s="239"/>
      <c r="O565" s="239"/>
      <c r="P565" s="239"/>
      <c r="Q565" s="239"/>
      <c r="R565" s="239"/>
      <c r="S565" s="239"/>
    </row>
    <row r="566" spans="1:19" s="253" customFormat="1" x14ac:dyDescent="0.25">
      <c r="A566" s="239"/>
      <c r="B566" s="239"/>
      <c r="F566" s="239"/>
      <c r="G566" s="239"/>
      <c r="H566" s="239"/>
      <c r="I566" s="239"/>
      <c r="J566" s="239"/>
      <c r="K566" s="239"/>
      <c r="L566" s="239"/>
      <c r="M566" s="239"/>
      <c r="N566" s="239"/>
      <c r="O566" s="239"/>
      <c r="P566" s="239"/>
      <c r="Q566" s="239"/>
      <c r="R566" s="239"/>
      <c r="S566" s="239"/>
    </row>
    <row r="567" spans="1:19" s="253" customFormat="1" x14ac:dyDescent="0.25">
      <c r="A567" s="239"/>
      <c r="B567" s="239"/>
      <c r="F567" s="239"/>
      <c r="G567" s="239"/>
      <c r="H567" s="239"/>
      <c r="I567" s="239"/>
      <c r="J567" s="239"/>
      <c r="K567" s="239"/>
      <c r="L567" s="239"/>
      <c r="M567" s="239"/>
      <c r="N567" s="239"/>
      <c r="O567" s="239"/>
      <c r="P567" s="239"/>
      <c r="Q567" s="239"/>
      <c r="R567" s="239"/>
      <c r="S567" s="239"/>
    </row>
    <row r="568" spans="1:19" s="253" customFormat="1" x14ac:dyDescent="0.25">
      <c r="A568" s="239"/>
      <c r="B568" s="239"/>
      <c r="F568" s="239"/>
      <c r="G568" s="239"/>
      <c r="H568" s="239"/>
      <c r="I568" s="239"/>
      <c r="J568" s="239"/>
      <c r="K568" s="239"/>
      <c r="L568" s="239"/>
      <c r="M568" s="239"/>
      <c r="N568" s="239"/>
      <c r="O568" s="239"/>
      <c r="P568" s="239"/>
      <c r="Q568" s="239"/>
      <c r="R568" s="239"/>
      <c r="S568" s="239"/>
    </row>
    <row r="569" spans="1:19" s="253" customFormat="1" x14ac:dyDescent="0.25">
      <c r="A569" s="239"/>
      <c r="B569" s="239"/>
      <c r="F569" s="239"/>
      <c r="G569" s="239"/>
      <c r="H569" s="239"/>
      <c r="I569" s="239"/>
      <c r="J569" s="239"/>
      <c r="K569" s="239"/>
      <c r="L569" s="239"/>
      <c r="M569" s="239"/>
      <c r="N569" s="239"/>
      <c r="O569" s="239"/>
      <c r="P569" s="239"/>
      <c r="Q569" s="239"/>
      <c r="R569" s="239"/>
      <c r="S569" s="239"/>
    </row>
    <row r="570" spans="1:19" s="253" customFormat="1" x14ac:dyDescent="0.25">
      <c r="A570" s="239"/>
      <c r="B570" s="239"/>
      <c r="F570" s="239"/>
      <c r="G570" s="239"/>
      <c r="H570" s="239"/>
      <c r="I570" s="239"/>
      <c r="J570" s="239"/>
      <c r="K570" s="239"/>
      <c r="L570" s="239"/>
      <c r="M570" s="239"/>
      <c r="N570" s="239"/>
      <c r="O570" s="239"/>
      <c r="P570" s="239"/>
      <c r="Q570" s="239"/>
      <c r="R570" s="239"/>
      <c r="S570" s="239"/>
    </row>
    <row r="571" spans="1:19" s="253" customFormat="1" x14ac:dyDescent="0.25">
      <c r="A571" s="239"/>
      <c r="B571" s="239"/>
      <c r="F571" s="239"/>
      <c r="G571" s="239"/>
      <c r="H571" s="239"/>
      <c r="I571" s="239"/>
      <c r="J571" s="239"/>
      <c r="K571" s="239"/>
      <c r="L571" s="239"/>
      <c r="M571" s="239"/>
      <c r="N571" s="239"/>
      <c r="O571" s="239"/>
      <c r="P571" s="239"/>
      <c r="Q571" s="239"/>
      <c r="R571" s="239"/>
      <c r="S571" s="239"/>
    </row>
    <row r="572" spans="1:19" s="253" customFormat="1" x14ac:dyDescent="0.25">
      <c r="A572" s="239"/>
      <c r="B572" s="239"/>
      <c r="F572" s="239"/>
      <c r="G572" s="239"/>
      <c r="H572" s="239"/>
      <c r="I572" s="239"/>
      <c r="J572" s="239"/>
      <c r="K572" s="239"/>
      <c r="L572" s="239"/>
      <c r="M572" s="239"/>
      <c r="N572" s="239"/>
      <c r="O572" s="239"/>
      <c r="P572" s="239"/>
      <c r="Q572" s="239"/>
      <c r="R572" s="239"/>
      <c r="S572" s="239"/>
    </row>
    <row r="573" spans="1:19" s="253" customFormat="1" x14ac:dyDescent="0.25">
      <c r="A573" s="239"/>
      <c r="B573" s="239"/>
      <c r="F573" s="239"/>
      <c r="G573" s="239"/>
      <c r="H573" s="239"/>
      <c r="I573" s="239"/>
      <c r="J573" s="239"/>
      <c r="K573" s="239"/>
      <c r="L573" s="239"/>
      <c r="M573" s="239"/>
      <c r="N573" s="239"/>
      <c r="O573" s="239"/>
      <c r="P573" s="239"/>
      <c r="Q573" s="239"/>
      <c r="R573" s="239"/>
      <c r="S573" s="239"/>
    </row>
    <row r="574" spans="1:19" s="253" customFormat="1" x14ac:dyDescent="0.25">
      <c r="A574" s="239"/>
      <c r="B574" s="239"/>
      <c r="F574" s="239"/>
      <c r="G574" s="239"/>
      <c r="H574" s="239"/>
      <c r="I574" s="239"/>
      <c r="J574" s="239"/>
      <c r="K574" s="239"/>
      <c r="L574" s="239"/>
      <c r="M574" s="239"/>
      <c r="N574" s="239"/>
      <c r="O574" s="239"/>
      <c r="P574" s="239"/>
      <c r="Q574" s="239"/>
      <c r="R574" s="239"/>
      <c r="S574" s="239"/>
    </row>
    <row r="575" spans="1:19" s="253" customFormat="1" x14ac:dyDescent="0.25">
      <c r="A575" s="239"/>
      <c r="B575" s="239"/>
      <c r="F575" s="239"/>
      <c r="G575" s="239"/>
      <c r="H575" s="239"/>
      <c r="I575" s="239"/>
      <c r="J575" s="239"/>
      <c r="K575" s="239"/>
      <c r="L575" s="239"/>
      <c r="M575" s="239"/>
      <c r="N575" s="239"/>
      <c r="O575" s="239"/>
      <c r="P575" s="239"/>
      <c r="Q575" s="239"/>
      <c r="R575" s="239"/>
      <c r="S575" s="239"/>
    </row>
    <row r="576" spans="1:19" s="253" customFormat="1" x14ac:dyDescent="0.25">
      <c r="A576" s="239"/>
      <c r="B576" s="239"/>
      <c r="F576" s="239"/>
      <c r="G576" s="239"/>
      <c r="H576" s="239"/>
      <c r="I576" s="239"/>
      <c r="J576" s="239"/>
      <c r="K576" s="239"/>
      <c r="L576" s="239"/>
      <c r="M576" s="239"/>
      <c r="N576" s="239"/>
      <c r="O576" s="239"/>
      <c r="P576" s="239"/>
      <c r="Q576" s="239"/>
      <c r="R576" s="239"/>
      <c r="S576" s="239"/>
    </row>
    <row r="577" spans="1:19" s="253" customFormat="1" x14ac:dyDescent="0.25">
      <c r="A577" s="239"/>
      <c r="B577" s="239"/>
      <c r="F577" s="239"/>
      <c r="G577" s="239"/>
      <c r="H577" s="239"/>
      <c r="I577" s="239"/>
      <c r="J577" s="239"/>
      <c r="K577" s="239"/>
      <c r="L577" s="239"/>
      <c r="M577" s="239"/>
      <c r="N577" s="239"/>
      <c r="O577" s="239"/>
      <c r="P577" s="239"/>
      <c r="Q577" s="239"/>
      <c r="R577" s="239"/>
      <c r="S577" s="239"/>
    </row>
    <row r="578" spans="1:19" s="253" customFormat="1" x14ac:dyDescent="0.25">
      <c r="A578" s="239"/>
      <c r="B578" s="239"/>
      <c r="F578" s="239"/>
      <c r="G578" s="239"/>
      <c r="H578" s="239"/>
      <c r="I578" s="239"/>
      <c r="J578" s="239"/>
      <c r="K578" s="239"/>
      <c r="L578" s="239"/>
      <c r="M578" s="239"/>
      <c r="N578" s="239"/>
      <c r="O578" s="239"/>
      <c r="P578" s="239"/>
      <c r="Q578" s="239"/>
      <c r="R578" s="239"/>
      <c r="S578" s="239"/>
    </row>
    <row r="579" spans="1:19" s="253" customFormat="1" x14ac:dyDescent="0.25">
      <c r="A579" s="239"/>
      <c r="B579" s="239"/>
      <c r="F579" s="239"/>
      <c r="G579" s="239"/>
      <c r="H579" s="239"/>
      <c r="I579" s="239"/>
      <c r="J579" s="239"/>
      <c r="K579" s="239"/>
      <c r="L579" s="239"/>
      <c r="M579" s="239"/>
      <c r="N579" s="239"/>
      <c r="O579" s="239"/>
      <c r="P579" s="239"/>
      <c r="Q579" s="239"/>
      <c r="R579" s="239"/>
      <c r="S579" s="239"/>
    </row>
    <row r="580" spans="1:19" s="253" customFormat="1" x14ac:dyDescent="0.25">
      <c r="A580" s="239"/>
      <c r="B580" s="239"/>
      <c r="F580" s="239"/>
      <c r="G580" s="239"/>
      <c r="H580" s="239"/>
      <c r="I580" s="239"/>
      <c r="J580" s="239"/>
      <c r="K580" s="239"/>
      <c r="L580" s="239"/>
      <c r="M580" s="239"/>
      <c r="N580" s="239"/>
      <c r="O580" s="239"/>
      <c r="P580" s="239"/>
      <c r="Q580" s="239"/>
      <c r="R580" s="239"/>
      <c r="S580" s="239"/>
    </row>
    <row r="581" spans="1:19" s="253" customFormat="1" x14ac:dyDescent="0.25">
      <c r="A581" s="239"/>
      <c r="B581" s="239"/>
      <c r="F581" s="239"/>
      <c r="G581" s="239"/>
      <c r="H581" s="239"/>
      <c r="I581" s="239"/>
      <c r="J581" s="239"/>
      <c r="K581" s="239"/>
      <c r="L581" s="239"/>
      <c r="M581" s="239"/>
      <c r="N581" s="239"/>
      <c r="O581" s="239"/>
      <c r="P581" s="239"/>
      <c r="Q581" s="239"/>
      <c r="R581" s="239"/>
      <c r="S581" s="239"/>
    </row>
    <row r="582" spans="1:19" s="253" customFormat="1" x14ac:dyDescent="0.25">
      <c r="A582" s="239"/>
      <c r="B582" s="239"/>
      <c r="F582" s="239"/>
      <c r="G582" s="239"/>
      <c r="H582" s="239"/>
      <c r="I582" s="239"/>
      <c r="J582" s="239"/>
      <c r="K582" s="239"/>
      <c r="L582" s="239"/>
      <c r="M582" s="239"/>
      <c r="N582" s="239"/>
      <c r="O582" s="239"/>
      <c r="P582" s="239"/>
      <c r="Q582" s="239"/>
      <c r="R582" s="239"/>
      <c r="S582" s="239"/>
    </row>
    <row r="583" spans="1:19" s="253" customFormat="1" x14ac:dyDescent="0.25">
      <c r="A583" s="239"/>
      <c r="B583" s="239"/>
      <c r="F583" s="239"/>
      <c r="G583" s="239"/>
      <c r="H583" s="239"/>
      <c r="I583" s="239"/>
      <c r="J583" s="239"/>
      <c r="K583" s="239"/>
      <c r="L583" s="239"/>
      <c r="M583" s="239"/>
      <c r="N583" s="239"/>
      <c r="O583" s="239"/>
      <c r="P583" s="239"/>
      <c r="Q583" s="239"/>
      <c r="R583" s="239"/>
      <c r="S583" s="239"/>
    </row>
    <row r="584" spans="1:19" s="253" customFormat="1" x14ac:dyDescent="0.25">
      <c r="A584" s="239"/>
      <c r="B584" s="239"/>
      <c r="F584" s="239"/>
      <c r="G584" s="239"/>
      <c r="H584" s="239"/>
      <c r="I584" s="239"/>
      <c r="J584" s="239"/>
      <c r="K584" s="239"/>
      <c r="L584" s="239"/>
      <c r="M584" s="239"/>
      <c r="N584" s="239"/>
      <c r="O584" s="239"/>
      <c r="P584" s="239"/>
      <c r="Q584" s="239"/>
      <c r="R584" s="239"/>
      <c r="S584" s="239"/>
    </row>
    <row r="585" spans="1:19" s="253" customFormat="1" x14ac:dyDescent="0.25">
      <c r="A585" s="239"/>
      <c r="B585" s="239"/>
      <c r="F585" s="239"/>
      <c r="G585" s="239"/>
      <c r="H585" s="239"/>
      <c r="I585" s="239"/>
      <c r="J585" s="239"/>
      <c r="K585" s="239"/>
      <c r="L585" s="239"/>
      <c r="M585" s="239"/>
      <c r="N585" s="239"/>
      <c r="O585" s="239"/>
      <c r="P585" s="239"/>
      <c r="Q585" s="239"/>
      <c r="R585" s="239"/>
      <c r="S585" s="239"/>
    </row>
    <row r="586" spans="1:19" s="253" customFormat="1" x14ac:dyDescent="0.25">
      <c r="A586" s="239"/>
      <c r="B586" s="239"/>
      <c r="F586" s="239"/>
      <c r="G586" s="239"/>
      <c r="H586" s="239"/>
      <c r="I586" s="239"/>
      <c r="J586" s="239"/>
      <c r="K586" s="239"/>
      <c r="L586" s="239"/>
      <c r="M586" s="239"/>
      <c r="N586" s="239"/>
      <c r="O586" s="239"/>
      <c r="P586" s="239"/>
      <c r="Q586" s="239"/>
      <c r="R586" s="239"/>
      <c r="S586" s="239"/>
    </row>
    <row r="587" spans="1:19" s="253" customFormat="1" x14ac:dyDescent="0.25">
      <c r="A587" s="239"/>
      <c r="B587" s="239"/>
      <c r="F587" s="239"/>
      <c r="G587" s="239"/>
      <c r="H587" s="239"/>
      <c r="I587" s="239"/>
      <c r="J587" s="239"/>
      <c r="K587" s="239"/>
      <c r="L587" s="239"/>
      <c r="M587" s="239"/>
      <c r="N587" s="239"/>
      <c r="O587" s="239"/>
      <c r="P587" s="239"/>
      <c r="Q587" s="239"/>
      <c r="R587" s="239"/>
      <c r="S587" s="239"/>
    </row>
    <row r="588" spans="1:19" s="253" customFormat="1" x14ac:dyDescent="0.25">
      <c r="A588" s="239"/>
      <c r="B588" s="239"/>
      <c r="F588" s="239"/>
      <c r="G588" s="239"/>
      <c r="H588" s="239"/>
      <c r="I588" s="239"/>
      <c r="J588" s="239"/>
      <c r="K588" s="239"/>
      <c r="L588" s="239"/>
      <c r="M588" s="239"/>
      <c r="N588" s="239"/>
      <c r="O588" s="239"/>
      <c r="P588" s="239"/>
      <c r="Q588" s="239"/>
      <c r="R588" s="239"/>
      <c r="S588" s="239"/>
    </row>
    <row r="589" spans="1:19" s="253" customFormat="1" x14ac:dyDescent="0.25">
      <c r="A589" s="239"/>
      <c r="B589" s="239"/>
      <c r="F589" s="239"/>
      <c r="G589" s="239"/>
      <c r="H589" s="239"/>
      <c r="I589" s="239"/>
      <c r="J589" s="239"/>
      <c r="K589" s="239"/>
      <c r="L589" s="239"/>
      <c r="M589" s="239"/>
      <c r="N589" s="239"/>
      <c r="O589" s="239"/>
      <c r="P589" s="239"/>
      <c r="Q589" s="239"/>
      <c r="R589" s="239"/>
      <c r="S589" s="239"/>
    </row>
    <row r="590" spans="1:19" s="253" customFormat="1" x14ac:dyDescent="0.25">
      <c r="A590" s="239"/>
      <c r="B590" s="239"/>
      <c r="F590" s="239"/>
      <c r="G590" s="239"/>
      <c r="H590" s="239"/>
      <c r="I590" s="239"/>
      <c r="J590" s="239"/>
      <c r="K590" s="239"/>
      <c r="L590" s="239"/>
      <c r="M590" s="239"/>
      <c r="N590" s="239"/>
      <c r="O590" s="239"/>
      <c r="P590" s="239"/>
      <c r="Q590" s="239"/>
      <c r="R590" s="239"/>
      <c r="S590" s="239"/>
    </row>
    <row r="591" spans="1:19" s="253" customFormat="1" x14ac:dyDescent="0.25">
      <c r="A591" s="239"/>
      <c r="B591" s="239"/>
      <c r="F591" s="239"/>
      <c r="G591" s="239"/>
      <c r="H591" s="239"/>
      <c r="I591" s="239"/>
      <c r="J591" s="239"/>
      <c r="K591" s="239"/>
      <c r="L591" s="239"/>
      <c r="M591" s="239"/>
      <c r="N591" s="239"/>
      <c r="O591" s="239"/>
      <c r="P591" s="239"/>
      <c r="Q591" s="239"/>
      <c r="R591" s="239"/>
      <c r="S591" s="239"/>
    </row>
    <row r="592" spans="1:19" s="253" customFormat="1" x14ac:dyDescent="0.25">
      <c r="A592" s="239"/>
      <c r="B592" s="239"/>
      <c r="F592" s="239"/>
      <c r="G592" s="239"/>
      <c r="H592" s="239"/>
      <c r="I592" s="239"/>
      <c r="J592" s="239"/>
      <c r="K592" s="239"/>
      <c r="L592" s="239"/>
      <c r="M592" s="239"/>
      <c r="N592" s="239"/>
      <c r="O592" s="239"/>
      <c r="P592" s="239"/>
      <c r="Q592" s="239"/>
      <c r="R592" s="239"/>
      <c r="S592" s="239"/>
    </row>
    <row r="593" spans="1:19" s="253" customFormat="1" x14ac:dyDescent="0.25">
      <c r="A593" s="239"/>
      <c r="B593" s="239"/>
      <c r="F593" s="239"/>
      <c r="G593" s="239"/>
      <c r="H593" s="239"/>
      <c r="I593" s="239"/>
      <c r="J593" s="239"/>
      <c r="K593" s="239"/>
      <c r="L593" s="239"/>
      <c r="M593" s="239"/>
      <c r="N593" s="239"/>
      <c r="O593" s="239"/>
      <c r="P593" s="239"/>
      <c r="Q593" s="239"/>
      <c r="R593" s="239"/>
      <c r="S593" s="239"/>
    </row>
    <row r="594" spans="1:19" s="253" customFormat="1" x14ac:dyDescent="0.25">
      <c r="A594" s="239"/>
      <c r="B594" s="239"/>
      <c r="F594" s="239"/>
      <c r="G594" s="239"/>
      <c r="H594" s="239"/>
      <c r="I594" s="239"/>
      <c r="J594" s="239"/>
      <c r="K594" s="239"/>
      <c r="L594" s="239"/>
      <c r="M594" s="239"/>
      <c r="N594" s="239"/>
      <c r="O594" s="239"/>
      <c r="P594" s="239"/>
      <c r="Q594" s="239"/>
      <c r="R594" s="239"/>
      <c r="S594" s="239"/>
    </row>
    <row r="595" spans="1:19" s="253" customFormat="1" x14ac:dyDescent="0.25">
      <c r="A595" s="239"/>
      <c r="B595" s="239"/>
      <c r="F595" s="239"/>
      <c r="G595" s="239"/>
      <c r="H595" s="239"/>
      <c r="I595" s="239"/>
      <c r="J595" s="239"/>
      <c r="K595" s="239"/>
      <c r="L595" s="239"/>
      <c r="M595" s="239"/>
      <c r="N595" s="239"/>
      <c r="O595" s="239"/>
      <c r="P595" s="239"/>
      <c r="Q595" s="239"/>
      <c r="R595" s="239"/>
      <c r="S595" s="239"/>
    </row>
    <row r="596" spans="1:19" s="253" customFormat="1" x14ac:dyDescent="0.25">
      <c r="A596" s="239"/>
      <c r="B596" s="239"/>
      <c r="F596" s="239"/>
      <c r="G596" s="239"/>
      <c r="H596" s="239"/>
      <c r="I596" s="239"/>
      <c r="J596" s="239"/>
      <c r="K596" s="239"/>
      <c r="L596" s="239"/>
      <c r="M596" s="239"/>
      <c r="N596" s="239"/>
      <c r="O596" s="239"/>
      <c r="P596" s="239"/>
      <c r="Q596" s="239"/>
      <c r="R596" s="239"/>
      <c r="S596" s="239"/>
    </row>
    <row r="597" spans="1:19" s="253" customFormat="1" x14ac:dyDescent="0.25">
      <c r="A597" s="239"/>
      <c r="B597" s="239"/>
      <c r="F597" s="239"/>
      <c r="G597" s="239"/>
      <c r="H597" s="239"/>
      <c r="I597" s="239"/>
      <c r="J597" s="239"/>
      <c r="K597" s="239"/>
      <c r="L597" s="239"/>
      <c r="M597" s="239"/>
      <c r="N597" s="239"/>
      <c r="O597" s="239"/>
      <c r="P597" s="239"/>
      <c r="Q597" s="239"/>
      <c r="R597" s="239"/>
      <c r="S597" s="239"/>
    </row>
    <row r="598" spans="1:19" s="253" customFormat="1" x14ac:dyDescent="0.25">
      <c r="A598" s="239"/>
      <c r="B598" s="239"/>
      <c r="F598" s="239"/>
      <c r="G598" s="239"/>
      <c r="H598" s="239"/>
      <c r="I598" s="239"/>
      <c r="J598" s="239"/>
      <c r="K598" s="239"/>
      <c r="L598" s="239"/>
      <c r="M598" s="239"/>
      <c r="N598" s="239"/>
      <c r="O598" s="239"/>
      <c r="P598" s="239"/>
      <c r="Q598" s="239"/>
      <c r="R598" s="239"/>
      <c r="S598" s="239"/>
    </row>
    <row r="599" spans="1:19" s="253" customFormat="1" x14ac:dyDescent="0.25">
      <c r="A599" s="239"/>
      <c r="B599" s="239"/>
      <c r="F599" s="239"/>
      <c r="G599" s="239"/>
      <c r="H599" s="239"/>
      <c r="I599" s="239"/>
      <c r="J599" s="239"/>
      <c r="K599" s="239"/>
      <c r="L599" s="239"/>
      <c r="M599" s="239"/>
      <c r="N599" s="239"/>
      <c r="O599" s="239"/>
      <c r="P599" s="239"/>
      <c r="Q599" s="239"/>
      <c r="R599" s="239"/>
      <c r="S599" s="239"/>
    </row>
    <row r="600" spans="1:19" s="253" customFormat="1" x14ac:dyDescent="0.25">
      <c r="A600" s="239"/>
      <c r="B600" s="239"/>
      <c r="F600" s="239"/>
      <c r="G600" s="239"/>
      <c r="H600" s="239"/>
      <c r="I600" s="239"/>
      <c r="J600" s="239"/>
      <c r="K600" s="239"/>
      <c r="L600" s="239"/>
      <c r="M600" s="239"/>
      <c r="N600" s="239"/>
      <c r="O600" s="239"/>
      <c r="P600" s="239"/>
      <c r="Q600" s="239"/>
      <c r="R600" s="239"/>
      <c r="S600" s="239"/>
    </row>
    <row r="601" spans="1:19" s="253" customFormat="1" x14ac:dyDescent="0.25">
      <c r="A601" s="239"/>
      <c r="B601" s="239"/>
      <c r="F601" s="239"/>
      <c r="G601" s="239"/>
      <c r="H601" s="239"/>
      <c r="I601" s="239"/>
      <c r="J601" s="239"/>
      <c r="K601" s="239"/>
      <c r="L601" s="239"/>
      <c r="M601" s="239"/>
      <c r="N601" s="239"/>
      <c r="O601" s="239"/>
      <c r="P601" s="239"/>
      <c r="Q601" s="239"/>
      <c r="R601" s="239"/>
      <c r="S601" s="239"/>
    </row>
    <row r="602" spans="1:19" s="253" customFormat="1" x14ac:dyDescent="0.25">
      <c r="A602" s="239"/>
      <c r="B602" s="239"/>
      <c r="F602" s="239"/>
      <c r="G602" s="239"/>
      <c r="H602" s="239"/>
      <c r="I602" s="239"/>
      <c r="J602" s="239"/>
      <c r="K602" s="239"/>
      <c r="L602" s="239"/>
      <c r="M602" s="239"/>
      <c r="N602" s="239"/>
      <c r="O602" s="239"/>
      <c r="P602" s="239"/>
      <c r="Q602" s="239"/>
      <c r="R602" s="239"/>
      <c r="S602" s="239"/>
    </row>
    <row r="603" spans="1:19" s="253" customFormat="1" x14ac:dyDescent="0.25">
      <c r="A603" s="239"/>
      <c r="B603" s="239"/>
      <c r="F603" s="239"/>
      <c r="G603" s="239"/>
      <c r="H603" s="239"/>
      <c r="I603" s="239"/>
      <c r="J603" s="239"/>
      <c r="K603" s="239"/>
      <c r="L603" s="239"/>
      <c r="M603" s="239"/>
      <c r="N603" s="239"/>
      <c r="O603" s="239"/>
      <c r="P603" s="239"/>
      <c r="Q603" s="239"/>
      <c r="R603" s="239"/>
      <c r="S603" s="239"/>
    </row>
    <row r="604" spans="1:19" s="253" customFormat="1" x14ac:dyDescent="0.25">
      <c r="A604" s="239"/>
      <c r="B604" s="239"/>
      <c r="F604" s="239"/>
      <c r="G604" s="239"/>
      <c r="H604" s="239"/>
      <c r="I604" s="239"/>
      <c r="J604" s="239"/>
      <c r="K604" s="239"/>
      <c r="L604" s="239"/>
      <c r="M604" s="239"/>
      <c r="N604" s="239"/>
      <c r="O604" s="239"/>
      <c r="P604" s="239"/>
      <c r="Q604" s="239"/>
      <c r="R604" s="239"/>
      <c r="S604" s="239"/>
    </row>
    <row r="605" spans="1:19" s="253" customFormat="1" x14ac:dyDescent="0.25">
      <c r="A605" s="239"/>
      <c r="B605" s="239"/>
      <c r="F605" s="239"/>
      <c r="G605" s="239"/>
      <c r="H605" s="239"/>
      <c r="I605" s="239"/>
      <c r="J605" s="239"/>
      <c r="K605" s="239"/>
      <c r="L605" s="239"/>
      <c r="M605" s="239"/>
      <c r="N605" s="239"/>
      <c r="O605" s="239"/>
      <c r="P605" s="239"/>
      <c r="Q605" s="239"/>
      <c r="R605" s="239"/>
      <c r="S605" s="239"/>
    </row>
    <row r="606" spans="1:19" s="253" customFormat="1" x14ac:dyDescent="0.25">
      <c r="A606" s="239"/>
      <c r="B606" s="239"/>
      <c r="F606" s="239"/>
      <c r="G606" s="239"/>
      <c r="H606" s="239"/>
      <c r="I606" s="239"/>
      <c r="J606" s="239"/>
      <c r="K606" s="239"/>
      <c r="L606" s="239"/>
      <c r="M606" s="239"/>
      <c r="N606" s="239"/>
      <c r="O606" s="239"/>
      <c r="P606" s="239"/>
      <c r="Q606" s="239"/>
      <c r="R606" s="239"/>
      <c r="S606" s="239"/>
    </row>
    <row r="607" spans="1:19" s="253" customFormat="1" x14ac:dyDescent="0.25">
      <c r="A607" s="239"/>
      <c r="B607" s="239"/>
      <c r="F607" s="239"/>
      <c r="G607" s="239"/>
      <c r="H607" s="239"/>
      <c r="I607" s="239"/>
      <c r="J607" s="239"/>
      <c r="K607" s="239"/>
      <c r="L607" s="239"/>
      <c r="M607" s="239"/>
      <c r="N607" s="239"/>
      <c r="O607" s="239"/>
      <c r="P607" s="239"/>
      <c r="Q607" s="239"/>
      <c r="R607" s="239"/>
      <c r="S607" s="239"/>
    </row>
    <row r="608" spans="1:19" s="253" customFormat="1" x14ac:dyDescent="0.25">
      <c r="A608" s="239"/>
      <c r="B608" s="239"/>
      <c r="F608" s="239"/>
      <c r="G608" s="239"/>
      <c r="H608" s="239"/>
      <c r="I608" s="239"/>
      <c r="J608" s="239"/>
      <c r="K608" s="239"/>
      <c r="L608" s="239"/>
      <c r="M608" s="239"/>
      <c r="N608" s="239"/>
      <c r="O608" s="239"/>
      <c r="P608" s="239"/>
      <c r="Q608" s="239"/>
      <c r="R608" s="239"/>
      <c r="S608" s="239"/>
    </row>
    <row r="609" spans="1:19" s="253" customFormat="1" x14ac:dyDescent="0.25">
      <c r="A609" s="239"/>
      <c r="B609" s="239"/>
      <c r="F609" s="239"/>
      <c r="G609" s="239"/>
      <c r="H609" s="239"/>
      <c r="I609" s="239"/>
      <c r="J609" s="239"/>
      <c r="K609" s="239"/>
      <c r="L609" s="239"/>
      <c r="M609" s="239"/>
      <c r="N609" s="239"/>
      <c r="O609" s="239"/>
      <c r="P609" s="239"/>
      <c r="Q609" s="239"/>
      <c r="R609" s="239"/>
      <c r="S609" s="239"/>
    </row>
    <row r="610" spans="1:19" s="253" customFormat="1" x14ac:dyDescent="0.25">
      <c r="A610" s="239"/>
      <c r="B610" s="239"/>
      <c r="F610" s="239"/>
      <c r="G610" s="239"/>
      <c r="H610" s="239"/>
      <c r="I610" s="239"/>
      <c r="J610" s="239"/>
      <c r="K610" s="239"/>
      <c r="L610" s="239"/>
      <c r="M610" s="239"/>
      <c r="N610" s="239"/>
      <c r="O610" s="239"/>
      <c r="P610" s="239"/>
      <c r="Q610" s="239"/>
      <c r="R610" s="239"/>
      <c r="S610" s="239"/>
    </row>
    <row r="611" spans="1:19" s="253" customFormat="1" x14ac:dyDescent="0.25">
      <c r="A611" s="239"/>
      <c r="B611" s="239"/>
      <c r="F611" s="239"/>
      <c r="G611" s="239"/>
      <c r="H611" s="239"/>
      <c r="I611" s="239"/>
      <c r="J611" s="239"/>
      <c r="K611" s="239"/>
      <c r="L611" s="239"/>
      <c r="M611" s="239"/>
      <c r="N611" s="239"/>
      <c r="O611" s="239"/>
      <c r="P611" s="239"/>
      <c r="Q611" s="239"/>
      <c r="R611" s="239"/>
      <c r="S611" s="239"/>
    </row>
    <row r="612" spans="1:19" s="253" customFormat="1" x14ac:dyDescent="0.25">
      <c r="A612" s="239"/>
      <c r="B612" s="239"/>
      <c r="F612" s="239"/>
      <c r="G612" s="239"/>
      <c r="H612" s="239"/>
      <c r="I612" s="239"/>
      <c r="J612" s="239"/>
      <c r="K612" s="239"/>
      <c r="L612" s="239"/>
      <c r="M612" s="239"/>
      <c r="N612" s="239"/>
      <c r="O612" s="239"/>
      <c r="P612" s="239"/>
      <c r="Q612" s="239"/>
      <c r="R612" s="239"/>
      <c r="S612" s="239"/>
    </row>
    <row r="613" spans="1:19" s="253" customFormat="1" x14ac:dyDescent="0.25">
      <c r="A613" s="239"/>
      <c r="B613" s="239"/>
      <c r="F613" s="239"/>
      <c r="G613" s="239"/>
      <c r="H613" s="239"/>
      <c r="I613" s="239"/>
      <c r="J613" s="239"/>
      <c r="K613" s="239"/>
      <c r="L613" s="239"/>
      <c r="M613" s="239"/>
      <c r="N613" s="239"/>
      <c r="O613" s="239"/>
      <c r="P613" s="239"/>
      <c r="Q613" s="239"/>
      <c r="R613" s="239"/>
      <c r="S613" s="239"/>
    </row>
    <row r="614" spans="1:19" s="253" customFormat="1" x14ac:dyDescent="0.25">
      <c r="A614" s="239"/>
      <c r="B614" s="239"/>
      <c r="F614" s="239"/>
      <c r="G614" s="239"/>
      <c r="H614" s="239"/>
      <c r="I614" s="239"/>
      <c r="J614" s="239"/>
      <c r="K614" s="239"/>
      <c r="L614" s="239"/>
      <c r="M614" s="239"/>
      <c r="N614" s="239"/>
      <c r="O614" s="239"/>
      <c r="P614" s="239"/>
      <c r="Q614" s="239"/>
      <c r="R614" s="239"/>
      <c r="S614" s="239"/>
    </row>
    <row r="615" spans="1:19" s="253" customFormat="1" x14ac:dyDescent="0.25">
      <c r="A615" s="239"/>
      <c r="B615" s="239"/>
      <c r="F615" s="239"/>
      <c r="G615" s="239"/>
      <c r="H615" s="239"/>
      <c r="I615" s="239"/>
      <c r="J615" s="239"/>
      <c r="K615" s="239"/>
      <c r="L615" s="239"/>
      <c r="M615" s="239"/>
      <c r="N615" s="239"/>
      <c r="O615" s="239"/>
      <c r="P615" s="239"/>
      <c r="Q615" s="239"/>
      <c r="R615" s="239"/>
      <c r="S615" s="239"/>
    </row>
    <row r="616" spans="1:19" s="253" customFormat="1" x14ac:dyDescent="0.25">
      <c r="A616" s="239"/>
      <c r="B616" s="239"/>
      <c r="F616" s="239"/>
      <c r="G616" s="239"/>
      <c r="H616" s="239"/>
      <c r="I616" s="239"/>
      <c r="J616" s="239"/>
      <c r="K616" s="239"/>
      <c r="L616" s="239"/>
      <c r="M616" s="239"/>
      <c r="N616" s="239"/>
      <c r="O616" s="239"/>
      <c r="P616" s="239"/>
      <c r="Q616" s="239"/>
      <c r="R616" s="239"/>
      <c r="S616" s="239"/>
    </row>
    <row r="617" spans="1:19" s="253" customFormat="1" x14ac:dyDescent="0.25">
      <c r="A617" s="239"/>
      <c r="B617" s="239"/>
      <c r="F617" s="239"/>
      <c r="G617" s="239"/>
      <c r="H617" s="239"/>
      <c r="I617" s="239"/>
      <c r="J617" s="239"/>
      <c r="K617" s="239"/>
      <c r="L617" s="239"/>
      <c r="M617" s="239"/>
      <c r="N617" s="239"/>
      <c r="O617" s="239"/>
      <c r="P617" s="239"/>
      <c r="Q617" s="239"/>
      <c r="R617" s="239"/>
      <c r="S617" s="239"/>
    </row>
    <row r="618" spans="1:19" s="253" customFormat="1" x14ac:dyDescent="0.25">
      <c r="A618" s="239"/>
      <c r="B618" s="239"/>
      <c r="F618" s="239"/>
      <c r="G618" s="239"/>
      <c r="H618" s="239"/>
      <c r="I618" s="239"/>
      <c r="J618" s="239"/>
      <c r="K618" s="239"/>
      <c r="L618" s="239"/>
      <c r="M618" s="239"/>
      <c r="N618" s="239"/>
      <c r="O618" s="239"/>
      <c r="P618" s="239"/>
      <c r="Q618" s="239"/>
      <c r="R618" s="239"/>
      <c r="S618" s="239"/>
    </row>
    <row r="619" spans="1:19" s="253" customFormat="1" x14ac:dyDescent="0.25">
      <c r="A619" s="239"/>
      <c r="B619" s="239"/>
      <c r="F619" s="239"/>
      <c r="G619" s="239"/>
      <c r="H619" s="239"/>
      <c r="I619" s="239"/>
      <c r="J619" s="239"/>
      <c r="K619" s="239"/>
      <c r="L619" s="239"/>
      <c r="M619" s="239"/>
      <c r="N619" s="239"/>
      <c r="O619" s="239"/>
      <c r="P619" s="239"/>
      <c r="Q619" s="239"/>
      <c r="R619" s="239"/>
      <c r="S619" s="239"/>
    </row>
    <row r="620" spans="1:19" s="253" customFormat="1" x14ac:dyDescent="0.25">
      <c r="A620" s="239"/>
      <c r="B620" s="239"/>
      <c r="F620" s="239"/>
      <c r="G620" s="239"/>
      <c r="H620" s="239"/>
      <c r="I620" s="239"/>
      <c r="J620" s="239"/>
      <c r="K620" s="239"/>
      <c r="L620" s="239"/>
      <c r="M620" s="239"/>
      <c r="N620" s="239"/>
      <c r="O620" s="239"/>
      <c r="P620" s="239"/>
      <c r="Q620" s="239"/>
      <c r="R620" s="239"/>
      <c r="S620" s="239"/>
    </row>
    <row r="621" spans="1:19" s="253" customFormat="1" x14ac:dyDescent="0.25">
      <c r="A621" s="239"/>
      <c r="B621" s="239"/>
      <c r="F621" s="239"/>
      <c r="G621" s="239"/>
      <c r="H621" s="239"/>
      <c r="I621" s="239"/>
      <c r="J621" s="239"/>
      <c r="K621" s="239"/>
      <c r="L621" s="239"/>
      <c r="M621" s="239"/>
      <c r="N621" s="239"/>
      <c r="O621" s="239"/>
      <c r="P621" s="239"/>
      <c r="Q621" s="239"/>
      <c r="R621" s="239"/>
      <c r="S621" s="239"/>
    </row>
    <row r="622" spans="1:19" s="253" customFormat="1" x14ac:dyDescent="0.25">
      <c r="A622" s="239"/>
      <c r="B622" s="239"/>
      <c r="F622" s="239"/>
      <c r="G622" s="239"/>
      <c r="H622" s="239"/>
      <c r="I622" s="239"/>
      <c r="J622" s="239"/>
      <c r="K622" s="239"/>
      <c r="L622" s="239"/>
      <c r="M622" s="239"/>
      <c r="N622" s="239"/>
      <c r="O622" s="239"/>
      <c r="P622" s="239"/>
      <c r="Q622" s="239"/>
      <c r="R622" s="239"/>
      <c r="S622" s="239"/>
    </row>
    <row r="623" spans="1:19" s="253" customFormat="1" x14ac:dyDescent="0.25">
      <c r="A623" s="239"/>
      <c r="B623" s="239"/>
      <c r="F623" s="239"/>
      <c r="G623" s="239"/>
      <c r="H623" s="239"/>
      <c r="I623" s="239"/>
      <c r="J623" s="239"/>
      <c r="K623" s="239"/>
      <c r="L623" s="239"/>
      <c r="M623" s="239"/>
      <c r="N623" s="239"/>
      <c r="O623" s="239"/>
      <c r="P623" s="239"/>
      <c r="Q623" s="239"/>
      <c r="R623" s="239"/>
      <c r="S623" s="239"/>
    </row>
    <row r="624" spans="1:19" s="253" customFormat="1" x14ac:dyDescent="0.25">
      <c r="A624" s="239"/>
      <c r="B624" s="239"/>
      <c r="F624" s="239"/>
      <c r="G624" s="239"/>
      <c r="H624" s="239"/>
      <c r="I624" s="239"/>
      <c r="J624" s="239"/>
      <c r="K624" s="239"/>
      <c r="L624" s="239"/>
      <c r="M624" s="239"/>
      <c r="N624" s="239"/>
      <c r="O624" s="239"/>
      <c r="P624" s="239"/>
      <c r="Q624" s="239"/>
      <c r="R624" s="239"/>
      <c r="S624" s="239"/>
    </row>
    <row r="625" spans="1:19" s="253" customFormat="1" x14ac:dyDescent="0.25">
      <c r="A625" s="239"/>
      <c r="B625" s="239"/>
      <c r="F625" s="239"/>
      <c r="G625" s="239"/>
      <c r="H625" s="239"/>
      <c r="I625" s="239"/>
      <c r="J625" s="239"/>
      <c r="K625" s="239"/>
      <c r="L625" s="239"/>
      <c r="M625" s="239"/>
      <c r="N625" s="239"/>
      <c r="O625" s="239"/>
      <c r="P625" s="239"/>
      <c r="Q625" s="239"/>
      <c r="R625" s="239"/>
      <c r="S625" s="239"/>
    </row>
    <row r="626" spans="1:19" s="253" customFormat="1" x14ac:dyDescent="0.25">
      <c r="A626" s="239"/>
      <c r="B626" s="239"/>
      <c r="F626" s="239"/>
      <c r="G626" s="239"/>
      <c r="H626" s="239"/>
      <c r="I626" s="239"/>
      <c r="J626" s="239"/>
      <c r="K626" s="239"/>
      <c r="L626" s="239"/>
      <c r="M626" s="239"/>
      <c r="N626" s="239"/>
      <c r="O626" s="239"/>
      <c r="P626" s="239"/>
      <c r="Q626" s="239"/>
      <c r="R626" s="239"/>
      <c r="S626" s="239"/>
    </row>
    <row r="627" spans="1:19" s="253" customFormat="1" x14ac:dyDescent="0.25">
      <c r="A627" s="239"/>
      <c r="B627" s="239"/>
      <c r="F627" s="239"/>
      <c r="G627" s="239"/>
      <c r="H627" s="239"/>
      <c r="I627" s="239"/>
      <c r="J627" s="239"/>
      <c r="K627" s="239"/>
      <c r="L627" s="239"/>
      <c r="M627" s="239"/>
      <c r="N627" s="239"/>
      <c r="O627" s="239"/>
      <c r="P627" s="239"/>
      <c r="Q627" s="239"/>
      <c r="R627" s="239"/>
      <c r="S627" s="239"/>
    </row>
    <row r="628" spans="1:19" s="253" customFormat="1" x14ac:dyDescent="0.25">
      <c r="A628" s="239"/>
      <c r="B628" s="239"/>
      <c r="F628" s="239"/>
      <c r="G628" s="239"/>
      <c r="H628" s="239"/>
      <c r="I628" s="239"/>
      <c r="J628" s="239"/>
      <c r="K628" s="239"/>
      <c r="L628" s="239"/>
      <c r="M628" s="239"/>
      <c r="N628" s="239"/>
      <c r="O628" s="239"/>
      <c r="P628" s="239"/>
      <c r="Q628" s="239"/>
      <c r="R628" s="239"/>
      <c r="S628" s="239"/>
    </row>
    <row r="629" spans="1:19" s="253" customFormat="1" x14ac:dyDescent="0.25">
      <c r="A629" s="239"/>
      <c r="B629" s="239"/>
      <c r="F629" s="239"/>
      <c r="G629" s="239"/>
      <c r="H629" s="239"/>
      <c r="I629" s="239"/>
      <c r="J629" s="239"/>
      <c r="K629" s="239"/>
      <c r="L629" s="239"/>
      <c r="M629" s="239"/>
      <c r="N629" s="239"/>
      <c r="O629" s="239"/>
      <c r="P629" s="239"/>
      <c r="Q629" s="239"/>
      <c r="R629" s="239"/>
      <c r="S629" s="239"/>
    </row>
    <row r="630" spans="1:19" s="253" customFormat="1" x14ac:dyDescent="0.25">
      <c r="A630" s="239"/>
      <c r="B630" s="239"/>
      <c r="F630" s="239"/>
      <c r="G630" s="239"/>
      <c r="H630" s="239"/>
      <c r="I630" s="239"/>
      <c r="J630" s="239"/>
      <c r="K630" s="239"/>
      <c r="L630" s="239"/>
      <c r="M630" s="239"/>
      <c r="N630" s="239"/>
      <c r="O630" s="239"/>
      <c r="P630" s="239"/>
      <c r="Q630" s="239"/>
      <c r="R630" s="239"/>
      <c r="S630" s="239"/>
    </row>
    <row r="631" spans="1:19" s="253" customFormat="1" x14ac:dyDescent="0.25">
      <c r="A631" s="239"/>
      <c r="B631" s="239"/>
      <c r="F631" s="239"/>
      <c r="G631" s="239"/>
      <c r="H631" s="239"/>
      <c r="I631" s="239"/>
      <c r="J631" s="239"/>
      <c r="K631" s="239"/>
      <c r="L631" s="239"/>
      <c r="M631" s="239"/>
      <c r="N631" s="239"/>
      <c r="O631" s="239"/>
      <c r="P631" s="239"/>
      <c r="Q631" s="239"/>
      <c r="R631" s="239"/>
      <c r="S631" s="239"/>
    </row>
    <row r="632" spans="1:19" s="253" customFormat="1" x14ac:dyDescent="0.25">
      <c r="A632" s="239"/>
      <c r="B632" s="239"/>
      <c r="F632" s="239"/>
      <c r="G632" s="239"/>
      <c r="H632" s="239"/>
      <c r="I632" s="239"/>
      <c r="J632" s="239"/>
      <c r="K632" s="239"/>
      <c r="L632" s="239"/>
      <c r="M632" s="239"/>
      <c r="N632" s="239"/>
      <c r="O632" s="239"/>
      <c r="P632" s="239"/>
      <c r="Q632" s="239"/>
      <c r="R632" s="239"/>
      <c r="S632" s="239"/>
    </row>
    <row r="633" spans="1:19" s="253" customFormat="1" x14ac:dyDescent="0.25">
      <c r="A633" s="239"/>
      <c r="B633" s="239"/>
      <c r="F633" s="239"/>
      <c r="G633" s="239"/>
      <c r="H633" s="239"/>
      <c r="I633" s="239"/>
      <c r="J633" s="239"/>
      <c r="K633" s="239"/>
      <c r="L633" s="239"/>
      <c r="M633" s="239"/>
      <c r="N633" s="239"/>
      <c r="O633" s="239"/>
      <c r="P633" s="239"/>
      <c r="Q633" s="239"/>
      <c r="R633" s="239"/>
      <c r="S633" s="239"/>
    </row>
    <row r="634" spans="1:19" s="253" customFormat="1" x14ac:dyDescent="0.25">
      <c r="A634" s="239"/>
      <c r="B634" s="239"/>
      <c r="F634" s="239"/>
      <c r="G634" s="239"/>
      <c r="H634" s="239"/>
      <c r="I634" s="239"/>
      <c r="J634" s="239"/>
      <c r="K634" s="239"/>
      <c r="L634" s="239"/>
      <c r="M634" s="239"/>
      <c r="N634" s="239"/>
      <c r="O634" s="239"/>
      <c r="P634" s="239"/>
      <c r="Q634" s="239"/>
      <c r="R634" s="239"/>
      <c r="S634" s="239"/>
    </row>
    <row r="635" spans="1:19" s="253" customFormat="1" x14ac:dyDescent="0.25">
      <c r="A635" s="239"/>
      <c r="B635" s="239"/>
      <c r="F635" s="239"/>
      <c r="G635" s="239"/>
      <c r="H635" s="239"/>
      <c r="I635" s="239"/>
      <c r="J635" s="239"/>
      <c r="K635" s="239"/>
      <c r="L635" s="239"/>
      <c r="M635" s="239"/>
      <c r="N635" s="239"/>
      <c r="O635" s="239"/>
      <c r="P635" s="239"/>
      <c r="Q635" s="239"/>
      <c r="R635" s="239"/>
      <c r="S635" s="239"/>
    </row>
    <row r="636" spans="1:19" s="253" customFormat="1" x14ac:dyDescent="0.25">
      <c r="A636" s="239"/>
      <c r="B636" s="239"/>
      <c r="F636" s="239"/>
      <c r="G636" s="239"/>
      <c r="H636" s="239"/>
      <c r="I636" s="239"/>
      <c r="J636" s="239"/>
      <c r="K636" s="239"/>
      <c r="L636" s="239"/>
      <c r="M636" s="239"/>
      <c r="N636" s="239"/>
      <c r="O636" s="239"/>
      <c r="P636" s="239"/>
      <c r="Q636" s="239"/>
      <c r="R636" s="239"/>
      <c r="S636" s="239"/>
    </row>
    <row r="637" spans="1:19" s="253" customFormat="1" x14ac:dyDescent="0.25">
      <c r="A637" s="239"/>
      <c r="B637" s="239"/>
      <c r="F637" s="239"/>
      <c r="G637" s="239"/>
      <c r="H637" s="239"/>
      <c r="I637" s="239"/>
      <c r="J637" s="239"/>
      <c r="K637" s="239"/>
      <c r="L637" s="239"/>
      <c r="M637" s="239"/>
      <c r="N637" s="239"/>
      <c r="O637" s="239"/>
      <c r="P637" s="239"/>
      <c r="Q637" s="239"/>
      <c r="R637" s="239"/>
      <c r="S637" s="239"/>
    </row>
    <row r="638" spans="1:19" s="253" customFormat="1" x14ac:dyDescent="0.25">
      <c r="A638" s="239"/>
      <c r="B638" s="239"/>
      <c r="F638" s="239"/>
      <c r="G638" s="239"/>
      <c r="H638" s="239"/>
      <c r="I638" s="239"/>
      <c r="J638" s="239"/>
      <c r="K638" s="239"/>
      <c r="L638" s="239"/>
      <c r="M638" s="239"/>
      <c r="N638" s="239"/>
      <c r="O638" s="239"/>
      <c r="P638" s="239"/>
      <c r="Q638" s="239"/>
      <c r="R638" s="239"/>
      <c r="S638" s="239"/>
    </row>
    <row r="639" spans="1:19" s="253" customFormat="1" x14ac:dyDescent="0.25">
      <c r="A639" s="239"/>
      <c r="B639" s="239"/>
      <c r="F639" s="239"/>
      <c r="G639" s="239"/>
      <c r="H639" s="239"/>
      <c r="I639" s="239"/>
      <c r="J639" s="239"/>
      <c r="K639" s="239"/>
      <c r="L639" s="239"/>
      <c r="M639" s="239"/>
      <c r="N639" s="239"/>
      <c r="O639" s="239"/>
      <c r="P639" s="239"/>
      <c r="Q639" s="239"/>
      <c r="R639" s="239"/>
      <c r="S639" s="239"/>
    </row>
    <row r="640" spans="1:19" s="253" customFormat="1" x14ac:dyDescent="0.25">
      <c r="A640" s="239"/>
      <c r="B640" s="239"/>
      <c r="F640" s="239"/>
      <c r="G640" s="239"/>
      <c r="H640" s="239"/>
      <c r="I640" s="239"/>
      <c r="J640" s="239"/>
      <c r="K640" s="239"/>
      <c r="L640" s="239"/>
      <c r="M640" s="239"/>
      <c r="N640" s="239"/>
      <c r="O640" s="239"/>
      <c r="P640" s="239"/>
      <c r="Q640" s="239"/>
      <c r="R640" s="239"/>
      <c r="S640" s="239"/>
    </row>
    <row r="641" spans="1:19" s="253" customFormat="1" x14ac:dyDescent="0.25">
      <c r="A641" s="239"/>
      <c r="B641" s="239"/>
      <c r="F641" s="239"/>
      <c r="G641" s="239"/>
      <c r="H641" s="239"/>
      <c r="I641" s="239"/>
      <c r="J641" s="239"/>
      <c r="K641" s="239"/>
      <c r="L641" s="239"/>
      <c r="M641" s="239"/>
      <c r="N641" s="239"/>
      <c r="O641" s="239"/>
      <c r="P641" s="239"/>
      <c r="Q641" s="239"/>
      <c r="R641" s="239"/>
      <c r="S641" s="239"/>
    </row>
    <row r="642" spans="1:19" s="253" customFormat="1" x14ac:dyDescent="0.25">
      <c r="A642" s="239"/>
      <c r="B642" s="239"/>
      <c r="F642" s="239"/>
      <c r="G642" s="239"/>
      <c r="H642" s="239"/>
      <c r="I642" s="239"/>
      <c r="J642" s="239"/>
      <c r="K642" s="239"/>
      <c r="L642" s="239"/>
      <c r="M642" s="239"/>
      <c r="N642" s="239"/>
      <c r="O642" s="239"/>
      <c r="P642" s="239"/>
      <c r="Q642" s="239"/>
      <c r="R642" s="239"/>
      <c r="S642" s="239"/>
    </row>
    <row r="643" spans="1:19" s="253" customFormat="1" x14ac:dyDescent="0.25">
      <c r="A643" s="239"/>
      <c r="B643" s="239"/>
      <c r="F643" s="239"/>
      <c r="G643" s="239"/>
      <c r="H643" s="239"/>
      <c r="I643" s="239"/>
      <c r="J643" s="239"/>
      <c r="K643" s="239"/>
      <c r="L643" s="239"/>
      <c r="M643" s="239"/>
      <c r="N643" s="239"/>
      <c r="O643" s="239"/>
      <c r="P643" s="239"/>
      <c r="Q643" s="239"/>
      <c r="R643" s="239"/>
      <c r="S643" s="239"/>
    </row>
    <row r="644" spans="1:19" s="253" customFormat="1" x14ac:dyDescent="0.25">
      <c r="A644" s="239"/>
      <c r="B644" s="239"/>
      <c r="F644" s="239"/>
      <c r="G644" s="239"/>
      <c r="H644" s="239"/>
      <c r="I644" s="239"/>
      <c r="J644" s="239"/>
      <c r="K644" s="239"/>
      <c r="L644" s="239"/>
      <c r="M644" s="239"/>
      <c r="N644" s="239"/>
      <c r="O644" s="239"/>
      <c r="P644" s="239"/>
      <c r="Q644" s="239"/>
      <c r="R644" s="239"/>
      <c r="S644" s="239"/>
    </row>
    <row r="645" spans="1:19" s="253" customFormat="1" x14ac:dyDescent="0.25">
      <c r="A645" s="239"/>
      <c r="B645" s="239"/>
      <c r="F645" s="239"/>
      <c r="G645" s="239"/>
      <c r="H645" s="239"/>
      <c r="I645" s="239"/>
      <c r="J645" s="239"/>
      <c r="K645" s="239"/>
      <c r="L645" s="239"/>
      <c r="M645" s="239"/>
      <c r="N645" s="239"/>
      <c r="O645" s="239"/>
      <c r="P645" s="239"/>
      <c r="Q645" s="239"/>
      <c r="R645" s="239"/>
      <c r="S645" s="239"/>
    </row>
    <row r="646" spans="1:19" s="253" customFormat="1" x14ac:dyDescent="0.25">
      <c r="A646" s="239"/>
      <c r="B646" s="239"/>
      <c r="F646" s="239"/>
      <c r="G646" s="239"/>
      <c r="H646" s="239"/>
      <c r="I646" s="239"/>
      <c r="J646" s="239"/>
      <c r="K646" s="239"/>
      <c r="L646" s="239"/>
      <c r="M646" s="239"/>
      <c r="N646" s="239"/>
      <c r="O646" s="239"/>
      <c r="P646" s="239"/>
      <c r="Q646" s="239"/>
      <c r="R646" s="239"/>
      <c r="S646" s="239"/>
    </row>
    <row r="647" spans="1:19" s="253" customFormat="1" x14ac:dyDescent="0.25">
      <c r="A647" s="239"/>
      <c r="B647" s="239"/>
      <c r="F647" s="239"/>
      <c r="G647" s="239"/>
      <c r="H647" s="239"/>
      <c r="I647" s="239"/>
      <c r="J647" s="239"/>
      <c r="K647" s="239"/>
      <c r="L647" s="239"/>
      <c r="M647" s="239"/>
      <c r="N647" s="239"/>
      <c r="O647" s="239"/>
      <c r="P647" s="239"/>
      <c r="Q647" s="239"/>
      <c r="R647" s="239"/>
      <c r="S647" s="239"/>
    </row>
    <row r="648" spans="1:19" s="253" customFormat="1" x14ac:dyDescent="0.25">
      <c r="A648" s="239"/>
      <c r="B648" s="239"/>
      <c r="F648" s="239"/>
      <c r="G648" s="239"/>
      <c r="H648" s="239"/>
      <c r="I648" s="239"/>
      <c r="J648" s="239"/>
      <c r="K648" s="239"/>
      <c r="L648" s="239"/>
      <c r="M648" s="239"/>
      <c r="N648" s="239"/>
      <c r="O648" s="239"/>
      <c r="P648" s="239"/>
      <c r="Q648" s="239"/>
      <c r="R648" s="239"/>
      <c r="S648" s="239"/>
    </row>
    <row r="649" spans="1:19" s="253" customFormat="1" x14ac:dyDescent="0.25">
      <c r="A649" s="239"/>
      <c r="B649" s="239"/>
      <c r="F649" s="239"/>
      <c r="G649" s="239"/>
      <c r="H649" s="239"/>
      <c r="I649" s="239"/>
      <c r="J649" s="239"/>
      <c r="K649" s="239"/>
      <c r="L649" s="239"/>
      <c r="M649" s="239"/>
      <c r="N649" s="239"/>
      <c r="O649" s="239"/>
      <c r="P649" s="239"/>
      <c r="Q649" s="239"/>
      <c r="R649" s="239"/>
      <c r="S649" s="239"/>
    </row>
    <row r="650" spans="1:19" s="253" customFormat="1" x14ac:dyDescent="0.25">
      <c r="A650" s="239"/>
      <c r="B650" s="239"/>
      <c r="F650" s="239"/>
      <c r="G650" s="239"/>
      <c r="H650" s="239"/>
      <c r="I650" s="239"/>
      <c r="J650" s="239"/>
      <c r="K650" s="239"/>
      <c r="L650" s="239"/>
      <c r="M650" s="239"/>
      <c r="N650" s="239"/>
      <c r="O650" s="239"/>
      <c r="P650" s="239"/>
      <c r="Q650" s="239"/>
      <c r="R650" s="239"/>
      <c r="S650" s="239"/>
    </row>
    <row r="651" spans="1:19" s="253" customFormat="1" x14ac:dyDescent="0.25">
      <c r="A651" s="239"/>
      <c r="B651" s="239"/>
      <c r="F651" s="239"/>
      <c r="G651" s="239"/>
      <c r="H651" s="239"/>
      <c r="I651" s="239"/>
      <c r="J651" s="239"/>
      <c r="K651" s="239"/>
      <c r="L651" s="239"/>
      <c r="M651" s="239"/>
      <c r="N651" s="239"/>
      <c r="O651" s="239"/>
      <c r="P651" s="239"/>
      <c r="Q651" s="239"/>
      <c r="R651" s="239"/>
      <c r="S651" s="239"/>
    </row>
    <row r="652" spans="1:19" s="253" customFormat="1" x14ac:dyDescent="0.25">
      <c r="A652" s="239"/>
      <c r="B652" s="239"/>
      <c r="F652" s="239"/>
      <c r="G652" s="239"/>
      <c r="H652" s="239"/>
      <c r="I652" s="239"/>
      <c r="J652" s="239"/>
      <c r="K652" s="239"/>
      <c r="L652" s="239"/>
      <c r="M652" s="239"/>
      <c r="N652" s="239"/>
      <c r="O652" s="239"/>
      <c r="P652" s="239"/>
      <c r="Q652" s="239"/>
      <c r="R652" s="239"/>
      <c r="S652" s="239"/>
    </row>
    <row r="653" spans="1:19" s="253" customFormat="1" x14ac:dyDescent="0.25">
      <c r="A653" s="239"/>
      <c r="B653" s="239"/>
      <c r="F653" s="239"/>
      <c r="G653" s="239"/>
      <c r="H653" s="239"/>
      <c r="I653" s="239"/>
      <c r="J653" s="239"/>
      <c r="K653" s="239"/>
      <c r="L653" s="239"/>
      <c r="M653" s="239"/>
      <c r="N653" s="239"/>
      <c r="O653" s="239"/>
      <c r="P653" s="239"/>
      <c r="Q653" s="239"/>
      <c r="R653" s="239"/>
      <c r="S653" s="239"/>
    </row>
    <row r="654" spans="1:19" s="253" customFormat="1" x14ac:dyDescent="0.25">
      <c r="A654" s="239"/>
      <c r="B654" s="239"/>
      <c r="F654" s="239"/>
      <c r="G654" s="239"/>
      <c r="H654" s="239"/>
      <c r="I654" s="239"/>
      <c r="J654" s="239"/>
      <c r="K654" s="239"/>
      <c r="L654" s="239"/>
      <c r="M654" s="239"/>
      <c r="N654" s="239"/>
      <c r="O654" s="239"/>
      <c r="P654" s="239"/>
      <c r="Q654" s="239"/>
      <c r="R654" s="239"/>
      <c r="S654" s="239"/>
    </row>
    <row r="655" spans="1:19" s="253" customFormat="1" x14ac:dyDescent="0.25">
      <c r="A655" s="239"/>
      <c r="B655" s="239"/>
      <c r="F655" s="239"/>
      <c r="G655" s="239"/>
      <c r="H655" s="239"/>
      <c r="I655" s="239"/>
      <c r="J655" s="239"/>
      <c r="K655" s="239"/>
      <c r="L655" s="239"/>
      <c r="M655" s="239"/>
      <c r="N655" s="239"/>
      <c r="O655" s="239"/>
      <c r="P655" s="239"/>
      <c r="Q655" s="239"/>
      <c r="R655" s="239"/>
      <c r="S655" s="239"/>
    </row>
    <row r="656" spans="1:19" s="253" customFormat="1" x14ac:dyDescent="0.25">
      <c r="A656" s="239"/>
      <c r="B656" s="239"/>
      <c r="F656" s="239"/>
      <c r="G656" s="239"/>
      <c r="H656" s="239"/>
      <c r="I656" s="239"/>
      <c r="J656" s="239"/>
      <c r="K656" s="239"/>
      <c r="L656" s="239"/>
      <c r="M656" s="239"/>
      <c r="N656" s="239"/>
      <c r="O656" s="239"/>
      <c r="P656" s="239"/>
      <c r="Q656" s="239"/>
      <c r="R656" s="239"/>
      <c r="S656" s="239"/>
    </row>
    <row r="657" spans="1:19" s="253" customFormat="1" x14ac:dyDescent="0.25">
      <c r="A657" s="239"/>
      <c r="B657" s="239"/>
      <c r="F657" s="239"/>
      <c r="G657" s="239"/>
      <c r="H657" s="239"/>
      <c r="I657" s="239"/>
      <c r="J657" s="239"/>
      <c r="K657" s="239"/>
      <c r="L657" s="239"/>
      <c r="M657" s="239"/>
      <c r="N657" s="239"/>
      <c r="O657" s="239"/>
      <c r="P657" s="239"/>
      <c r="Q657" s="239"/>
      <c r="R657" s="239"/>
      <c r="S657" s="239"/>
    </row>
    <row r="658" spans="1:19" s="253" customFormat="1" x14ac:dyDescent="0.25">
      <c r="A658" s="239"/>
      <c r="B658" s="239"/>
      <c r="F658" s="239"/>
      <c r="G658" s="239"/>
      <c r="H658" s="239"/>
      <c r="I658" s="239"/>
      <c r="J658" s="239"/>
      <c r="K658" s="239"/>
      <c r="L658" s="239"/>
      <c r="M658" s="239"/>
      <c r="N658" s="239"/>
      <c r="O658" s="239"/>
      <c r="P658" s="239"/>
      <c r="Q658" s="239"/>
      <c r="R658" s="239"/>
      <c r="S658" s="239"/>
    </row>
    <row r="659" spans="1:19" s="253" customFormat="1" x14ac:dyDescent="0.25">
      <c r="A659" s="239"/>
      <c r="B659" s="239"/>
      <c r="F659" s="239"/>
      <c r="G659" s="239"/>
      <c r="H659" s="239"/>
      <c r="I659" s="239"/>
      <c r="J659" s="239"/>
      <c r="K659" s="239"/>
      <c r="L659" s="239"/>
      <c r="M659" s="239"/>
      <c r="N659" s="239"/>
      <c r="O659" s="239"/>
      <c r="P659" s="239"/>
      <c r="Q659" s="239"/>
      <c r="R659" s="239"/>
      <c r="S659" s="239"/>
    </row>
    <row r="660" spans="1:19" s="253" customFormat="1" x14ac:dyDescent="0.25">
      <c r="A660" s="239"/>
      <c r="B660" s="239"/>
      <c r="F660" s="239"/>
      <c r="G660" s="239"/>
      <c r="H660" s="239"/>
      <c r="I660" s="239"/>
      <c r="J660" s="239"/>
      <c r="K660" s="239"/>
      <c r="L660" s="239"/>
      <c r="M660" s="239"/>
      <c r="N660" s="239"/>
      <c r="O660" s="239"/>
      <c r="P660" s="239"/>
      <c r="Q660" s="239"/>
      <c r="R660" s="239"/>
      <c r="S660" s="239"/>
    </row>
    <row r="661" spans="1:19" s="253" customFormat="1" x14ac:dyDescent="0.25">
      <c r="A661" s="239"/>
      <c r="B661" s="239"/>
      <c r="F661" s="239"/>
      <c r="G661" s="239"/>
      <c r="H661" s="239"/>
      <c r="I661" s="239"/>
      <c r="J661" s="239"/>
      <c r="K661" s="239"/>
      <c r="L661" s="239"/>
      <c r="M661" s="239"/>
      <c r="N661" s="239"/>
      <c r="O661" s="239"/>
      <c r="P661" s="239"/>
      <c r="Q661" s="239"/>
      <c r="R661" s="239"/>
      <c r="S661" s="239"/>
    </row>
    <row r="662" spans="1:19" s="253" customFormat="1" x14ac:dyDescent="0.25">
      <c r="A662" s="239"/>
      <c r="B662" s="239"/>
      <c r="F662" s="239"/>
      <c r="G662" s="239"/>
      <c r="H662" s="239"/>
      <c r="I662" s="239"/>
      <c r="J662" s="239"/>
      <c r="K662" s="239"/>
      <c r="L662" s="239"/>
      <c r="M662" s="239"/>
      <c r="N662" s="239"/>
      <c r="O662" s="239"/>
      <c r="P662" s="239"/>
      <c r="Q662" s="239"/>
      <c r="R662" s="239"/>
      <c r="S662" s="239"/>
    </row>
    <row r="663" spans="1:19" s="253" customFormat="1" x14ac:dyDescent="0.25">
      <c r="A663" s="239"/>
      <c r="B663" s="239"/>
      <c r="F663" s="239"/>
      <c r="G663" s="239"/>
      <c r="H663" s="239"/>
      <c r="I663" s="239"/>
      <c r="J663" s="239"/>
      <c r="K663" s="239"/>
      <c r="L663" s="239"/>
      <c r="M663" s="239"/>
      <c r="N663" s="239"/>
      <c r="O663" s="239"/>
      <c r="P663" s="239"/>
      <c r="Q663" s="239"/>
      <c r="R663" s="239"/>
      <c r="S663" s="239"/>
    </row>
    <row r="664" spans="1:19" s="253" customFormat="1" x14ac:dyDescent="0.25">
      <c r="A664" s="239"/>
      <c r="B664" s="239"/>
      <c r="F664" s="239"/>
      <c r="G664" s="239"/>
      <c r="H664" s="239"/>
      <c r="I664" s="239"/>
      <c r="J664" s="239"/>
      <c r="K664" s="239"/>
      <c r="L664" s="239"/>
      <c r="M664" s="239"/>
      <c r="N664" s="239"/>
      <c r="O664" s="239"/>
      <c r="P664" s="239"/>
      <c r="Q664" s="239"/>
      <c r="R664" s="239"/>
      <c r="S664" s="239"/>
    </row>
    <row r="665" spans="1:19" s="253" customFormat="1" x14ac:dyDescent="0.25">
      <c r="A665" s="239"/>
      <c r="B665" s="239"/>
      <c r="F665" s="239"/>
      <c r="G665" s="239"/>
      <c r="H665" s="239"/>
      <c r="I665" s="239"/>
      <c r="J665" s="239"/>
      <c r="K665" s="239"/>
      <c r="L665" s="239"/>
      <c r="M665" s="239"/>
      <c r="N665" s="239"/>
      <c r="O665" s="239"/>
      <c r="P665" s="239"/>
      <c r="Q665" s="239"/>
      <c r="R665" s="239"/>
      <c r="S665" s="239"/>
    </row>
    <row r="666" spans="1:19" s="253" customFormat="1" x14ac:dyDescent="0.25">
      <c r="A666" s="239"/>
      <c r="B666" s="239"/>
      <c r="F666" s="239"/>
      <c r="G666" s="239"/>
      <c r="H666" s="239"/>
      <c r="I666" s="239"/>
      <c r="J666" s="239"/>
      <c r="K666" s="239"/>
      <c r="L666" s="239"/>
      <c r="M666" s="239"/>
      <c r="N666" s="239"/>
      <c r="O666" s="239"/>
      <c r="P666" s="239"/>
      <c r="Q666" s="239"/>
      <c r="R666" s="239"/>
      <c r="S666" s="239"/>
    </row>
    <row r="667" spans="1:19" s="253" customFormat="1" x14ac:dyDescent="0.25">
      <c r="A667" s="239"/>
      <c r="B667" s="239"/>
      <c r="F667" s="239"/>
      <c r="G667" s="239"/>
      <c r="H667" s="239"/>
      <c r="I667" s="239"/>
      <c r="J667" s="239"/>
      <c r="K667" s="239"/>
      <c r="L667" s="239"/>
      <c r="M667" s="239"/>
      <c r="N667" s="239"/>
      <c r="O667" s="239"/>
      <c r="P667" s="239"/>
      <c r="Q667" s="239"/>
      <c r="R667" s="239"/>
      <c r="S667" s="239"/>
    </row>
    <row r="668" spans="1:19" s="253" customFormat="1" x14ac:dyDescent="0.25">
      <c r="A668" s="239"/>
      <c r="B668" s="239"/>
      <c r="F668" s="239"/>
      <c r="G668" s="239"/>
      <c r="H668" s="239"/>
      <c r="I668" s="239"/>
      <c r="J668" s="239"/>
      <c r="K668" s="239"/>
      <c r="L668" s="239"/>
      <c r="M668" s="239"/>
      <c r="N668" s="239"/>
      <c r="O668" s="239"/>
      <c r="P668" s="239"/>
      <c r="Q668" s="239"/>
      <c r="R668" s="239"/>
      <c r="S668" s="239"/>
    </row>
    <row r="669" spans="1:19" s="253" customFormat="1" x14ac:dyDescent="0.25">
      <c r="A669" s="239"/>
      <c r="B669" s="239"/>
      <c r="F669" s="239"/>
      <c r="G669" s="239"/>
      <c r="H669" s="239"/>
      <c r="I669" s="239"/>
      <c r="J669" s="239"/>
      <c r="K669" s="239"/>
      <c r="L669" s="239"/>
      <c r="M669" s="239"/>
      <c r="N669" s="239"/>
      <c r="O669" s="239"/>
      <c r="P669" s="239"/>
      <c r="Q669" s="239"/>
      <c r="R669" s="239"/>
      <c r="S669" s="239"/>
    </row>
    <row r="670" spans="1:19" s="253" customFormat="1" x14ac:dyDescent="0.25">
      <c r="A670" s="239"/>
      <c r="B670" s="239"/>
      <c r="F670" s="239"/>
      <c r="G670" s="239"/>
      <c r="H670" s="239"/>
      <c r="I670" s="239"/>
      <c r="J670" s="239"/>
      <c r="K670" s="239"/>
      <c r="L670" s="239"/>
      <c r="M670" s="239"/>
      <c r="N670" s="239"/>
      <c r="O670" s="239"/>
      <c r="P670" s="239"/>
      <c r="Q670" s="239"/>
      <c r="R670" s="239"/>
      <c r="S670" s="239"/>
    </row>
    <row r="671" spans="1:19" s="253" customFormat="1" x14ac:dyDescent="0.25">
      <c r="A671" s="239"/>
      <c r="B671" s="239"/>
      <c r="F671" s="239"/>
      <c r="G671" s="239"/>
      <c r="H671" s="239"/>
      <c r="I671" s="239"/>
      <c r="J671" s="239"/>
      <c r="K671" s="239"/>
      <c r="L671" s="239"/>
      <c r="M671" s="239"/>
      <c r="N671" s="239"/>
      <c r="O671" s="239"/>
      <c r="P671" s="239"/>
      <c r="Q671" s="239"/>
      <c r="R671" s="239"/>
      <c r="S671" s="239"/>
    </row>
    <row r="672" spans="1:19" s="253" customFormat="1" x14ac:dyDescent="0.25">
      <c r="A672" s="239"/>
      <c r="B672" s="239"/>
      <c r="F672" s="239"/>
      <c r="G672" s="239"/>
      <c r="H672" s="239"/>
      <c r="I672" s="239"/>
      <c r="J672" s="239"/>
      <c r="K672" s="239"/>
      <c r="L672" s="239"/>
      <c r="M672" s="239"/>
      <c r="N672" s="239"/>
      <c r="O672" s="239"/>
      <c r="P672" s="239"/>
      <c r="Q672" s="239"/>
      <c r="R672" s="239"/>
      <c r="S672" s="239"/>
    </row>
    <row r="673" spans="1:19" s="253" customFormat="1" x14ac:dyDescent="0.25">
      <c r="A673" s="239"/>
      <c r="B673" s="239"/>
      <c r="F673" s="239"/>
      <c r="G673" s="239"/>
      <c r="H673" s="239"/>
      <c r="I673" s="239"/>
      <c r="J673" s="239"/>
      <c r="K673" s="239"/>
      <c r="L673" s="239"/>
      <c r="M673" s="239"/>
      <c r="N673" s="239"/>
      <c r="O673" s="239"/>
      <c r="P673" s="239"/>
      <c r="Q673" s="239"/>
      <c r="R673" s="239"/>
      <c r="S673" s="239"/>
    </row>
    <row r="674" spans="1:19" s="253" customFormat="1" x14ac:dyDescent="0.25">
      <c r="A674" s="239"/>
      <c r="B674" s="239"/>
      <c r="F674" s="239"/>
      <c r="G674" s="239"/>
      <c r="H674" s="239"/>
      <c r="I674" s="239"/>
      <c r="J674" s="239"/>
      <c r="K674" s="239"/>
      <c r="L674" s="239"/>
      <c r="M674" s="239"/>
      <c r="N674" s="239"/>
      <c r="O674" s="239"/>
      <c r="P674" s="239"/>
      <c r="Q674" s="239"/>
      <c r="R674" s="239"/>
      <c r="S674" s="239"/>
    </row>
    <row r="675" spans="1:19" s="253" customFormat="1" x14ac:dyDescent="0.25">
      <c r="A675" s="239"/>
      <c r="B675" s="239"/>
      <c r="F675" s="239"/>
      <c r="G675" s="239"/>
      <c r="H675" s="239"/>
      <c r="I675" s="239"/>
      <c r="J675" s="239"/>
      <c r="K675" s="239"/>
      <c r="L675" s="239"/>
      <c r="M675" s="239"/>
      <c r="N675" s="239"/>
      <c r="O675" s="239"/>
      <c r="P675" s="239"/>
      <c r="Q675" s="239"/>
      <c r="R675" s="239"/>
      <c r="S675" s="239"/>
    </row>
    <row r="676" spans="1:19" s="253" customFormat="1" x14ac:dyDescent="0.25">
      <c r="A676" s="239"/>
      <c r="B676" s="239"/>
      <c r="F676" s="239"/>
      <c r="G676" s="239"/>
      <c r="H676" s="239"/>
      <c r="I676" s="239"/>
      <c r="J676" s="239"/>
      <c r="K676" s="239"/>
      <c r="L676" s="239"/>
      <c r="M676" s="239"/>
      <c r="N676" s="239"/>
      <c r="O676" s="239"/>
      <c r="P676" s="239"/>
      <c r="Q676" s="239"/>
      <c r="R676" s="239"/>
      <c r="S676" s="239"/>
    </row>
    <row r="677" spans="1:19" s="253" customFormat="1" x14ac:dyDescent="0.25">
      <c r="A677" s="239"/>
      <c r="B677" s="239"/>
      <c r="F677" s="239"/>
      <c r="G677" s="239"/>
      <c r="H677" s="239"/>
      <c r="I677" s="239"/>
      <c r="J677" s="239"/>
      <c r="K677" s="239"/>
      <c r="L677" s="239"/>
      <c r="M677" s="239"/>
      <c r="N677" s="239"/>
      <c r="O677" s="239"/>
      <c r="P677" s="239"/>
      <c r="Q677" s="239"/>
      <c r="R677" s="239"/>
      <c r="S677" s="239"/>
    </row>
    <row r="678" spans="1:19" s="253" customFormat="1" x14ac:dyDescent="0.25">
      <c r="A678" s="239"/>
      <c r="B678" s="239"/>
      <c r="F678" s="239"/>
      <c r="G678" s="239"/>
      <c r="H678" s="239"/>
      <c r="I678" s="239"/>
      <c r="J678" s="239"/>
      <c r="K678" s="239"/>
      <c r="L678" s="239"/>
      <c r="M678" s="239"/>
      <c r="N678" s="239"/>
      <c r="O678" s="239"/>
      <c r="P678" s="239"/>
      <c r="Q678" s="239"/>
      <c r="R678" s="239"/>
      <c r="S678" s="239"/>
    </row>
    <row r="679" spans="1:19" s="253" customFormat="1" x14ac:dyDescent="0.25">
      <c r="A679" s="239"/>
      <c r="B679" s="239"/>
      <c r="F679" s="239"/>
      <c r="G679" s="239"/>
      <c r="H679" s="239"/>
      <c r="I679" s="239"/>
      <c r="J679" s="239"/>
      <c r="K679" s="239"/>
      <c r="L679" s="239"/>
      <c r="M679" s="239"/>
      <c r="N679" s="239"/>
      <c r="O679" s="239"/>
      <c r="P679" s="239"/>
      <c r="Q679" s="239"/>
      <c r="R679" s="239"/>
      <c r="S679" s="239"/>
    </row>
    <row r="680" spans="1:19" s="253" customFormat="1" x14ac:dyDescent="0.25">
      <c r="A680" s="239"/>
      <c r="B680" s="239"/>
      <c r="F680" s="239"/>
      <c r="G680" s="239"/>
      <c r="H680" s="239"/>
      <c r="I680" s="239"/>
      <c r="J680" s="239"/>
      <c r="K680" s="239"/>
      <c r="L680" s="239"/>
      <c r="M680" s="239"/>
      <c r="N680" s="239"/>
      <c r="O680" s="239"/>
      <c r="P680" s="239"/>
      <c r="Q680" s="239"/>
      <c r="R680" s="239"/>
      <c r="S680" s="239"/>
    </row>
    <row r="681" spans="1:19" s="253" customFormat="1" x14ac:dyDescent="0.25">
      <c r="A681" s="239"/>
      <c r="B681" s="239"/>
      <c r="F681" s="239"/>
      <c r="G681" s="239"/>
      <c r="H681" s="239"/>
      <c r="I681" s="239"/>
      <c r="J681" s="239"/>
      <c r="K681" s="239"/>
      <c r="L681" s="239"/>
      <c r="M681" s="239"/>
      <c r="N681" s="239"/>
      <c r="O681" s="239"/>
      <c r="P681" s="239"/>
      <c r="Q681" s="239"/>
      <c r="R681" s="239"/>
      <c r="S681" s="239"/>
    </row>
    <row r="682" spans="1:19" s="253" customFormat="1" x14ac:dyDescent="0.25">
      <c r="A682" s="239"/>
      <c r="B682" s="239"/>
      <c r="F682" s="239"/>
      <c r="G682" s="239"/>
      <c r="H682" s="239"/>
      <c r="I682" s="239"/>
      <c r="J682" s="239"/>
      <c r="K682" s="239"/>
      <c r="L682" s="239"/>
      <c r="M682" s="239"/>
      <c r="N682" s="239"/>
      <c r="O682" s="239"/>
      <c r="P682" s="239"/>
      <c r="Q682" s="239"/>
      <c r="R682" s="239"/>
      <c r="S682" s="239"/>
    </row>
    <row r="683" spans="1:19" s="253" customFormat="1" x14ac:dyDescent="0.25">
      <c r="A683" s="239"/>
      <c r="B683" s="239"/>
      <c r="F683" s="239"/>
      <c r="G683" s="239"/>
      <c r="H683" s="239"/>
      <c r="I683" s="239"/>
      <c r="J683" s="239"/>
      <c r="K683" s="239"/>
      <c r="L683" s="239"/>
      <c r="M683" s="239"/>
      <c r="N683" s="239"/>
      <c r="O683" s="239"/>
      <c r="P683" s="239"/>
      <c r="Q683" s="239"/>
      <c r="R683" s="239"/>
      <c r="S683" s="239"/>
    </row>
    <row r="684" spans="1:19" s="253" customFormat="1" x14ac:dyDescent="0.25">
      <c r="A684" s="239"/>
      <c r="B684" s="239"/>
      <c r="F684" s="239"/>
      <c r="G684" s="239"/>
      <c r="H684" s="239"/>
      <c r="I684" s="239"/>
      <c r="J684" s="239"/>
      <c r="K684" s="239"/>
      <c r="L684" s="239"/>
      <c r="M684" s="239"/>
      <c r="N684" s="239"/>
      <c r="O684" s="239"/>
      <c r="P684" s="239"/>
      <c r="Q684" s="239"/>
      <c r="R684" s="239"/>
      <c r="S684" s="239"/>
    </row>
    <row r="685" spans="1:19" s="253" customFormat="1" x14ac:dyDescent="0.25">
      <c r="A685" s="239"/>
      <c r="B685" s="239"/>
      <c r="F685" s="239"/>
      <c r="G685" s="239"/>
      <c r="H685" s="239"/>
      <c r="I685" s="239"/>
      <c r="J685" s="239"/>
      <c r="K685" s="239"/>
      <c r="L685" s="239"/>
      <c r="M685" s="239"/>
      <c r="N685" s="239"/>
      <c r="O685" s="239"/>
      <c r="P685" s="239"/>
      <c r="Q685" s="239"/>
      <c r="R685" s="239"/>
      <c r="S685" s="239"/>
    </row>
    <row r="686" spans="1:19" s="253" customFormat="1" x14ac:dyDescent="0.25">
      <c r="A686" s="239"/>
      <c r="B686" s="239"/>
      <c r="F686" s="239"/>
      <c r="G686" s="239"/>
      <c r="H686" s="239"/>
      <c r="I686" s="239"/>
      <c r="J686" s="239"/>
      <c r="K686" s="239"/>
      <c r="L686" s="239"/>
      <c r="M686" s="239"/>
      <c r="N686" s="239"/>
      <c r="O686" s="239"/>
      <c r="P686" s="239"/>
      <c r="Q686" s="239"/>
      <c r="R686" s="239"/>
      <c r="S686" s="239"/>
    </row>
    <row r="687" spans="1:19" s="253" customFormat="1" x14ac:dyDescent="0.25">
      <c r="A687" s="239"/>
      <c r="B687" s="239"/>
      <c r="F687" s="239"/>
      <c r="G687" s="239"/>
      <c r="H687" s="239"/>
      <c r="I687" s="239"/>
      <c r="J687" s="239"/>
      <c r="K687" s="239"/>
      <c r="L687" s="239"/>
      <c r="M687" s="239"/>
      <c r="N687" s="239"/>
      <c r="O687" s="239"/>
      <c r="P687" s="239"/>
      <c r="Q687" s="239"/>
      <c r="R687" s="239"/>
      <c r="S687" s="239"/>
    </row>
    <row r="688" spans="1:19" s="253" customFormat="1" x14ac:dyDescent="0.25">
      <c r="A688" s="239"/>
      <c r="B688" s="239"/>
      <c r="F688" s="239"/>
      <c r="G688" s="239"/>
      <c r="H688" s="239"/>
      <c r="I688" s="239"/>
      <c r="J688" s="239"/>
      <c r="K688" s="239"/>
      <c r="L688" s="239"/>
      <c r="M688" s="239"/>
      <c r="N688" s="239"/>
      <c r="O688" s="239"/>
      <c r="P688" s="239"/>
      <c r="Q688" s="239"/>
      <c r="R688" s="239"/>
      <c r="S688" s="239"/>
    </row>
    <row r="689" spans="1:19" s="253" customFormat="1" x14ac:dyDescent="0.25">
      <c r="A689" s="239"/>
      <c r="B689" s="239"/>
      <c r="F689" s="239"/>
      <c r="G689" s="239"/>
      <c r="H689" s="239"/>
      <c r="I689" s="239"/>
      <c r="J689" s="239"/>
      <c r="K689" s="239"/>
      <c r="L689" s="239"/>
      <c r="M689" s="239"/>
      <c r="N689" s="239"/>
      <c r="O689" s="239"/>
      <c r="P689" s="239"/>
      <c r="Q689" s="239"/>
      <c r="R689" s="239"/>
      <c r="S689" s="239"/>
    </row>
    <row r="690" spans="1:19" s="253" customFormat="1" x14ac:dyDescent="0.25">
      <c r="A690" s="239"/>
      <c r="B690" s="239"/>
      <c r="F690" s="239"/>
      <c r="G690" s="239"/>
      <c r="H690" s="239"/>
      <c r="I690" s="239"/>
      <c r="J690" s="239"/>
      <c r="K690" s="239"/>
      <c r="L690" s="239"/>
      <c r="M690" s="239"/>
      <c r="N690" s="239"/>
      <c r="O690" s="239"/>
      <c r="P690" s="239"/>
      <c r="Q690" s="239"/>
      <c r="R690" s="239"/>
      <c r="S690" s="239"/>
    </row>
    <row r="691" spans="1:19" s="253" customFormat="1" x14ac:dyDescent="0.25">
      <c r="A691" s="239"/>
      <c r="B691" s="239"/>
      <c r="F691" s="239"/>
      <c r="G691" s="239"/>
      <c r="H691" s="239"/>
      <c r="I691" s="239"/>
      <c r="J691" s="239"/>
      <c r="K691" s="239"/>
      <c r="L691" s="239"/>
      <c r="M691" s="239"/>
      <c r="N691" s="239"/>
      <c r="O691" s="239"/>
      <c r="P691" s="239"/>
      <c r="Q691" s="239"/>
      <c r="R691" s="239"/>
      <c r="S691" s="239"/>
    </row>
    <row r="692" spans="1:19" s="253" customFormat="1" x14ac:dyDescent="0.25">
      <c r="A692" s="239"/>
      <c r="B692" s="239"/>
      <c r="F692" s="239"/>
      <c r="G692" s="239"/>
      <c r="H692" s="239"/>
      <c r="I692" s="239"/>
      <c r="J692" s="239"/>
      <c r="K692" s="239"/>
      <c r="L692" s="239"/>
      <c r="M692" s="239"/>
      <c r="N692" s="239"/>
      <c r="O692" s="239"/>
      <c r="P692" s="239"/>
      <c r="Q692" s="239"/>
      <c r="R692" s="239"/>
      <c r="S692" s="239"/>
    </row>
    <row r="693" spans="1:19" s="253" customFormat="1" x14ac:dyDescent="0.25">
      <c r="A693" s="239"/>
      <c r="B693" s="239"/>
      <c r="F693" s="239"/>
      <c r="G693" s="239"/>
      <c r="H693" s="239"/>
      <c r="I693" s="239"/>
      <c r="J693" s="239"/>
      <c r="K693" s="239"/>
      <c r="L693" s="239"/>
      <c r="M693" s="239"/>
      <c r="N693" s="239"/>
      <c r="O693" s="239"/>
      <c r="P693" s="239"/>
      <c r="Q693" s="239"/>
      <c r="R693" s="239"/>
      <c r="S693" s="239"/>
    </row>
    <row r="694" spans="1:19" s="253" customFormat="1" x14ac:dyDescent="0.25">
      <c r="A694" s="239"/>
      <c r="B694" s="239"/>
      <c r="F694" s="239"/>
      <c r="G694" s="239"/>
      <c r="H694" s="239"/>
      <c r="I694" s="239"/>
      <c r="J694" s="239"/>
      <c r="K694" s="239"/>
      <c r="L694" s="239"/>
      <c r="M694" s="239"/>
      <c r="N694" s="239"/>
      <c r="O694" s="239"/>
      <c r="P694" s="239"/>
      <c r="Q694" s="239"/>
      <c r="R694" s="239"/>
      <c r="S694" s="239"/>
    </row>
    <row r="695" spans="1:19" s="253" customFormat="1" x14ac:dyDescent="0.25">
      <c r="A695" s="239"/>
      <c r="B695" s="239"/>
      <c r="F695" s="239"/>
      <c r="G695" s="239"/>
      <c r="H695" s="239"/>
      <c r="I695" s="239"/>
      <c r="J695" s="239"/>
      <c r="K695" s="239"/>
      <c r="L695" s="239"/>
      <c r="M695" s="239"/>
      <c r="N695" s="239"/>
      <c r="O695" s="239"/>
      <c r="P695" s="239"/>
      <c r="Q695" s="239"/>
      <c r="R695" s="239"/>
      <c r="S695" s="239"/>
    </row>
    <row r="696" spans="1:19" s="253" customFormat="1" x14ac:dyDescent="0.25">
      <c r="A696" s="239"/>
      <c r="B696" s="239"/>
      <c r="F696" s="239"/>
      <c r="G696" s="239"/>
      <c r="H696" s="239"/>
      <c r="I696" s="239"/>
      <c r="J696" s="239"/>
      <c r="K696" s="239"/>
      <c r="L696" s="239"/>
      <c r="M696" s="239"/>
      <c r="N696" s="239"/>
      <c r="O696" s="239"/>
      <c r="P696" s="239"/>
      <c r="Q696" s="239"/>
      <c r="R696" s="239"/>
      <c r="S696" s="239"/>
    </row>
    <row r="697" spans="1:19" s="253" customFormat="1" x14ac:dyDescent="0.25">
      <c r="A697" s="239"/>
      <c r="B697" s="239"/>
      <c r="F697" s="239"/>
      <c r="G697" s="239"/>
      <c r="H697" s="239"/>
      <c r="I697" s="239"/>
      <c r="J697" s="239"/>
      <c r="K697" s="239"/>
      <c r="L697" s="239"/>
      <c r="M697" s="239"/>
      <c r="N697" s="239"/>
      <c r="O697" s="239"/>
      <c r="P697" s="239"/>
      <c r="Q697" s="239"/>
      <c r="R697" s="239"/>
      <c r="S697" s="239"/>
    </row>
    <row r="698" spans="1:19" s="253" customFormat="1" x14ac:dyDescent="0.25">
      <c r="A698" s="239"/>
      <c r="B698" s="239"/>
      <c r="F698" s="239"/>
      <c r="G698" s="239"/>
      <c r="H698" s="239"/>
      <c r="I698" s="239"/>
      <c r="J698" s="239"/>
      <c r="K698" s="239"/>
      <c r="L698" s="239"/>
      <c r="M698" s="239"/>
      <c r="N698" s="239"/>
      <c r="O698" s="239"/>
      <c r="P698" s="239"/>
      <c r="Q698" s="239"/>
      <c r="R698" s="239"/>
      <c r="S698" s="239"/>
    </row>
    <row r="699" spans="1:19" s="253" customFormat="1" x14ac:dyDescent="0.25">
      <c r="A699" s="239"/>
      <c r="B699" s="239"/>
      <c r="F699" s="239"/>
      <c r="G699" s="239"/>
      <c r="H699" s="239"/>
      <c r="I699" s="239"/>
      <c r="J699" s="239"/>
      <c r="K699" s="239"/>
      <c r="L699" s="239"/>
      <c r="M699" s="239"/>
      <c r="N699" s="239"/>
      <c r="O699" s="239"/>
      <c r="P699" s="239"/>
      <c r="Q699" s="239"/>
      <c r="R699" s="239"/>
      <c r="S699" s="239"/>
    </row>
    <row r="700" spans="1:19" s="253" customFormat="1" x14ac:dyDescent="0.25">
      <c r="A700" s="239"/>
      <c r="B700" s="239"/>
      <c r="F700" s="239"/>
      <c r="G700" s="239"/>
      <c r="H700" s="239"/>
      <c r="I700" s="239"/>
      <c r="J700" s="239"/>
      <c r="K700" s="239"/>
      <c r="L700" s="239"/>
      <c r="M700" s="239"/>
      <c r="N700" s="239"/>
      <c r="O700" s="239"/>
      <c r="P700" s="239"/>
      <c r="Q700" s="239"/>
      <c r="R700" s="239"/>
      <c r="S700" s="239"/>
    </row>
    <row r="701" spans="1:19" s="253" customFormat="1" x14ac:dyDescent="0.25">
      <c r="A701" s="239"/>
      <c r="B701" s="239"/>
      <c r="F701" s="239"/>
      <c r="G701" s="239"/>
      <c r="H701" s="239"/>
      <c r="I701" s="239"/>
      <c r="J701" s="239"/>
      <c r="K701" s="239"/>
      <c r="L701" s="239"/>
      <c r="M701" s="239"/>
      <c r="N701" s="239"/>
      <c r="O701" s="239"/>
      <c r="P701" s="239"/>
      <c r="Q701" s="239"/>
      <c r="R701" s="239"/>
      <c r="S701" s="239"/>
    </row>
    <row r="702" spans="1:19" s="253" customFormat="1" x14ac:dyDescent="0.25">
      <c r="A702" s="239"/>
      <c r="B702" s="239"/>
      <c r="F702" s="239"/>
      <c r="G702" s="239"/>
      <c r="H702" s="239"/>
      <c r="I702" s="239"/>
      <c r="J702" s="239"/>
      <c r="K702" s="239"/>
      <c r="L702" s="239"/>
      <c r="M702" s="239"/>
      <c r="N702" s="239"/>
      <c r="O702" s="239"/>
      <c r="P702" s="239"/>
      <c r="Q702" s="239"/>
      <c r="R702" s="239"/>
      <c r="S702" s="239"/>
    </row>
    <row r="703" spans="1:19" s="253" customFormat="1" x14ac:dyDescent="0.25">
      <c r="A703" s="239"/>
      <c r="B703" s="239"/>
      <c r="F703" s="239"/>
      <c r="G703" s="239"/>
      <c r="H703" s="239"/>
      <c r="I703" s="239"/>
      <c r="J703" s="239"/>
      <c r="K703" s="239"/>
      <c r="L703" s="239"/>
      <c r="M703" s="239"/>
      <c r="N703" s="239"/>
      <c r="O703" s="239"/>
      <c r="P703" s="239"/>
      <c r="Q703" s="239"/>
      <c r="R703" s="239"/>
      <c r="S703" s="239"/>
    </row>
    <row r="704" spans="1:19" s="253" customFormat="1" x14ac:dyDescent="0.25">
      <c r="A704" s="239"/>
      <c r="B704" s="239"/>
      <c r="F704" s="239"/>
      <c r="G704" s="239"/>
      <c r="H704" s="239"/>
      <c r="I704" s="239"/>
      <c r="J704" s="239"/>
      <c r="K704" s="239"/>
      <c r="L704" s="239"/>
      <c r="M704" s="239"/>
      <c r="N704" s="239"/>
      <c r="O704" s="239"/>
      <c r="P704" s="239"/>
      <c r="Q704" s="239"/>
      <c r="R704" s="239"/>
      <c r="S704" s="239"/>
    </row>
    <row r="705" spans="1:19" s="253" customFormat="1" x14ac:dyDescent="0.25">
      <c r="A705" s="239"/>
      <c r="B705" s="239"/>
      <c r="F705" s="239"/>
      <c r="G705" s="239"/>
      <c r="H705" s="239"/>
      <c r="I705" s="239"/>
      <c r="J705" s="239"/>
      <c r="K705" s="239"/>
      <c r="L705" s="239"/>
      <c r="M705" s="239"/>
      <c r="N705" s="239"/>
      <c r="O705" s="239"/>
      <c r="P705" s="239"/>
      <c r="Q705" s="239"/>
      <c r="R705" s="239"/>
      <c r="S705" s="239"/>
    </row>
    <row r="706" spans="1:19" s="253" customFormat="1" x14ac:dyDescent="0.25">
      <c r="A706" s="239"/>
      <c r="B706" s="239"/>
      <c r="F706" s="239"/>
      <c r="G706" s="239"/>
      <c r="H706" s="239"/>
      <c r="I706" s="239"/>
      <c r="J706" s="239"/>
      <c r="K706" s="239"/>
      <c r="L706" s="239"/>
      <c r="M706" s="239"/>
      <c r="N706" s="239"/>
      <c r="O706" s="239"/>
      <c r="P706" s="239"/>
      <c r="Q706" s="239"/>
      <c r="R706" s="239"/>
      <c r="S706" s="239"/>
    </row>
    <row r="707" spans="1:19" s="253" customFormat="1" x14ac:dyDescent="0.25">
      <c r="A707" s="239"/>
      <c r="B707" s="239"/>
      <c r="F707" s="239"/>
      <c r="G707" s="239"/>
      <c r="H707" s="239"/>
      <c r="I707" s="239"/>
      <c r="J707" s="239"/>
      <c r="K707" s="239"/>
      <c r="L707" s="239"/>
      <c r="M707" s="239"/>
      <c r="N707" s="239"/>
      <c r="O707" s="239"/>
      <c r="P707" s="239"/>
      <c r="Q707" s="239"/>
      <c r="R707" s="239"/>
      <c r="S707" s="239"/>
    </row>
    <row r="708" spans="1:19" s="253" customFormat="1" x14ac:dyDescent="0.25">
      <c r="A708" s="239"/>
      <c r="B708" s="239"/>
      <c r="F708" s="239"/>
      <c r="G708" s="239"/>
      <c r="H708" s="239"/>
      <c r="I708" s="239"/>
      <c r="J708" s="239"/>
      <c r="K708" s="239"/>
      <c r="L708" s="239"/>
      <c r="M708" s="239"/>
      <c r="N708" s="239"/>
      <c r="O708" s="239"/>
      <c r="P708" s="239"/>
      <c r="Q708" s="239"/>
      <c r="R708" s="239"/>
      <c r="S708" s="239"/>
    </row>
    <row r="709" spans="1:19" s="253" customFormat="1" x14ac:dyDescent="0.25">
      <c r="A709" s="239"/>
      <c r="B709" s="239"/>
      <c r="F709" s="239"/>
      <c r="G709" s="239"/>
      <c r="H709" s="239"/>
      <c r="I709" s="239"/>
      <c r="J709" s="239"/>
      <c r="K709" s="239"/>
      <c r="L709" s="239"/>
      <c r="M709" s="239"/>
      <c r="N709" s="239"/>
      <c r="O709" s="239"/>
      <c r="P709" s="239"/>
      <c r="Q709" s="239"/>
      <c r="R709" s="239"/>
      <c r="S709" s="239"/>
    </row>
    <row r="710" spans="1:19" s="253" customFormat="1" x14ac:dyDescent="0.25">
      <c r="A710" s="239"/>
      <c r="B710" s="239"/>
      <c r="F710" s="239"/>
      <c r="G710" s="239"/>
      <c r="H710" s="239"/>
      <c r="I710" s="239"/>
      <c r="J710" s="239"/>
      <c r="K710" s="239"/>
      <c r="L710" s="239"/>
      <c r="M710" s="239"/>
      <c r="N710" s="239"/>
      <c r="O710" s="239"/>
      <c r="P710" s="239"/>
      <c r="Q710" s="239"/>
      <c r="R710" s="239"/>
      <c r="S710" s="239"/>
    </row>
    <row r="711" spans="1:19" s="253" customFormat="1" x14ac:dyDescent="0.25">
      <c r="A711" s="239"/>
      <c r="B711" s="239"/>
      <c r="F711" s="239"/>
      <c r="G711" s="239"/>
      <c r="H711" s="239"/>
      <c r="I711" s="239"/>
      <c r="J711" s="239"/>
      <c r="K711" s="239"/>
      <c r="L711" s="239"/>
      <c r="M711" s="239"/>
      <c r="N711" s="239"/>
      <c r="O711" s="239"/>
      <c r="P711" s="239"/>
      <c r="Q711" s="239"/>
      <c r="R711" s="239"/>
      <c r="S711" s="239"/>
    </row>
    <row r="712" spans="1:19" s="253" customFormat="1" x14ac:dyDescent="0.25">
      <c r="A712" s="239"/>
      <c r="B712" s="239"/>
      <c r="F712" s="239"/>
      <c r="G712" s="239"/>
      <c r="H712" s="239"/>
      <c r="I712" s="239"/>
      <c r="J712" s="239"/>
      <c r="K712" s="239"/>
      <c r="L712" s="239"/>
      <c r="M712" s="239"/>
      <c r="N712" s="239"/>
      <c r="O712" s="239"/>
      <c r="P712" s="239"/>
      <c r="Q712" s="239"/>
      <c r="R712" s="239"/>
      <c r="S712" s="239"/>
    </row>
    <row r="713" spans="1:19" s="253" customFormat="1" x14ac:dyDescent="0.25">
      <c r="A713" s="239"/>
      <c r="B713" s="239"/>
      <c r="F713" s="239"/>
      <c r="G713" s="239"/>
      <c r="H713" s="239"/>
      <c r="I713" s="239"/>
      <c r="J713" s="239"/>
      <c r="K713" s="239"/>
      <c r="L713" s="239"/>
      <c r="M713" s="239"/>
      <c r="N713" s="239"/>
      <c r="O713" s="239"/>
      <c r="P713" s="239"/>
      <c r="Q713" s="239"/>
      <c r="R713" s="239"/>
      <c r="S713" s="239"/>
    </row>
    <row r="714" spans="1:19" s="253" customFormat="1" x14ac:dyDescent="0.25">
      <c r="A714" s="239"/>
      <c r="B714" s="239"/>
      <c r="F714" s="239"/>
      <c r="G714" s="239"/>
      <c r="H714" s="239"/>
      <c r="I714" s="239"/>
      <c r="J714" s="239"/>
      <c r="K714" s="239"/>
      <c r="L714" s="239"/>
      <c r="M714" s="239"/>
      <c r="N714" s="239"/>
      <c r="O714" s="239"/>
      <c r="P714" s="239"/>
      <c r="Q714" s="239"/>
      <c r="R714" s="239"/>
      <c r="S714" s="239"/>
    </row>
    <row r="715" spans="1:19" s="253" customFormat="1" x14ac:dyDescent="0.25">
      <c r="A715" s="239"/>
      <c r="B715" s="239"/>
      <c r="F715" s="239"/>
      <c r="G715" s="239"/>
      <c r="H715" s="239"/>
      <c r="I715" s="239"/>
      <c r="J715" s="239"/>
      <c r="K715" s="239"/>
      <c r="L715" s="239"/>
      <c r="M715" s="239"/>
      <c r="N715" s="239"/>
      <c r="O715" s="239"/>
      <c r="P715" s="239"/>
      <c r="Q715" s="239"/>
      <c r="R715" s="239"/>
      <c r="S715" s="239"/>
    </row>
    <row r="716" spans="1:19" s="253" customFormat="1" x14ac:dyDescent="0.25">
      <c r="A716" s="239"/>
      <c r="B716" s="239"/>
      <c r="F716" s="239"/>
      <c r="G716" s="239"/>
      <c r="H716" s="239"/>
      <c r="I716" s="239"/>
      <c r="J716" s="239"/>
      <c r="K716" s="239"/>
      <c r="L716" s="239"/>
      <c r="M716" s="239"/>
      <c r="N716" s="239"/>
      <c r="O716" s="239"/>
      <c r="P716" s="239"/>
      <c r="Q716" s="239"/>
      <c r="R716" s="239"/>
      <c r="S716" s="239"/>
    </row>
    <row r="717" spans="1:19" s="253" customFormat="1" x14ac:dyDescent="0.25">
      <c r="A717" s="239"/>
      <c r="B717" s="239"/>
      <c r="F717" s="239"/>
      <c r="G717" s="239"/>
      <c r="H717" s="239"/>
      <c r="I717" s="239"/>
      <c r="J717" s="239"/>
      <c r="K717" s="239"/>
      <c r="L717" s="239"/>
      <c r="M717" s="239"/>
      <c r="N717" s="239"/>
      <c r="O717" s="239"/>
      <c r="P717" s="239"/>
      <c r="Q717" s="239"/>
      <c r="R717" s="239"/>
      <c r="S717" s="239"/>
    </row>
    <row r="718" spans="1:19" s="253" customFormat="1" x14ac:dyDescent="0.25">
      <c r="A718" s="239"/>
      <c r="B718" s="239"/>
      <c r="F718" s="239"/>
      <c r="G718" s="239"/>
      <c r="H718" s="239"/>
      <c r="I718" s="239"/>
      <c r="J718" s="239"/>
      <c r="K718" s="239"/>
      <c r="L718" s="239"/>
      <c r="M718" s="239"/>
      <c r="N718" s="239"/>
      <c r="O718" s="239"/>
      <c r="P718" s="239"/>
      <c r="Q718" s="239"/>
      <c r="R718" s="239"/>
      <c r="S718" s="239"/>
    </row>
    <row r="719" spans="1:19" s="253" customFormat="1" x14ac:dyDescent="0.25">
      <c r="A719" s="239"/>
      <c r="B719" s="239"/>
      <c r="F719" s="239"/>
      <c r="G719" s="239"/>
      <c r="H719" s="239"/>
      <c r="I719" s="239"/>
      <c r="J719" s="239"/>
      <c r="K719" s="239"/>
      <c r="L719" s="239"/>
      <c r="M719" s="239"/>
      <c r="N719" s="239"/>
      <c r="O719" s="239"/>
      <c r="P719" s="239"/>
      <c r="Q719" s="239"/>
      <c r="R719" s="239"/>
      <c r="S719" s="239"/>
    </row>
    <row r="720" spans="1:19" s="253" customFormat="1" x14ac:dyDescent="0.25">
      <c r="A720" s="239"/>
      <c r="B720" s="239"/>
      <c r="F720" s="239"/>
      <c r="G720" s="239"/>
      <c r="H720" s="239"/>
      <c r="I720" s="239"/>
      <c r="J720" s="239"/>
      <c r="K720" s="239"/>
      <c r="L720" s="239"/>
      <c r="M720" s="239"/>
      <c r="N720" s="239"/>
      <c r="O720" s="239"/>
      <c r="P720" s="239"/>
      <c r="Q720" s="239"/>
      <c r="R720" s="239"/>
      <c r="S720" s="239"/>
    </row>
    <row r="721" spans="1:19" s="253" customFormat="1" x14ac:dyDescent="0.25">
      <c r="A721" s="239"/>
      <c r="B721" s="239"/>
      <c r="F721" s="239"/>
      <c r="G721" s="239"/>
      <c r="H721" s="239"/>
      <c r="I721" s="239"/>
      <c r="J721" s="239"/>
      <c r="K721" s="239"/>
      <c r="L721" s="239"/>
      <c r="M721" s="239"/>
      <c r="N721" s="239"/>
      <c r="O721" s="239"/>
      <c r="P721" s="239"/>
      <c r="Q721" s="239"/>
      <c r="R721" s="239"/>
      <c r="S721" s="239"/>
    </row>
    <row r="722" spans="1:19" s="253" customFormat="1" x14ac:dyDescent="0.25">
      <c r="A722" s="239"/>
      <c r="B722" s="239"/>
      <c r="F722" s="239"/>
      <c r="G722" s="239"/>
      <c r="H722" s="239"/>
      <c r="I722" s="239"/>
      <c r="J722" s="239"/>
      <c r="K722" s="239"/>
      <c r="L722" s="239"/>
      <c r="M722" s="239"/>
      <c r="N722" s="239"/>
      <c r="O722" s="239"/>
      <c r="P722" s="239"/>
      <c r="Q722" s="239"/>
      <c r="R722" s="239"/>
      <c r="S722" s="239"/>
    </row>
    <row r="723" spans="1:19" s="253" customFormat="1" x14ac:dyDescent="0.25">
      <c r="A723" s="239"/>
      <c r="B723" s="239"/>
      <c r="F723" s="239"/>
      <c r="G723" s="239"/>
      <c r="H723" s="239"/>
      <c r="I723" s="239"/>
      <c r="J723" s="239"/>
      <c r="K723" s="239"/>
      <c r="L723" s="239"/>
      <c r="M723" s="239"/>
      <c r="N723" s="239"/>
      <c r="O723" s="239"/>
      <c r="P723" s="239"/>
      <c r="Q723" s="239"/>
      <c r="R723" s="239"/>
      <c r="S723" s="239"/>
    </row>
    <row r="724" spans="1:19" s="253" customFormat="1" x14ac:dyDescent="0.25">
      <c r="A724" s="239"/>
      <c r="B724" s="239"/>
      <c r="F724" s="239"/>
      <c r="G724" s="239"/>
      <c r="H724" s="239"/>
      <c r="I724" s="239"/>
      <c r="J724" s="239"/>
      <c r="K724" s="239"/>
      <c r="L724" s="239"/>
      <c r="M724" s="239"/>
      <c r="N724" s="239"/>
      <c r="O724" s="239"/>
      <c r="P724" s="239"/>
      <c r="Q724" s="239"/>
      <c r="R724" s="239"/>
      <c r="S724" s="239"/>
    </row>
    <row r="725" spans="1:19" s="253" customFormat="1" x14ac:dyDescent="0.25">
      <c r="A725" s="239"/>
      <c r="B725" s="239"/>
      <c r="F725" s="239"/>
      <c r="G725" s="239"/>
      <c r="H725" s="239"/>
      <c r="I725" s="239"/>
      <c r="J725" s="239"/>
      <c r="K725" s="239"/>
      <c r="L725" s="239"/>
      <c r="M725" s="239"/>
      <c r="N725" s="239"/>
      <c r="O725" s="239"/>
      <c r="P725" s="239"/>
      <c r="Q725" s="239"/>
      <c r="R725" s="239"/>
      <c r="S725" s="239"/>
    </row>
    <row r="726" spans="1:19" s="253" customFormat="1" x14ac:dyDescent="0.25">
      <c r="A726" s="239"/>
      <c r="B726" s="239"/>
      <c r="F726" s="239"/>
      <c r="G726" s="239"/>
      <c r="H726" s="239"/>
      <c r="I726" s="239"/>
      <c r="J726" s="239"/>
      <c r="K726" s="239"/>
      <c r="L726" s="239"/>
      <c r="M726" s="239"/>
      <c r="N726" s="239"/>
      <c r="O726" s="239"/>
      <c r="P726" s="239"/>
      <c r="Q726" s="239"/>
      <c r="R726" s="239"/>
      <c r="S726" s="239"/>
    </row>
    <row r="727" spans="1:19" s="253" customFormat="1" x14ac:dyDescent="0.25">
      <c r="A727" s="239"/>
      <c r="B727" s="239"/>
      <c r="F727" s="239"/>
      <c r="G727" s="239"/>
      <c r="H727" s="239"/>
      <c r="I727" s="239"/>
      <c r="J727" s="239"/>
      <c r="K727" s="239"/>
      <c r="L727" s="239"/>
      <c r="M727" s="239"/>
      <c r="N727" s="239"/>
      <c r="O727" s="239"/>
      <c r="P727" s="239"/>
      <c r="Q727" s="239"/>
      <c r="R727" s="239"/>
      <c r="S727" s="239"/>
    </row>
    <row r="728" spans="1:19" s="253" customFormat="1" x14ac:dyDescent="0.25">
      <c r="A728" s="239"/>
      <c r="B728" s="239"/>
      <c r="F728" s="239"/>
      <c r="G728" s="239"/>
      <c r="H728" s="239"/>
      <c r="I728" s="239"/>
      <c r="J728" s="239"/>
      <c r="K728" s="239"/>
      <c r="L728" s="239"/>
      <c r="M728" s="239"/>
      <c r="N728" s="239"/>
      <c r="O728" s="239"/>
      <c r="P728" s="239"/>
      <c r="Q728" s="239"/>
      <c r="R728" s="239"/>
      <c r="S728" s="239"/>
    </row>
    <row r="729" spans="1:19" s="253" customFormat="1" x14ac:dyDescent="0.25">
      <c r="A729" s="239"/>
      <c r="B729" s="239"/>
      <c r="F729" s="239"/>
      <c r="G729" s="239"/>
      <c r="H729" s="239"/>
      <c r="I729" s="239"/>
      <c r="J729" s="239"/>
      <c r="K729" s="239"/>
      <c r="L729" s="239"/>
      <c r="M729" s="239"/>
      <c r="N729" s="239"/>
      <c r="O729" s="239"/>
      <c r="P729" s="239"/>
      <c r="Q729" s="239"/>
      <c r="R729" s="239"/>
      <c r="S729" s="239"/>
    </row>
    <row r="730" spans="1:19" s="253" customFormat="1" x14ac:dyDescent="0.25">
      <c r="A730" s="239"/>
      <c r="B730" s="239"/>
      <c r="F730" s="239"/>
      <c r="G730" s="239"/>
      <c r="H730" s="239"/>
      <c r="I730" s="239"/>
      <c r="J730" s="239"/>
      <c r="K730" s="239"/>
      <c r="L730" s="239"/>
      <c r="M730" s="239"/>
      <c r="N730" s="239"/>
      <c r="O730" s="239"/>
      <c r="P730" s="239"/>
      <c r="Q730" s="239"/>
      <c r="R730" s="239"/>
      <c r="S730" s="239"/>
    </row>
    <row r="731" spans="1:19" s="253" customFormat="1" x14ac:dyDescent="0.25">
      <c r="A731" s="239"/>
      <c r="B731" s="239"/>
      <c r="F731" s="239"/>
      <c r="G731" s="239"/>
      <c r="H731" s="239"/>
      <c r="I731" s="239"/>
      <c r="J731" s="239"/>
      <c r="K731" s="239"/>
      <c r="L731" s="239"/>
      <c r="M731" s="239"/>
      <c r="N731" s="239"/>
      <c r="O731" s="239"/>
      <c r="P731" s="239"/>
      <c r="Q731" s="239"/>
      <c r="R731" s="239"/>
      <c r="S731" s="239"/>
    </row>
    <row r="732" spans="1:19" s="253" customFormat="1" x14ac:dyDescent="0.25">
      <c r="A732" s="239"/>
      <c r="B732" s="239"/>
      <c r="F732" s="239"/>
      <c r="G732" s="239"/>
      <c r="H732" s="239"/>
      <c r="I732" s="239"/>
      <c r="J732" s="239"/>
      <c r="K732" s="239"/>
      <c r="L732" s="239"/>
      <c r="M732" s="239"/>
      <c r="N732" s="239"/>
      <c r="O732" s="239"/>
      <c r="P732" s="239"/>
      <c r="Q732" s="239"/>
      <c r="R732" s="239"/>
      <c r="S732" s="239"/>
    </row>
    <row r="733" spans="1:19" s="253" customFormat="1" x14ac:dyDescent="0.25">
      <c r="A733" s="239"/>
      <c r="B733" s="239"/>
      <c r="F733" s="239"/>
      <c r="G733" s="239"/>
      <c r="H733" s="239"/>
      <c r="I733" s="239"/>
      <c r="J733" s="239"/>
      <c r="K733" s="239"/>
      <c r="L733" s="239"/>
      <c r="M733" s="239"/>
      <c r="N733" s="239"/>
      <c r="O733" s="239"/>
      <c r="P733" s="239"/>
      <c r="Q733" s="239"/>
      <c r="R733" s="239"/>
      <c r="S733" s="239"/>
    </row>
    <row r="734" spans="1:19" s="253" customFormat="1" x14ac:dyDescent="0.25">
      <c r="A734" s="239"/>
      <c r="B734" s="239"/>
      <c r="F734" s="239"/>
      <c r="G734" s="239"/>
      <c r="H734" s="239"/>
      <c r="I734" s="239"/>
      <c r="J734" s="239"/>
      <c r="K734" s="239"/>
      <c r="L734" s="239"/>
      <c r="M734" s="239"/>
      <c r="N734" s="239"/>
      <c r="O734" s="239"/>
      <c r="P734" s="239"/>
      <c r="Q734" s="239"/>
      <c r="R734" s="239"/>
      <c r="S734" s="239"/>
    </row>
    <row r="735" spans="1:19" s="253" customFormat="1" x14ac:dyDescent="0.25">
      <c r="A735" s="239"/>
      <c r="B735" s="239"/>
      <c r="F735" s="239"/>
      <c r="G735" s="239"/>
      <c r="H735" s="239"/>
      <c r="I735" s="239"/>
      <c r="J735" s="239"/>
      <c r="K735" s="239"/>
      <c r="L735" s="239"/>
      <c r="M735" s="239"/>
      <c r="N735" s="239"/>
      <c r="O735" s="239"/>
      <c r="P735" s="239"/>
      <c r="Q735" s="239"/>
      <c r="R735" s="239"/>
      <c r="S735" s="239"/>
    </row>
    <row r="736" spans="1:19" s="253" customFormat="1" x14ac:dyDescent="0.25">
      <c r="A736" s="239"/>
      <c r="B736" s="239"/>
      <c r="F736" s="239"/>
      <c r="G736" s="239"/>
      <c r="H736" s="239"/>
      <c r="I736" s="239"/>
      <c r="J736" s="239"/>
      <c r="K736" s="239"/>
      <c r="L736" s="239"/>
      <c r="M736" s="239"/>
      <c r="N736" s="239"/>
      <c r="O736" s="239"/>
      <c r="P736" s="239"/>
      <c r="Q736" s="239"/>
      <c r="R736" s="239"/>
      <c r="S736" s="239"/>
    </row>
    <row r="737" spans="1:19" s="253" customFormat="1" x14ac:dyDescent="0.25">
      <c r="A737" s="239"/>
      <c r="B737" s="239"/>
      <c r="F737" s="239"/>
      <c r="G737" s="239"/>
      <c r="H737" s="239"/>
      <c r="I737" s="239"/>
      <c r="J737" s="239"/>
      <c r="K737" s="239"/>
      <c r="L737" s="239"/>
      <c r="M737" s="239"/>
      <c r="N737" s="239"/>
      <c r="O737" s="239"/>
      <c r="P737" s="239"/>
      <c r="Q737" s="239"/>
      <c r="R737" s="239"/>
      <c r="S737" s="239"/>
    </row>
    <row r="738" spans="1:19" s="253" customFormat="1" x14ac:dyDescent="0.25">
      <c r="A738" s="239"/>
      <c r="B738" s="239"/>
      <c r="F738" s="239"/>
      <c r="G738" s="239"/>
      <c r="H738" s="239"/>
      <c r="I738" s="239"/>
      <c r="J738" s="239"/>
      <c r="K738" s="239"/>
      <c r="L738" s="239"/>
      <c r="M738" s="239"/>
      <c r="N738" s="239"/>
      <c r="O738" s="239"/>
      <c r="P738" s="239"/>
      <c r="Q738" s="239"/>
      <c r="R738" s="239"/>
      <c r="S738" s="239"/>
    </row>
    <row r="739" spans="1:19" s="253" customFormat="1" x14ac:dyDescent="0.25">
      <c r="A739" s="239"/>
      <c r="B739" s="239"/>
      <c r="F739" s="239"/>
      <c r="G739" s="239"/>
      <c r="H739" s="239"/>
      <c r="I739" s="239"/>
      <c r="J739" s="239"/>
      <c r="K739" s="239"/>
      <c r="L739" s="239"/>
      <c r="M739" s="239"/>
      <c r="N739" s="239"/>
      <c r="O739" s="239"/>
      <c r="P739" s="239"/>
      <c r="Q739" s="239"/>
      <c r="R739" s="239"/>
      <c r="S739" s="239"/>
    </row>
    <row r="740" spans="1:19" s="253" customFormat="1" x14ac:dyDescent="0.25">
      <c r="A740" s="239"/>
      <c r="B740" s="239"/>
      <c r="F740" s="239"/>
      <c r="G740" s="239"/>
      <c r="H740" s="239"/>
      <c r="I740" s="239"/>
      <c r="J740" s="239"/>
      <c r="K740" s="239"/>
      <c r="L740" s="239"/>
      <c r="M740" s="239"/>
      <c r="N740" s="239"/>
      <c r="O740" s="239"/>
      <c r="P740" s="239"/>
      <c r="Q740" s="239"/>
      <c r="R740" s="239"/>
      <c r="S740" s="239"/>
    </row>
    <row r="741" spans="1:19" s="253" customFormat="1" x14ac:dyDescent="0.25">
      <c r="A741" s="239"/>
      <c r="B741" s="239"/>
      <c r="F741" s="239"/>
      <c r="G741" s="239"/>
      <c r="H741" s="239"/>
      <c r="I741" s="239"/>
      <c r="J741" s="239"/>
      <c r="K741" s="239"/>
      <c r="L741" s="239"/>
      <c r="M741" s="239"/>
      <c r="N741" s="239"/>
      <c r="O741" s="239"/>
      <c r="P741" s="239"/>
      <c r="Q741" s="239"/>
      <c r="R741" s="239"/>
      <c r="S741" s="239"/>
    </row>
    <row r="742" spans="1:19" s="253" customFormat="1" x14ac:dyDescent="0.25">
      <c r="A742" s="239"/>
      <c r="B742" s="239"/>
      <c r="F742" s="239"/>
      <c r="G742" s="239"/>
      <c r="H742" s="239"/>
      <c r="I742" s="239"/>
      <c r="J742" s="239"/>
      <c r="K742" s="239"/>
      <c r="L742" s="239"/>
      <c r="M742" s="239"/>
      <c r="N742" s="239"/>
      <c r="O742" s="239"/>
      <c r="P742" s="239"/>
      <c r="Q742" s="239"/>
      <c r="R742" s="239"/>
      <c r="S742" s="239"/>
    </row>
    <row r="743" spans="1:19" s="253" customFormat="1" x14ac:dyDescent="0.25">
      <c r="A743" s="239"/>
      <c r="B743" s="239"/>
      <c r="F743" s="239"/>
      <c r="G743" s="239"/>
      <c r="H743" s="239"/>
      <c r="I743" s="239"/>
      <c r="J743" s="239"/>
      <c r="K743" s="239"/>
      <c r="L743" s="239"/>
      <c r="M743" s="239"/>
      <c r="N743" s="239"/>
      <c r="O743" s="239"/>
      <c r="P743" s="239"/>
      <c r="Q743" s="239"/>
      <c r="R743" s="239"/>
      <c r="S743" s="239"/>
    </row>
    <row r="744" spans="1:19" s="253" customFormat="1" x14ac:dyDescent="0.25">
      <c r="A744" s="239"/>
      <c r="B744" s="239"/>
      <c r="F744" s="239"/>
      <c r="G744" s="239"/>
      <c r="H744" s="239"/>
      <c r="I744" s="239"/>
      <c r="J744" s="239"/>
      <c r="K744" s="239"/>
      <c r="L744" s="239"/>
      <c r="M744" s="239"/>
      <c r="N744" s="239"/>
      <c r="O744" s="239"/>
      <c r="P744" s="239"/>
      <c r="Q744" s="239"/>
      <c r="R744" s="239"/>
      <c r="S744" s="239"/>
    </row>
    <row r="745" spans="1:19" s="253" customFormat="1" x14ac:dyDescent="0.25">
      <c r="A745" s="239"/>
      <c r="B745" s="239"/>
      <c r="F745" s="239"/>
      <c r="G745" s="239"/>
      <c r="H745" s="239"/>
      <c r="I745" s="239"/>
      <c r="J745" s="239"/>
      <c r="K745" s="239"/>
      <c r="L745" s="239"/>
      <c r="M745" s="239"/>
      <c r="N745" s="239"/>
      <c r="O745" s="239"/>
      <c r="P745" s="239"/>
      <c r="Q745" s="239"/>
      <c r="R745" s="239"/>
      <c r="S745" s="239"/>
    </row>
    <row r="746" spans="1:19" s="253" customFormat="1" x14ac:dyDescent="0.25">
      <c r="A746" s="239"/>
      <c r="B746" s="239"/>
      <c r="F746" s="239"/>
      <c r="G746" s="239"/>
      <c r="H746" s="239"/>
      <c r="I746" s="239"/>
      <c r="J746" s="239"/>
      <c r="K746" s="239"/>
      <c r="L746" s="239"/>
      <c r="M746" s="239"/>
      <c r="N746" s="239"/>
      <c r="O746" s="239"/>
      <c r="P746" s="239"/>
      <c r="Q746" s="239"/>
      <c r="R746" s="239"/>
      <c r="S746" s="239"/>
    </row>
    <row r="747" spans="1:19" s="253" customFormat="1" x14ac:dyDescent="0.25">
      <c r="A747" s="239"/>
      <c r="B747" s="239"/>
      <c r="F747" s="239"/>
      <c r="G747" s="239"/>
      <c r="H747" s="239"/>
      <c r="I747" s="239"/>
      <c r="J747" s="239"/>
      <c r="K747" s="239"/>
      <c r="L747" s="239"/>
      <c r="M747" s="239"/>
      <c r="N747" s="239"/>
      <c r="O747" s="239"/>
      <c r="P747" s="239"/>
      <c r="Q747" s="239"/>
      <c r="R747" s="239"/>
      <c r="S747" s="239"/>
    </row>
    <row r="748" spans="1:19" s="253" customFormat="1" x14ac:dyDescent="0.25">
      <c r="A748" s="239"/>
      <c r="B748" s="239"/>
      <c r="F748" s="239"/>
      <c r="G748" s="239"/>
      <c r="H748" s="239"/>
      <c r="I748" s="239"/>
      <c r="J748" s="239"/>
      <c r="K748" s="239"/>
      <c r="L748" s="239"/>
      <c r="M748" s="239"/>
      <c r="N748" s="239"/>
      <c r="O748" s="239"/>
      <c r="P748" s="239"/>
      <c r="Q748" s="239"/>
      <c r="R748" s="239"/>
      <c r="S748" s="239"/>
    </row>
    <row r="749" spans="1:19" s="253" customFormat="1" x14ac:dyDescent="0.25">
      <c r="A749" s="239"/>
      <c r="B749" s="239"/>
      <c r="F749" s="239"/>
      <c r="G749" s="239"/>
      <c r="H749" s="239"/>
      <c r="I749" s="239"/>
      <c r="J749" s="239"/>
      <c r="K749" s="239"/>
      <c r="L749" s="239"/>
      <c r="M749" s="239"/>
      <c r="N749" s="239"/>
      <c r="O749" s="239"/>
      <c r="P749" s="239"/>
      <c r="Q749" s="239"/>
      <c r="R749" s="239"/>
      <c r="S749" s="239"/>
    </row>
    <row r="750" spans="1:19" s="253" customFormat="1" x14ac:dyDescent="0.25">
      <c r="A750" s="239"/>
      <c r="B750" s="239"/>
      <c r="F750" s="239"/>
      <c r="G750" s="239"/>
      <c r="H750" s="239"/>
      <c r="I750" s="239"/>
      <c r="J750" s="239"/>
      <c r="K750" s="239"/>
      <c r="L750" s="239"/>
      <c r="M750" s="239"/>
      <c r="N750" s="239"/>
      <c r="O750" s="239"/>
      <c r="P750" s="239"/>
      <c r="Q750" s="239"/>
      <c r="R750" s="239"/>
      <c r="S750" s="239"/>
    </row>
    <row r="751" spans="1:19" s="253" customFormat="1" x14ac:dyDescent="0.25">
      <c r="A751" s="239"/>
      <c r="B751" s="239"/>
      <c r="F751" s="239"/>
      <c r="G751" s="239"/>
      <c r="H751" s="239"/>
      <c r="I751" s="239"/>
      <c r="J751" s="239"/>
      <c r="K751" s="239"/>
      <c r="L751" s="239"/>
      <c r="M751" s="239"/>
      <c r="N751" s="239"/>
      <c r="O751" s="239"/>
      <c r="P751" s="239"/>
      <c r="Q751" s="239"/>
      <c r="R751" s="239"/>
      <c r="S751" s="239"/>
    </row>
    <row r="752" spans="1:19" s="253" customFormat="1" x14ac:dyDescent="0.25">
      <c r="A752" s="239"/>
      <c r="B752" s="239"/>
      <c r="F752" s="239"/>
      <c r="G752" s="239"/>
      <c r="H752" s="239"/>
      <c r="I752" s="239"/>
      <c r="J752" s="239"/>
      <c r="K752" s="239"/>
      <c r="L752" s="239"/>
      <c r="M752" s="239"/>
      <c r="N752" s="239"/>
      <c r="O752" s="239"/>
      <c r="P752" s="239"/>
      <c r="Q752" s="239"/>
      <c r="R752" s="239"/>
      <c r="S752" s="239"/>
    </row>
    <row r="753" spans="1:19" s="253" customFormat="1" x14ac:dyDescent="0.25">
      <c r="A753" s="239"/>
      <c r="B753" s="239"/>
      <c r="F753" s="239"/>
      <c r="G753" s="239"/>
      <c r="H753" s="239"/>
      <c r="I753" s="239"/>
      <c r="J753" s="239"/>
      <c r="K753" s="239"/>
      <c r="L753" s="239"/>
      <c r="M753" s="239"/>
      <c r="N753" s="239"/>
      <c r="O753" s="239"/>
      <c r="P753" s="239"/>
      <c r="Q753" s="239"/>
      <c r="R753" s="239"/>
      <c r="S753" s="239"/>
    </row>
    <row r="754" spans="1:19" s="253" customFormat="1" x14ac:dyDescent="0.25">
      <c r="A754" s="239"/>
      <c r="B754" s="239"/>
      <c r="F754" s="239"/>
      <c r="G754" s="239"/>
      <c r="H754" s="239"/>
      <c r="I754" s="239"/>
      <c r="J754" s="239"/>
      <c r="K754" s="239"/>
      <c r="L754" s="239"/>
      <c r="M754" s="239"/>
      <c r="N754" s="239"/>
      <c r="O754" s="239"/>
      <c r="P754" s="239"/>
      <c r="Q754" s="239"/>
      <c r="R754" s="239"/>
      <c r="S754" s="239"/>
    </row>
    <row r="755" spans="1:19" s="253" customFormat="1" x14ac:dyDescent="0.25">
      <c r="A755" s="239"/>
      <c r="B755" s="239"/>
      <c r="F755" s="239"/>
      <c r="G755" s="239"/>
      <c r="H755" s="239"/>
      <c r="I755" s="239"/>
      <c r="J755" s="239"/>
      <c r="K755" s="239"/>
      <c r="L755" s="239"/>
      <c r="M755" s="239"/>
      <c r="N755" s="239"/>
      <c r="O755" s="239"/>
      <c r="P755" s="239"/>
      <c r="Q755" s="239"/>
      <c r="R755" s="239"/>
      <c r="S755" s="239"/>
    </row>
    <row r="756" spans="1:19" s="253" customFormat="1" x14ac:dyDescent="0.25">
      <c r="A756" s="239"/>
      <c r="B756" s="239"/>
      <c r="F756" s="239"/>
      <c r="G756" s="239"/>
      <c r="H756" s="239"/>
      <c r="I756" s="239"/>
      <c r="J756" s="239"/>
      <c r="K756" s="239"/>
      <c r="L756" s="239"/>
      <c r="M756" s="239"/>
      <c r="N756" s="239"/>
      <c r="O756" s="239"/>
      <c r="P756" s="239"/>
      <c r="Q756" s="239"/>
      <c r="R756" s="239"/>
      <c r="S756" s="239"/>
    </row>
    <row r="757" spans="1:19" s="253" customFormat="1" x14ac:dyDescent="0.25">
      <c r="A757" s="239"/>
      <c r="B757" s="239"/>
      <c r="F757" s="239"/>
      <c r="G757" s="239"/>
      <c r="H757" s="239"/>
      <c r="I757" s="239"/>
      <c r="J757" s="239"/>
      <c r="K757" s="239"/>
      <c r="L757" s="239"/>
      <c r="M757" s="239"/>
      <c r="N757" s="239"/>
      <c r="O757" s="239"/>
      <c r="P757" s="239"/>
      <c r="Q757" s="239"/>
      <c r="R757" s="239"/>
      <c r="S757" s="239"/>
    </row>
    <row r="758" spans="1:19" s="253" customFormat="1" x14ac:dyDescent="0.25">
      <c r="A758" s="239"/>
      <c r="B758" s="239"/>
      <c r="F758" s="239"/>
      <c r="G758" s="239"/>
      <c r="H758" s="239"/>
      <c r="I758" s="239"/>
      <c r="J758" s="239"/>
      <c r="K758" s="239"/>
      <c r="L758" s="239"/>
      <c r="M758" s="239"/>
      <c r="N758" s="239"/>
      <c r="O758" s="239"/>
      <c r="P758" s="239"/>
      <c r="Q758" s="239"/>
      <c r="R758" s="239"/>
      <c r="S758" s="239"/>
    </row>
    <row r="759" spans="1:19" s="253" customFormat="1" x14ac:dyDescent="0.25">
      <c r="A759" s="239"/>
      <c r="B759" s="239"/>
      <c r="F759" s="239"/>
      <c r="G759" s="239"/>
      <c r="H759" s="239"/>
      <c r="I759" s="239"/>
      <c r="J759" s="239"/>
      <c r="K759" s="239"/>
      <c r="L759" s="239"/>
      <c r="M759" s="239"/>
      <c r="N759" s="239"/>
      <c r="O759" s="239"/>
      <c r="P759" s="239"/>
      <c r="Q759" s="239"/>
      <c r="R759" s="239"/>
      <c r="S759" s="239"/>
    </row>
    <row r="760" spans="1:19" s="253" customFormat="1" x14ac:dyDescent="0.25">
      <c r="A760" s="239"/>
      <c r="B760" s="239"/>
      <c r="F760" s="239"/>
      <c r="G760" s="239"/>
      <c r="H760" s="239"/>
      <c r="I760" s="239"/>
      <c r="J760" s="239"/>
      <c r="K760" s="239"/>
      <c r="L760" s="239"/>
      <c r="M760" s="239"/>
      <c r="N760" s="239"/>
      <c r="O760" s="239"/>
      <c r="P760" s="239"/>
      <c r="Q760" s="239"/>
      <c r="R760" s="239"/>
      <c r="S760" s="239"/>
    </row>
    <row r="761" spans="1:19" s="253" customFormat="1" x14ac:dyDescent="0.25">
      <c r="A761" s="239"/>
      <c r="B761" s="239"/>
      <c r="F761" s="239"/>
      <c r="G761" s="239"/>
      <c r="H761" s="239"/>
      <c r="I761" s="239"/>
      <c r="J761" s="239"/>
      <c r="K761" s="239"/>
      <c r="L761" s="239"/>
      <c r="M761" s="239"/>
      <c r="N761" s="239"/>
      <c r="O761" s="239"/>
      <c r="P761" s="239"/>
      <c r="Q761" s="239"/>
      <c r="R761" s="239"/>
      <c r="S761" s="239"/>
    </row>
    <row r="762" spans="1:19" s="253" customFormat="1" x14ac:dyDescent="0.25">
      <c r="A762" s="239"/>
      <c r="B762" s="239"/>
      <c r="F762" s="239"/>
      <c r="G762" s="239"/>
      <c r="H762" s="239"/>
      <c r="I762" s="239"/>
      <c r="J762" s="239"/>
      <c r="K762" s="239"/>
      <c r="L762" s="239"/>
      <c r="M762" s="239"/>
      <c r="N762" s="239"/>
      <c r="O762" s="239"/>
      <c r="P762" s="239"/>
      <c r="Q762" s="239"/>
      <c r="R762" s="239"/>
      <c r="S762" s="239"/>
    </row>
    <row r="763" spans="1:19" s="253" customFormat="1" x14ac:dyDescent="0.25">
      <c r="A763" s="239"/>
      <c r="B763" s="239"/>
      <c r="F763" s="239"/>
      <c r="G763" s="239"/>
      <c r="H763" s="239"/>
      <c r="I763" s="239"/>
      <c r="J763" s="239"/>
      <c r="K763" s="239"/>
      <c r="L763" s="239"/>
      <c r="M763" s="239"/>
      <c r="N763" s="239"/>
      <c r="O763" s="239"/>
      <c r="P763" s="239"/>
      <c r="Q763" s="239"/>
      <c r="R763" s="239"/>
      <c r="S763" s="239"/>
    </row>
    <row r="764" spans="1:19" s="253" customFormat="1" x14ac:dyDescent="0.25">
      <c r="A764" s="239"/>
      <c r="B764" s="239"/>
      <c r="F764" s="239"/>
      <c r="G764" s="239"/>
      <c r="H764" s="239"/>
      <c r="I764" s="239"/>
      <c r="J764" s="239"/>
      <c r="K764" s="239"/>
      <c r="L764" s="239"/>
      <c r="M764" s="239"/>
      <c r="N764" s="239"/>
      <c r="O764" s="239"/>
      <c r="P764" s="239"/>
      <c r="Q764" s="239"/>
      <c r="R764" s="239"/>
      <c r="S764" s="239"/>
    </row>
    <row r="765" spans="1:19" s="253" customFormat="1" x14ac:dyDescent="0.25">
      <c r="A765" s="239"/>
      <c r="B765" s="239"/>
      <c r="F765" s="239"/>
      <c r="G765" s="239"/>
      <c r="H765" s="239"/>
      <c r="I765" s="239"/>
      <c r="J765" s="239"/>
      <c r="K765" s="239"/>
      <c r="L765" s="239"/>
      <c r="M765" s="239"/>
      <c r="N765" s="239"/>
      <c r="O765" s="239"/>
      <c r="P765" s="239"/>
      <c r="Q765" s="239"/>
      <c r="R765" s="239"/>
      <c r="S765" s="239"/>
    </row>
    <row r="766" spans="1:19" s="253" customFormat="1" x14ac:dyDescent="0.25">
      <c r="A766" s="239"/>
      <c r="B766" s="239"/>
      <c r="F766" s="239"/>
      <c r="G766" s="239"/>
      <c r="H766" s="239"/>
      <c r="I766" s="239"/>
      <c r="J766" s="239"/>
      <c r="K766" s="239"/>
      <c r="L766" s="239"/>
      <c r="M766" s="239"/>
      <c r="N766" s="239"/>
      <c r="O766" s="239"/>
      <c r="P766" s="239"/>
      <c r="Q766" s="239"/>
      <c r="R766" s="239"/>
      <c r="S766" s="239"/>
    </row>
    <row r="767" spans="1:19" s="253" customFormat="1" x14ac:dyDescent="0.25">
      <c r="A767" s="239"/>
      <c r="B767" s="239"/>
      <c r="F767" s="239"/>
      <c r="G767" s="239"/>
      <c r="H767" s="239"/>
      <c r="I767" s="239"/>
      <c r="J767" s="239"/>
      <c r="K767" s="239"/>
      <c r="L767" s="239"/>
      <c r="M767" s="239"/>
      <c r="N767" s="239"/>
      <c r="O767" s="239"/>
      <c r="P767" s="239"/>
      <c r="Q767" s="239"/>
      <c r="R767" s="239"/>
      <c r="S767" s="239"/>
    </row>
    <row r="768" spans="1:19" s="253" customFormat="1" x14ac:dyDescent="0.25">
      <c r="A768" s="239"/>
      <c r="B768" s="239"/>
      <c r="F768" s="239"/>
      <c r="G768" s="239"/>
      <c r="H768" s="239"/>
      <c r="I768" s="239"/>
      <c r="J768" s="239"/>
      <c r="K768" s="239"/>
      <c r="L768" s="239"/>
      <c r="M768" s="239"/>
      <c r="N768" s="239"/>
      <c r="O768" s="239"/>
      <c r="P768" s="239"/>
      <c r="Q768" s="239"/>
      <c r="R768" s="239"/>
      <c r="S768" s="239"/>
    </row>
    <row r="769" spans="1:19" s="253" customFormat="1" x14ac:dyDescent="0.25">
      <c r="A769" s="239"/>
      <c r="B769" s="239"/>
      <c r="F769" s="239"/>
      <c r="G769" s="239"/>
      <c r="H769" s="239"/>
      <c r="I769" s="239"/>
      <c r="J769" s="239"/>
      <c r="K769" s="239"/>
      <c r="L769" s="239"/>
      <c r="M769" s="239"/>
      <c r="N769" s="239"/>
      <c r="O769" s="239"/>
      <c r="P769" s="239"/>
      <c r="Q769" s="239"/>
      <c r="R769" s="239"/>
      <c r="S769" s="239"/>
    </row>
    <row r="770" spans="1:19" s="253" customFormat="1" x14ac:dyDescent="0.25">
      <c r="A770" s="239"/>
      <c r="B770" s="239"/>
      <c r="F770" s="239"/>
      <c r="G770" s="239"/>
      <c r="H770" s="239"/>
      <c r="I770" s="239"/>
      <c r="J770" s="239"/>
      <c r="K770" s="239"/>
      <c r="L770" s="239"/>
      <c r="M770" s="239"/>
      <c r="N770" s="239"/>
      <c r="O770" s="239"/>
      <c r="P770" s="239"/>
      <c r="Q770" s="239"/>
      <c r="R770" s="239"/>
      <c r="S770" s="239"/>
    </row>
    <row r="771" spans="1:19" s="253" customFormat="1" x14ac:dyDescent="0.25">
      <c r="A771" s="239"/>
      <c r="B771" s="239"/>
      <c r="F771" s="239"/>
      <c r="G771" s="239"/>
      <c r="H771" s="239"/>
      <c r="I771" s="239"/>
      <c r="J771" s="239"/>
      <c r="K771" s="239"/>
      <c r="L771" s="239"/>
      <c r="M771" s="239"/>
      <c r="N771" s="239"/>
      <c r="O771" s="239"/>
      <c r="P771" s="239"/>
      <c r="Q771" s="239"/>
      <c r="R771" s="239"/>
      <c r="S771" s="239"/>
    </row>
    <row r="772" spans="1:19" s="253" customFormat="1" x14ac:dyDescent="0.25">
      <c r="A772" s="239"/>
      <c r="B772" s="239"/>
      <c r="F772" s="239"/>
      <c r="G772" s="239"/>
      <c r="H772" s="239"/>
      <c r="I772" s="239"/>
      <c r="J772" s="239"/>
      <c r="K772" s="239"/>
      <c r="L772" s="239"/>
      <c r="M772" s="239"/>
      <c r="N772" s="239"/>
      <c r="O772" s="239"/>
      <c r="P772" s="239"/>
      <c r="Q772" s="239"/>
      <c r="R772" s="239"/>
      <c r="S772" s="239"/>
    </row>
    <row r="773" spans="1:19" s="253" customFormat="1" x14ac:dyDescent="0.25">
      <c r="A773" s="239"/>
      <c r="B773" s="239"/>
      <c r="F773" s="239"/>
      <c r="G773" s="239"/>
      <c r="H773" s="239"/>
      <c r="I773" s="239"/>
      <c r="J773" s="239"/>
      <c r="K773" s="239"/>
      <c r="L773" s="239"/>
      <c r="M773" s="239"/>
      <c r="N773" s="239"/>
      <c r="O773" s="239"/>
      <c r="P773" s="239"/>
      <c r="Q773" s="239"/>
      <c r="R773" s="239"/>
      <c r="S773" s="239"/>
    </row>
    <row r="774" spans="1:19" s="253" customFormat="1" x14ac:dyDescent="0.25">
      <c r="A774" s="239"/>
      <c r="B774" s="239"/>
      <c r="F774" s="239"/>
      <c r="G774" s="239"/>
      <c r="H774" s="239"/>
      <c r="I774" s="239"/>
      <c r="J774" s="239"/>
      <c r="K774" s="239"/>
      <c r="L774" s="239"/>
      <c r="M774" s="239"/>
      <c r="N774" s="239"/>
      <c r="O774" s="239"/>
      <c r="P774" s="239"/>
      <c r="Q774" s="239"/>
      <c r="R774" s="239"/>
      <c r="S774" s="239"/>
    </row>
    <row r="775" spans="1:19" s="253" customFormat="1" x14ac:dyDescent="0.25">
      <c r="A775" s="239"/>
      <c r="B775" s="239"/>
      <c r="F775" s="239"/>
      <c r="G775" s="239"/>
      <c r="H775" s="239"/>
      <c r="I775" s="239"/>
      <c r="J775" s="239"/>
      <c r="K775" s="239"/>
      <c r="L775" s="239"/>
      <c r="M775" s="239"/>
      <c r="N775" s="239"/>
      <c r="O775" s="239"/>
      <c r="P775" s="239"/>
      <c r="Q775" s="239"/>
      <c r="R775" s="239"/>
      <c r="S775" s="239"/>
    </row>
    <row r="776" spans="1:19" s="253" customFormat="1" x14ac:dyDescent="0.25">
      <c r="A776" s="239"/>
      <c r="B776" s="239"/>
      <c r="F776" s="239"/>
      <c r="G776" s="239"/>
      <c r="H776" s="239"/>
      <c r="I776" s="239"/>
      <c r="J776" s="239"/>
      <c r="K776" s="239"/>
      <c r="L776" s="239"/>
      <c r="M776" s="239"/>
      <c r="N776" s="239"/>
      <c r="O776" s="239"/>
      <c r="P776" s="239"/>
      <c r="Q776" s="239"/>
      <c r="R776" s="239"/>
      <c r="S776" s="239"/>
    </row>
    <row r="777" spans="1:19" s="253" customFormat="1" x14ac:dyDescent="0.25">
      <c r="A777" s="239"/>
      <c r="B777" s="239"/>
      <c r="F777" s="239"/>
      <c r="G777" s="239"/>
      <c r="H777" s="239"/>
      <c r="I777" s="239"/>
      <c r="J777" s="239"/>
      <c r="K777" s="239"/>
      <c r="L777" s="239"/>
      <c r="M777" s="239"/>
      <c r="N777" s="239"/>
      <c r="O777" s="239"/>
      <c r="P777" s="239"/>
      <c r="Q777" s="239"/>
      <c r="R777" s="239"/>
      <c r="S777" s="239"/>
    </row>
    <row r="778" spans="1:19" s="253" customFormat="1" x14ac:dyDescent="0.25">
      <c r="A778" s="239"/>
      <c r="B778" s="239"/>
      <c r="F778" s="239"/>
      <c r="G778" s="239"/>
      <c r="H778" s="239"/>
      <c r="I778" s="239"/>
      <c r="J778" s="239"/>
      <c r="K778" s="239"/>
      <c r="L778" s="239"/>
      <c r="M778" s="239"/>
      <c r="N778" s="239"/>
      <c r="O778" s="239"/>
      <c r="P778" s="239"/>
      <c r="Q778" s="239"/>
      <c r="R778" s="239"/>
      <c r="S778" s="239"/>
    </row>
    <row r="779" spans="1:19" s="253" customFormat="1" x14ac:dyDescent="0.25">
      <c r="A779" s="239"/>
      <c r="B779" s="239"/>
      <c r="F779" s="239"/>
      <c r="G779" s="239"/>
      <c r="H779" s="239"/>
      <c r="I779" s="239"/>
      <c r="J779" s="239"/>
      <c r="K779" s="239"/>
      <c r="L779" s="239"/>
      <c r="M779" s="239"/>
      <c r="N779" s="239"/>
      <c r="O779" s="239"/>
      <c r="P779" s="239"/>
      <c r="Q779" s="239"/>
      <c r="R779" s="239"/>
      <c r="S779" s="239"/>
    </row>
    <row r="780" spans="1:19" s="253" customFormat="1" x14ac:dyDescent="0.25">
      <c r="A780" s="239"/>
      <c r="B780" s="239"/>
      <c r="F780" s="239"/>
      <c r="G780" s="239"/>
      <c r="H780" s="239"/>
      <c r="I780" s="239"/>
      <c r="J780" s="239"/>
      <c r="K780" s="239"/>
      <c r="L780" s="239"/>
      <c r="M780" s="239"/>
      <c r="N780" s="239"/>
      <c r="O780" s="239"/>
      <c r="P780" s="239"/>
      <c r="Q780" s="239"/>
      <c r="R780" s="239"/>
      <c r="S780" s="239"/>
    </row>
    <row r="781" spans="1:19" s="253" customFormat="1" x14ac:dyDescent="0.25">
      <c r="A781" s="239"/>
      <c r="B781" s="239"/>
      <c r="F781" s="239"/>
      <c r="G781" s="239"/>
      <c r="H781" s="239"/>
      <c r="I781" s="239"/>
      <c r="J781" s="239"/>
      <c r="K781" s="239"/>
      <c r="L781" s="239"/>
      <c r="M781" s="239"/>
      <c r="N781" s="239"/>
      <c r="O781" s="239"/>
      <c r="P781" s="239"/>
      <c r="Q781" s="239"/>
      <c r="R781" s="239"/>
      <c r="S781" s="239"/>
    </row>
    <row r="782" spans="1:19" s="253" customFormat="1" x14ac:dyDescent="0.25">
      <c r="A782" s="239"/>
      <c r="B782" s="239"/>
      <c r="F782" s="239"/>
      <c r="G782" s="239"/>
      <c r="H782" s="239"/>
      <c r="I782" s="239"/>
      <c r="J782" s="239"/>
      <c r="K782" s="239"/>
      <c r="L782" s="239"/>
      <c r="M782" s="239"/>
      <c r="N782" s="239"/>
      <c r="O782" s="239"/>
      <c r="P782" s="239"/>
      <c r="Q782" s="239"/>
      <c r="R782" s="239"/>
      <c r="S782" s="239"/>
    </row>
    <row r="783" spans="1:19" s="253" customFormat="1" x14ac:dyDescent="0.25">
      <c r="A783" s="239"/>
      <c r="B783" s="239"/>
      <c r="F783" s="239"/>
      <c r="G783" s="239"/>
      <c r="H783" s="239"/>
      <c r="I783" s="239"/>
      <c r="J783" s="239"/>
      <c r="K783" s="239"/>
      <c r="L783" s="239"/>
      <c r="M783" s="239"/>
      <c r="N783" s="239"/>
      <c r="O783" s="239"/>
      <c r="P783" s="239"/>
      <c r="Q783" s="239"/>
      <c r="R783" s="239"/>
      <c r="S783" s="239"/>
    </row>
    <row r="784" spans="1:19" s="253" customFormat="1" x14ac:dyDescent="0.25">
      <c r="A784" s="239"/>
      <c r="B784" s="239"/>
      <c r="F784" s="239"/>
      <c r="G784" s="239"/>
      <c r="H784" s="239"/>
      <c r="I784" s="239"/>
      <c r="J784" s="239"/>
      <c r="K784" s="239"/>
      <c r="L784" s="239"/>
      <c r="M784" s="239"/>
      <c r="N784" s="239"/>
      <c r="O784" s="239"/>
      <c r="P784" s="239"/>
      <c r="Q784" s="239"/>
      <c r="R784" s="239"/>
      <c r="S784" s="239"/>
    </row>
    <row r="785" spans="1:19" s="253" customFormat="1" x14ac:dyDescent="0.25">
      <c r="A785" s="239"/>
      <c r="B785" s="239"/>
      <c r="F785" s="239"/>
      <c r="G785" s="239"/>
      <c r="H785" s="239"/>
      <c r="I785" s="239"/>
      <c r="J785" s="239"/>
      <c r="K785" s="239"/>
      <c r="L785" s="239"/>
      <c r="M785" s="239"/>
      <c r="N785" s="239"/>
      <c r="O785" s="239"/>
      <c r="P785" s="239"/>
      <c r="Q785" s="239"/>
      <c r="R785" s="239"/>
      <c r="S785" s="239"/>
    </row>
    <row r="786" spans="1:19" s="253" customFormat="1" x14ac:dyDescent="0.25">
      <c r="A786" s="239"/>
      <c r="B786" s="239"/>
      <c r="F786" s="239"/>
      <c r="G786" s="239"/>
      <c r="H786" s="239"/>
      <c r="I786" s="239"/>
      <c r="J786" s="239"/>
      <c r="K786" s="239"/>
      <c r="L786" s="239"/>
      <c r="M786" s="239"/>
      <c r="N786" s="239"/>
      <c r="O786" s="239"/>
      <c r="P786" s="239"/>
      <c r="Q786" s="239"/>
      <c r="R786" s="239"/>
      <c r="S786" s="239"/>
    </row>
    <row r="787" spans="1:19" s="253" customFormat="1" x14ac:dyDescent="0.25">
      <c r="A787" s="239"/>
      <c r="B787" s="239"/>
      <c r="F787" s="239"/>
      <c r="G787" s="239"/>
      <c r="H787" s="239"/>
      <c r="I787" s="239"/>
      <c r="J787" s="239"/>
      <c r="K787" s="239"/>
      <c r="L787" s="239"/>
      <c r="M787" s="239"/>
      <c r="N787" s="239"/>
      <c r="O787" s="239"/>
      <c r="P787" s="239"/>
      <c r="Q787" s="239"/>
      <c r="R787" s="239"/>
      <c r="S787" s="239"/>
    </row>
    <row r="788" spans="1:19" s="253" customFormat="1" x14ac:dyDescent="0.25">
      <c r="A788" s="239"/>
      <c r="B788" s="239"/>
      <c r="F788" s="239"/>
      <c r="G788" s="239"/>
      <c r="H788" s="239"/>
      <c r="I788" s="239"/>
      <c r="J788" s="239"/>
      <c r="K788" s="239"/>
      <c r="L788" s="239"/>
      <c r="M788" s="239"/>
      <c r="N788" s="239"/>
      <c r="O788" s="239"/>
      <c r="P788" s="239"/>
      <c r="Q788" s="239"/>
      <c r="R788" s="239"/>
      <c r="S788" s="239"/>
    </row>
    <row r="789" spans="1:19" s="253" customFormat="1" x14ac:dyDescent="0.25">
      <c r="A789" s="239"/>
      <c r="B789" s="239"/>
      <c r="F789" s="239"/>
      <c r="G789" s="239"/>
      <c r="H789" s="239"/>
      <c r="I789" s="239"/>
      <c r="J789" s="239"/>
      <c r="K789" s="239"/>
      <c r="L789" s="239"/>
      <c r="M789" s="239"/>
      <c r="N789" s="239"/>
      <c r="O789" s="239"/>
      <c r="P789" s="239"/>
      <c r="Q789" s="239"/>
      <c r="R789" s="239"/>
      <c r="S789" s="239"/>
    </row>
    <row r="790" spans="1:19" s="253" customFormat="1" x14ac:dyDescent="0.25">
      <c r="A790" s="239"/>
      <c r="B790" s="239"/>
      <c r="F790" s="239"/>
      <c r="G790" s="239"/>
      <c r="H790" s="239"/>
      <c r="I790" s="239"/>
      <c r="J790" s="239"/>
      <c r="K790" s="239"/>
      <c r="L790" s="239"/>
      <c r="M790" s="239"/>
      <c r="N790" s="239"/>
      <c r="O790" s="239"/>
      <c r="P790" s="239"/>
      <c r="Q790" s="239"/>
      <c r="R790" s="239"/>
      <c r="S790" s="239"/>
    </row>
    <row r="791" spans="1:19" s="253" customFormat="1" x14ac:dyDescent="0.25">
      <c r="A791" s="239"/>
      <c r="B791" s="239"/>
      <c r="F791" s="239"/>
      <c r="G791" s="239"/>
      <c r="H791" s="239"/>
      <c r="I791" s="239"/>
      <c r="J791" s="239"/>
      <c r="K791" s="239"/>
      <c r="L791" s="239"/>
      <c r="M791" s="239"/>
      <c r="N791" s="239"/>
      <c r="O791" s="239"/>
      <c r="P791" s="239"/>
      <c r="Q791" s="239"/>
      <c r="R791" s="239"/>
      <c r="S791" s="239"/>
    </row>
    <row r="792" spans="1:19" s="253" customFormat="1" x14ac:dyDescent="0.25">
      <c r="A792" s="239"/>
      <c r="B792" s="239"/>
      <c r="F792" s="239"/>
      <c r="G792" s="239"/>
      <c r="H792" s="239"/>
      <c r="I792" s="239"/>
      <c r="J792" s="239"/>
      <c r="K792" s="239"/>
      <c r="L792" s="239"/>
      <c r="M792" s="239"/>
      <c r="N792" s="239"/>
      <c r="O792" s="239"/>
      <c r="P792" s="239"/>
      <c r="Q792" s="239"/>
      <c r="R792" s="239"/>
      <c r="S792" s="239"/>
    </row>
    <row r="793" spans="1:19" s="253" customFormat="1" x14ac:dyDescent="0.25">
      <c r="A793" s="239"/>
      <c r="B793" s="239"/>
      <c r="F793" s="239"/>
      <c r="G793" s="239"/>
      <c r="H793" s="239"/>
      <c r="I793" s="239"/>
      <c r="J793" s="239"/>
      <c r="K793" s="239"/>
      <c r="L793" s="239"/>
      <c r="M793" s="239"/>
      <c r="N793" s="239"/>
      <c r="O793" s="239"/>
      <c r="P793" s="239"/>
      <c r="Q793" s="239"/>
      <c r="R793" s="239"/>
      <c r="S793" s="239"/>
    </row>
    <row r="794" spans="1:19" s="253" customFormat="1" x14ac:dyDescent="0.25">
      <c r="A794" s="239"/>
      <c r="B794" s="239"/>
      <c r="F794" s="239"/>
      <c r="G794" s="239"/>
      <c r="H794" s="239"/>
      <c r="I794" s="239"/>
      <c r="J794" s="239"/>
      <c r="K794" s="239"/>
      <c r="L794" s="239"/>
      <c r="M794" s="239"/>
      <c r="N794" s="239"/>
      <c r="O794" s="239"/>
      <c r="P794" s="239"/>
      <c r="Q794" s="239"/>
      <c r="R794" s="239"/>
      <c r="S794" s="239"/>
    </row>
    <row r="795" spans="1:19" s="253" customFormat="1" x14ac:dyDescent="0.25">
      <c r="A795" s="239"/>
      <c r="B795" s="239"/>
      <c r="F795" s="239"/>
      <c r="G795" s="239"/>
      <c r="H795" s="239"/>
      <c r="I795" s="239"/>
      <c r="J795" s="239"/>
      <c r="K795" s="239"/>
      <c r="L795" s="239"/>
      <c r="M795" s="239"/>
      <c r="N795" s="239"/>
      <c r="O795" s="239"/>
      <c r="P795" s="239"/>
      <c r="Q795" s="239"/>
      <c r="R795" s="239"/>
      <c r="S795" s="239"/>
    </row>
    <row r="796" spans="1:19" s="253" customFormat="1" x14ac:dyDescent="0.25">
      <c r="A796" s="239"/>
      <c r="B796" s="239"/>
      <c r="F796" s="239"/>
      <c r="G796" s="239"/>
      <c r="H796" s="239"/>
      <c r="I796" s="239"/>
      <c r="J796" s="239"/>
      <c r="K796" s="239"/>
      <c r="L796" s="239"/>
      <c r="M796" s="239"/>
      <c r="N796" s="239"/>
      <c r="O796" s="239"/>
      <c r="P796" s="239"/>
      <c r="Q796" s="239"/>
      <c r="R796" s="239"/>
      <c r="S796" s="239"/>
    </row>
    <row r="797" spans="1:19" s="253" customFormat="1" x14ac:dyDescent="0.25">
      <c r="A797" s="239"/>
      <c r="B797" s="239"/>
      <c r="F797" s="239"/>
      <c r="G797" s="239"/>
      <c r="H797" s="239"/>
      <c r="I797" s="239"/>
      <c r="J797" s="239"/>
      <c r="K797" s="239"/>
      <c r="L797" s="239"/>
      <c r="M797" s="239"/>
      <c r="N797" s="239"/>
      <c r="O797" s="239"/>
      <c r="P797" s="239"/>
      <c r="Q797" s="239"/>
      <c r="R797" s="239"/>
      <c r="S797" s="239"/>
    </row>
    <row r="798" spans="1:19" s="253" customFormat="1" x14ac:dyDescent="0.25">
      <c r="A798" s="239"/>
      <c r="B798" s="239"/>
      <c r="F798" s="239"/>
      <c r="G798" s="239"/>
      <c r="H798" s="239"/>
      <c r="I798" s="239"/>
      <c r="J798" s="239"/>
      <c r="K798" s="239"/>
      <c r="L798" s="239"/>
      <c r="M798" s="239"/>
      <c r="N798" s="239"/>
      <c r="O798" s="239"/>
      <c r="P798" s="239"/>
      <c r="Q798" s="239"/>
      <c r="R798" s="239"/>
      <c r="S798" s="239"/>
    </row>
    <row r="799" spans="1:19" s="253" customFormat="1" x14ac:dyDescent="0.25">
      <c r="A799" s="239"/>
      <c r="B799" s="239"/>
      <c r="F799" s="239"/>
      <c r="G799" s="239"/>
      <c r="H799" s="239"/>
      <c r="I799" s="239"/>
      <c r="J799" s="239"/>
      <c r="K799" s="239"/>
      <c r="L799" s="239"/>
      <c r="M799" s="239"/>
      <c r="N799" s="239"/>
      <c r="O799" s="239"/>
      <c r="P799" s="239"/>
      <c r="Q799" s="239"/>
      <c r="R799" s="239"/>
      <c r="S799" s="239"/>
    </row>
    <row r="800" spans="1:19" s="253" customFormat="1" x14ac:dyDescent="0.25">
      <c r="A800" s="239"/>
      <c r="B800" s="239"/>
      <c r="F800" s="239"/>
      <c r="G800" s="239"/>
      <c r="H800" s="239"/>
      <c r="I800" s="239"/>
      <c r="J800" s="239"/>
      <c r="K800" s="239"/>
      <c r="L800" s="239"/>
      <c r="M800" s="239"/>
      <c r="N800" s="239"/>
      <c r="O800" s="239"/>
      <c r="P800" s="239"/>
      <c r="Q800" s="239"/>
      <c r="R800" s="239"/>
      <c r="S800" s="239"/>
    </row>
    <row r="801" spans="1:19" s="253" customFormat="1" x14ac:dyDescent="0.25">
      <c r="A801" s="239"/>
      <c r="B801" s="239"/>
      <c r="F801" s="239"/>
      <c r="G801" s="239"/>
      <c r="H801" s="239"/>
      <c r="I801" s="239"/>
      <c r="J801" s="239"/>
      <c r="K801" s="239"/>
      <c r="L801" s="239"/>
      <c r="M801" s="239"/>
      <c r="N801" s="239"/>
      <c r="O801" s="239"/>
      <c r="P801" s="239"/>
      <c r="Q801" s="239"/>
      <c r="R801" s="239"/>
      <c r="S801" s="239"/>
    </row>
    <row r="802" spans="1:19" s="253" customFormat="1" x14ac:dyDescent="0.25">
      <c r="A802" s="239"/>
      <c r="B802" s="239"/>
      <c r="F802" s="239"/>
      <c r="G802" s="239"/>
      <c r="H802" s="239"/>
      <c r="I802" s="239"/>
      <c r="J802" s="239"/>
      <c r="K802" s="239"/>
      <c r="L802" s="239"/>
      <c r="M802" s="239"/>
      <c r="N802" s="239"/>
      <c r="O802" s="239"/>
      <c r="P802" s="239"/>
      <c r="Q802" s="239"/>
      <c r="R802" s="239"/>
      <c r="S802" s="239"/>
    </row>
    <row r="803" spans="1:19" s="253" customFormat="1" x14ac:dyDescent="0.25">
      <c r="A803" s="239"/>
      <c r="B803" s="239"/>
      <c r="F803" s="239"/>
      <c r="G803" s="239"/>
      <c r="H803" s="239"/>
      <c r="I803" s="239"/>
      <c r="J803" s="239"/>
      <c r="K803" s="239"/>
      <c r="L803" s="239"/>
      <c r="M803" s="239"/>
      <c r="N803" s="239"/>
      <c r="O803" s="239"/>
      <c r="P803" s="239"/>
      <c r="Q803" s="239"/>
      <c r="R803" s="239"/>
      <c r="S803" s="239"/>
    </row>
    <row r="804" spans="1:19" s="253" customFormat="1" x14ac:dyDescent="0.25">
      <c r="A804" s="239"/>
      <c r="B804" s="239"/>
      <c r="F804" s="239"/>
      <c r="G804" s="239"/>
      <c r="H804" s="239"/>
      <c r="I804" s="239"/>
      <c r="J804" s="239"/>
      <c r="K804" s="239"/>
      <c r="L804" s="239"/>
      <c r="M804" s="239"/>
      <c r="N804" s="239"/>
      <c r="O804" s="239"/>
      <c r="P804" s="239"/>
      <c r="Q804" s="239"/>
      <c r="R804" s="239"/>
      <c r="S804" s="239"/>
    </row>
    <row r="805" spans="1:19" s="253" customFormat="1" x14ac:dyDescent="0.25">
      <c r="A805" s="239"/>
      <c r="B805" s="239"/>
      <c r="F805" s="239"/>
      <c r="G805" s="239"/>
      <c r="H805" s="239"/>
      <c r="I805" s="239"/>
      <c r="J805" s="239"/>
      <c r="K805" s="239"/>
      <c r="L805" s="239"/>
      <c r="M805" s="239"/>
      <c r="N805" s="239"/>
      <c r="O805" s="239"/>
      <c r="P805" s="239"/>
      <c r="Q805" s="239"/>
      <c r="R805" s="239"/>
      <c r="S805" s="239"/>
    </row>
    <row r="806" spans="1:19" s="253" customFormat="1" x14ac:dyDescent="0.25">
      <c r="A806" s="239"/>
      <c r="B806" s="239"/>
      <c r="F806" s="239"/>
      <c r="G806" s="239"/>
      <c r="H806" s="239"/>
      <c r="I806" s="239"/>
      <c r="J806" s="239"/>
      <c r="K806" s="239"/>
      <c r="L806" s="239"/>
      <c r="M806" s="239"/>
      <c r="N806" s="239"/>
      <c r="O806" s="239"/>
      <c r="P806" s="239"/>
      <c r="Q806" s="239"/>
      <c r="R806" s="239"/>
      <c r="S806" s="239"/>
    </row>
    <row r="807" spans="1:19" s="253" customFormat="1" x14ac:dyDescent="0.25">
      <c r="A807" s="239"/>
      <c r="B807" s="239"/>
      <c r="F807" s="239"/>
      <c r="G807" s="239"/>
      <c r="H807" s="239"/>
      <c r="I807" s="239"/>
      <c r="J807" s="239"/>
      <c r="K807" s="239"/>
      <c r="L807" s="239"/>
      <c r="M807" s="239"/>
      <c r="N807" s="239"/>
      <c r="O807" s="239"/>
      <c r="P807" s="239"/>
      <c r="Q807" s="239"/>
      <c r="R807" s="239"/>
      <c r="S807" s="239"/>
    </row>
    <row r="808" spans="1:19" s="253" customFormat="1" x14ac:dyDescent="0.25">
      <c r="A808" s="239"/>
      <c r="B808" s="239"/>
      <c r="F808" s="239"/>
      <c r="G808" s="239"/>
      <c r="H808" s="239"/>
      <c r="I808" s="239"/>
      <c r="J808" s="239"/>
      <c r="K808" s="239"/>
      <c r="L808" s="239"/>
      <c r="M808" s="239"/>
      <c r="N808" s="239"/>
      <c r="O808" s="239"/>
      <c r="P808" s="239"/>
      <c r="Q808" s="239"/>
      <c r="R808" s="239"/>
      <c r="S808" s="239"/>
    </row>
    <row r="809" spans="1:19" s="253" customFormat="1" x14ac:dyDescent="0.25">
      <c r="A809" s="239"/>
      <c r="B809" s="239"/>
      <c r="F809" s="239"/>
      <c r="G809" s="239"/>
      <c r="H809" s="239"/>
      <c r="I809" s="239"/>
      <c r="J809" s="239"/>
      <c r="K809" s="239"/>
      <c r="L809" s="239"/>
      <c r="M809" s="239"/>
      <c r="N809" s="239"/>
      <c r="O809" s="239"/>
      <c r="P809" s="239"/>
      <c r="Q809" s="239"/>
      <c r="R809" s="239"/>
      <c r="S809" s="239"/>
    </row>
    <row r="810" spans="1:19" s="253" customFormat="1" x14ac:dyDescent="0.25">
      <c r="A810" s="239"/>
      <c r="B810" s="239"/>
      <c r="F810" s="239"/>
      <c r="G810" s="239"/>
      <c r="H810" s="239"/>
      <c r="I810" s="239"/>
      <c r="J810" s="239"/>
      <c r="K810" s="239"/>
      <c r="L810" s="239"/>
      <c r="M810" s="239"/>
      <c r="N810" s="239"/>
      <c r="O810" s="239"/>
      <c r="P810" s="239"/>
      <c r="Q810" s="239"/>
      <c r="R810" s="239"/>
      <c r="S810" s="239"/>
    </row>
    <row r="811" spans="1:19" s="253" customFormat="1" x14ac:dyDescent="0.25">
      <c r="A811" s="239"/>
      <c r="B811" s="239"/>
      <c r="F811" s="239"/>
      <c r="G811" s="239"/>
      <c r="H811" s="239"/>
      <c r="I811" s="239"/>
      <c r="J811" s="239"/>
      <c r="K811" s="239"/>
      <c r="L811" s="239"/>
      <c r="M811" s="239"/>
      <c r="N811" s="239"/>
      <c r="O811" s="239"/>
      <c r="P811" s="239"/>
      <c r="Q811" s="239"/>
      <c r="R811" s="239"/>
      <c r="S811" s="239"/>
    </row>
    <row r="812" spans="1:19" s="253" customFormat="1" x14ac:dyDescent="0.25">
      <c r="A812" s="239"/>
      <c r="B812" s="239"/>
      <c r="F812" s="239"/>
      <c r="G812" s="239"/>
      <c r="H812" s="239"/>
      <c r="I812" s="239"/>
      <c r="J812" s="239"/>
      <c r="K812" s="239"/>
      <c r="L812" s="239"/>
      <c r="M812" s="239"/>
      <c r="N812" s="239"/>
      <c r="O812" s="239"/>
      <c r="P812" s="239"/>
      <c r="Q812" s="239"/>
      <c r="R812" s="239"/>
      <c r="S812" s="239"/>
    </row>
    <row r="813" spans="1:19" s="253" customFormat="1" x14ac:dyDescent="0.25">
      <c r="A813" s="239"/>
      <c r="B813" s="239"/>
      <c r="F813" s="239"/>
      <c r="G813" s="239"/>
      <c r="H813" s="239"/>
      <c r="I813" s="239"/>
      <c r="J813" s="239"/>
      <c r="K813" s="239"/>
      <c r="L813" s="239"/>
      <c r="M813" s="239"/>
      <c r="N813" s="239"/>
      <c r="O813" s="239"/>
      <c r="P813" s="239"/>
      <c r="Q813" s="239"/>
      <c r="R813" s="239"/>
      <c r="S813" s="239"/>
    </row>
    <row r="814" spans="1:19" s="253" customFormat="1" x14ac:dyDescent="0.25">
      <c r="A814" s="239"/>
      <c r="B814" s="239"/>
      <c r="F814" s="239"/>
      <c r="G814" s="239"/>
      <c r="H814" s="239"/>
      <c r="I814" s="239"/>
      <c r="J814" s="239"/>
      <c r="K814" s="239"/>
      <c r="L814" s="239"/>
      <c r="M814" s="239"/>
      <c r="N814" s="239"/>
      <c r="O814" s="239"/>
      <c r="P814" s="239"/>
      <c r="Q814" s="239"/>
      <c r="R814" s="239"/>
      <c r="S814" s="239"/>
    </row>
    <row r="815" spans="1:19" s="253" customFormat="1" x14ac:dyDescent="0.25">
      <c r="A815" s="239"/>
      <c r="B815" s="239"/>
      <c r="F815" s="239"/>
      <c r="G815" s="239"/>
      <c r="H815" s="239"/>
      <c r="I815" s="239"/>
      <c r="J815" s="239"/>
      <c r="K815" s="239"/>
      <c r="L815" s="239"/>
      <c r="M815" s="239"/>
      <c r="N815" s="239"/>
      <c r="O815" s="239"/>
      <c r="P815" s="239"/>
      <c r="Q815" s="239"/>
      <c r="R815" s="239"/>
      <c r="S815" s="239"/>
    </row>
    <row r="816" spans="1:19" s="253" customFormat="1" x14ac:dyDescent="0.25">
      <c r="A816" s="239"/>
      <c r="B816" s="239"/>
      <c r="F816" s="239"/>
      <c r="G816" s="239"/>
      <c r="H816" s="239"/>
      <c r="I816" s="239"/>
      <c r="J816" s="239"/>
      <c r="K816" s="239"/>
      <c r="L816" s="239"/>
      <c r="M816" s="239"/>
      <c r="N816" s="239"/>
      <c r="O816" s="239"/>
      <c r="P816" s="239"/>
      <c r="Q816" s="239"/>
      <c r="R816" s="239"/>
      <c r="S816" s="239"/>
    </row>
    <row r="817" spans="1:19" s="253" customFormat="1" x14ac:dyDescent="0.25">
      <c r="A817" s="239"/>
      <c r="B817" s="239"/>
      <c r="F817" s="239"/>
      <c r="G817" s="239"/>
      <c r="H817" s="239"/>
      <c r="I817" s="239"/>
      <c r="J817" s="239"/>
      <c r="K817" s="239"/>
      <c r="L817" s="239"/>
      <c r="M817" s="239"/>
      <c r="N817" s="239"/>
      <c r="O817" s="239"/>
      <c r="P817" s="239"/>
      <c r="Q817" s="239"/>
      <c r="R817" s="239"/>
      <c r="S817" s="239"/>
    </row>
    <row r="818" spans="1:19" s="253" customFormat="1" x14ac:dyDescent="0.25">
      <c r="A818" s="239"/>
      <c r="B818" s="239"/>
      <c r="F818" s="239"/>
      <c r="G818" s="239"/>
      <c r="H818" s="239"/>
      <c r="I818" s="239"/>
      <c r="J818" s="239"/>
      <c r="K818" s="239"/>
      <c r="L818" s="239"/>
      <c r="M818" s="239"/>
      <c r="N818" s="239"/>
      <c r="O818" s="239"/>
      <c r="P818" s="239"/>
      <c r="Q818" s="239"/>
      <c r="R818" s="239"/>
      <c r="S818" s="239"/>
    </row>
    <row r="819" spans="1:19" s="253" customFormat="1" x14ac:dyDescent="0.25">
      <c r="A819" s="239"/>
      <c r="B819" s="239"/>
      <c r="F819" s="239"/>
      <c r="G819" s="239"/>
      <c r="H819" s="239"/>
      <c r="I819" s="239"/>
      <c r="J819" s="239"/>
      <c r="K819" s="239"/>
      <c r="L819" s="239"/>
      <c r="M819" s="239"/>
      <c r="N819" s="239"/>
      <c r="O819" s="239"/>
      <c r="P819" s="239"/>
      <c r="Q819" s="239"/>
      <c r="R819" s="239"/>
      <c r="S819" s="239"/>
    </row>
    <row r="820" spans="1:19" s="253" customFormat="1" x14ac:dyDescent="0.25">
      <c r="A820" s="239"/>
      <c r="B820" s="239"/>
      <c r="F820" s="239"/>
      <c r="G820" s="239"/>
      <c r="H820" s="239"/>
      <c r="I820" s="239"/>
      <c r="J820" s="239"/>
      <c r="K820" s="239"/>
      <c r="L820" s="239"/>
      <c r="M820" s="239"/>
      <c r="N820" s="239"/>
      <c r="O820" s="239"/>
      <c r="P820" s="239"/>
      <c r="Q820" s="239"/>
      <c r="R820" s="239"/>
      <c r="S820" s="239"/>
    </row>
    <row r="821" spans="1:19" s="253" customFormat="1" x14ac:dyDescent="0.25">
      <c r="A821" s="239"/>
      <c r="B821" s="239"/>
      <c r="F821" s="239"/>
      <c r="G821" s="239"/>
      <c r="H821" s="239"/>
      <c r="I821" s="239"/>
      <c r="J821" s="239"/>
      <c r="K821" s="239"/>
      <c r="L821" s="239"/>
      <c r="M821" s="239"/>
      <c r="N821" s="239"/>
      <c r="O821" s="239"/>
      <c r="P821" s="239"/>
      <c r="Q821" s="239"/>
      <c r="R821" s="239"/>
      <c r="S821" s="239"/>
    </row>
    <row r="822" spans="1:19" s="253" customFormat="1" x14ac:dyDescent="0.25">
      <c r="A822" s="239"/>
      <c r="B822" s="239"/>
      <c r="F822" s="239"/>
      <c r="G822" s="239"/>
      <c r="H822" s="239"/>
      <c r="I822" s="239"/>
      <c r="J822" s="239"/>
      <c r="K822" s="239"/>
      <c r="L822" s="239"/>
      <c r="M822" s="239"/>
      <c r="N822" s="239"/>
      <c r="O822" s="239"/>
      <c r="P822" s="239"/>
      <c r="Q822" s="239"/>
      <c r="R822" s="239"/>
      <c r="S822" s="239"/>
    </row>
    <row r="823" spans="1:19" s="253" customFormat="1" x14ac:dyDescent="0.25">
      <c r="A823" s="239"/>
      <c r="B823" s="239"/>
      <c r="F823" s="239"/>
      <c r="G823" s="239"/>
      <c r="H823" s="239"/>
      <c r="I823" s="239"/>
      <c r="J823" s="239"/>
      <c r="K823" s="239"/>
      <c r="L823" s="239"/>
      <c r="M823" s="239"/>
      <c r="N823" s="239"/>
      <c r="O823" s="239"/>
      <c r="P823" s="239"/>
      <c r="Q823" s="239"/>
      <c r="R823" s="239"/>
      <c r="S823" s="239"/>
    </row>
    <row r="824" spans="1:19" s="253" customFormat="1" x14ac:dyDescent="0.25">
      <c r="A824" s="239"/>
      <c r="B824" s="239"/>
      <c r="F824" s="239"/>
      <c r="G824" s="239"/>
      <c r="H824" s="239"/>
      <c r="I824" s="239"/>
      <c r="J824" s="239"/>
      <c r="K824" s="239"/>
      <c r="L824" s="239"/>
      <c r="M824" s="239"/>
      <c r="N824" s="239"/>
      <c r="O824" s="239"/>
      <c r="P824" s="239"/>
      <c r="Q824" s="239"/>
      <c r="R824" s="239"/>
      <c r="S824" s="239"/>
    </row>
    <row r="825" spans="1:19" s="253" customFormat="1" x14ac:dyDescent="0.25">
      <c r="A825" s="239"/>
      <c r="B825" s="239"/>
      <c r="F825" s="239"/>
      <c r="G825" s="239"/>
      <c r="H825" s="239"/>
      <c r="I825" s="239"/>
      <c r="J825" s="239"/>
      <c r="K825" s="239"/>
      <c r="L825" s="239"/>
      <c r="M825" s="239"/>
      <c r="N825" s="239"/>
      <c r="O825" s="239"/>
      <c r="P825" s="239"/>
      <c r="Q825" s="239"/>
      <c r="R825" s="239"/>
      <c r="S825" s="239"/>
    </row>
    <row r="826" spans="1:19" s="253" customFormat="1" x14ac:dyDescent="0.25">
      <c r="A826" s="239"/>
      <c r="B826" s="239"/>
      <c r="F826" s="239"/>
      <c r="G826" s="239"/>
      <c r="H826" s="239"/>
      <c r="I826" s="239"/>
      <c r="J826" s="239"/>
      <c r="K826" s="239"/>
      <c r="L826" s="239"/>
      <c r="M826" s="239"/>
      <c r="N826" s="239"/>
      <c r="O826" s="239"/>
      <c r="P826" s="239"/>
      <c r="Q826" s="239"/>
      <c r="R826" s="239"/>
      <c r="S826" s="239"/>
    </row>
    <row r="827" spans="1:19" s="253" customFormat="1" x14ac:dyDescent="0.25">
      <c r="A827" s="239"/>
      <c r="B827" s="239"/>
      <c r="F827" s="239"/>
      <c r="G827" s="239"/>
      <c r="H827" s="239"/>
      <c r="I827" s="239"/>
      <c r="J827" s="239"/>
      <c r="K827" s="239"/>
      <c r="L827" s="239"/>
      <c r="M827" s="239"/>
      <c r="N827" s="239"/>
      <c r="O827" s="239"/>
      <c r="P827" s="239"/>
      <c r="Q827" s="239"/>
      <c r="R827" s="239"/>
      <c r="S827" s="239"/>
    </row>
    <row r="828" spans="1:19" s="253" customFormat="1" x14ac:dyDescent="0.25">
      <c r="A828" s="239"/>
      <c r="B828" s="239"/>
      <c r="F828" s="239"/>
      <c r="G828" s="239"/>
      <c r="H828" s="239"/>
      <c r="I828" s="239"/>
      <c r="J828" s="239"/>
      <c r="K828" s="239"/>
      <c r="L828" s="239"/>
      <c r="M828" s="239"/>
      <c r="N828" s="239"/>
      <c r="O828" s="239"/>
      <c r="P828" s="239"/>
      <c r="Q828" s="239"/>
      <c r="R828" s="239"/>
      <c r="S828" s="239"/>
    </row>
    <row r="829" spans="1:19" s="253" customFormat="1" x14ac:dyDescent="0.25">
      <c r="A829" s="239"/>
      <c r="B829" s="239"/>
      <c r="F829" s="239"/>
      <c r="G829" s="239"/>
      <c r="H829" s="239"/>
      <c r="I829" s="239"/>
      <c r="J829" s="239"/>
      <c r="K829" s="239"/>
      <c r="L829" s="239"/>
      <c r="M829" s="239"/>
      <c r="N829" s="239"/>
      <c r="O829" s="239"/>
      <c r="P829" s="239"/>
      <c r="Q829" s="239"/>
      <c r="R829" s="239"/>
      <c r="S829" s="239"/>
    </row>
    <row r="830" spans="1:19" s="253" customFormat="1" x14ac:dyDescent="0.25">
      <c r="A830" s="239"/>
      <c r="B830" s="239"/>
      <c r="F830" s="239"/>
      <c r="G830" s="239"/>
      <c r="H830" s="239"/>
      <c r="I830" s="239"/>
      <c r="J830" s="239"/>
      <c r="K830" s="239"/>
      <c r="L830" s="239"/>
      <c r="M830" s="239"/>
      <c r="N830" s="239"/>
      <c r="O830" s="239"/>
      <c r="P830" s="239"/>
      <c r="Q830" s="239"/>
      <c r="R830" s="239"/>
      <c r="S830" s="239"/>
    </row>
    <row r="831" spans="1:19" s="253" customFormat="1" x14ac:dyDescent="0.25">
      <c r="A831" s="239"/>
      <c r="B831" s="239"/>
      <c r="F831" s="239"/>
      <c r="G831" s="239"/>
      <c r="H831" s="239"/>
      <c r="I831" s="239"/>
      <c r="J831" s="239"/>
      <c r="K831" s="239"/>
      <c r="L831" s="239"/>
      <c r="M831" s="239"/>
      <c r="N831" s="239"/>
      <c r="O831" s="239"/>
      <c r="P831" s="239"/>
      <c r="Q831" s="239"/>
      <c r="R831" s="239"/>
      <c r="S831" s="239"/>
    </row>
    <row r="832" spans="1:19" s="253" customFormat="1" x14ac:dyDescent="0.25">
      <c r="A832" s="239"/>
      <c r="B832" s="239"/>
      <c r="F832" s="239"/>
      <c r="G832" s="239"/>
      <c r="H832" s="239"/>
      <c r="I832" s="239"/>
      <c r="J832" s="239"/>
      <c r="K832" s="239"/>
      <c r="L832" s="239"/>
      <c r="M832" s="239"/>
      <c r="N832" s="239"/>
      <c r="O832" s="239"/>
      <c r="P832" s="239"/>
      <c r="Q832" s="239"/>
      <c r="R832" s="239"/>
      <c r="S832" s="239"/>
    </row>
    <row r="833" spans="1:19" s="253" customFormat="1" x14ac:dyDescent="0.25">
      <c r="A833" s="239"/>
      <c r="B833" s="239"/>
      <c r="F833" s="239"/>
      <c r="G833" s="239"/>
      <c r="H833" s="239"/>
      <c r="I833" s="239"/>
      <c r="J833" s="239"/>
      <c r="K833" s="239"/>
      <c r="L833" s="239"/>
      <c r="M833" s="239"/>
      <c r="N833" s="239"/>
      <c r="O833" s="239"/>
      <c r="P833" s="239"/>
      <c r="Q833" s="239"/>
      <c r="R833" s="239"/>
      <c r="S833" s="239"/>
    </row>
    <row r="834" spans="1:19" s="253" customFormat="1" x14ac:dyDescent="0.25">
      <c r="A834" s="239"/>
      <c r="B834" s="239"/>
      <c r="F834" s="239"/>
      <c r="G834" s="239"/>
      <c r="H834" s="239"/>
      <c r="I834" s="239"/>
      <c r="J834" s="239"/>
      <c r="K834" s="239"/>
      <c r="L834" s="239"/>
      <c r="M834" s="239"/>
      <c r="N834" s="239"/>
      <c r="O834" s="239"/>
      <c r="P834" s="239"/>
      <c r="Q834" s="239"/>
      <c r="R834" s="239"/>
      <c r="S834" s="239"/>
    </row>
    <row r="835" spans="1:19" s="253" customFormat="1" x14ac:dyDescent="0.25">
      <c r="A835" s="239"/>
      <c r="B835" s="239"/>
      <c r="F835" s="239"/>
      <c r="G835" s="239"/>
      <c r="H835" s="239"/>
      <c r="I835" s="239"/>
      <c r="J835" s="239"/>
      <c r="K835" s="239"/>
      <c r="L835" s="239"/>
      <c r="M835" s="239"/>
      <c r="N835" s="239"/>
      <c r="O835" s="239"/>
      <c r="P835" s="239"/>
      <c r="Q835" s="239"/>
      <c r="R835" s="239"/>
      <c r="S835" s="239"/>
    </row>
    <row r="836" spans="1:19" s="253" customFormat="1" x14ac:dyDescent="0.25">
      <c r="A836" s="239"/>
      <c r="B836" s="239"/>
      <c r="F836" s="239"/>
      <c r="G836" s="239"/>
      <c r="H836" s="239"/>
      <c r="I836" s="239"/>
      <c r="J836" s="239"/>
      <c r="K836" s="239"/>
      <c r="L836" s="239"/>
      <c r="M836" s="239"/>
      <c r="N836" s="239"/>
      <c r="O836" s="239"/>
      <c r="P836" s="239"/>
      <c r="Q836" s="239"/>
      <c r="R836" s="239"/>
      <c r="S836" s="239"/>
    </row>
    <row r="837" spans="1:19" s="253" customFormat="1" x14ac:dyDescent="0.25">
      <c r="A837" s="239"/>
      <c r="B837" s="239"/>
      <c r="F837" s="239"/>
      <c r="G837" s="239"/>
      <c r="H837" s="239"/>
      <c r="I837" s="239"/>
      <c r="J837" s="239"/>
      <c r="K837" s="239"/>
      <c r="L837" s="239"/>
      <c r="M837" s="239"/>
      <c r="N837" s="239"/>
      <c r="O837" s="239"/>
      <c r="P837" s="239"/>
      <c r="Q837" s="239"/>
      <c r="R837" s="239"/>
      <c r="S837" s="239"/>
    </row>
    <row r="838" spans="1:19" s="253" customFormat="1" x14ac:dyDescent="0.25">
      <c r="A838" s="239"/>
      <c r="B838" s="239"/>
      <c r="F838" s="239"/>
      <c r="G838" s="239"/>
      <c r="H838" s="239"/>
      <c r="I838" s="239"/>
      <c r="J838" s="239"/>
      <c r="K838" s="239"/>
      <c r="L838" s="239"/>
      <c r="M838" s="239"/>
      <c r="N838" s="239"/>
      <c r="O838" s="239"/>
      <c r="P838" s="239"/>
      <c r="Q838" s="239"/>
      <c r="R838" s="239"/>
      <c r="S838" s="239"/>
    </row>
    <row r="839" spans="1:19" s="253" customFormat="1" x14ac:dyDescent="0.25">
      <c r="A839" s="239"/>
      <c r="B839" s="239"/>
      <c r="F839" s="239"/>
      <c r="G839" s="239"/>
      <c r="H839" s="239"/>
      <c r="I839" s="239"/>
      <c r="J839" s="239"/>
      <c r="K839" s="239"/>
      <c r="L839" s="239"/>
      <c r="M839" s="239"/>
      <c r="N839" s="239"/>
      <c r="O839" s="239"/>
      <c r="P839" s="239"/>
      <c r="Q839" s="239"/>
      <c r="R839" s="239"/>
      <c r="S839" s="239"/>
    </row>
    <row r="840" spans="1:19" s="253" customFormat="1" x14ac:dyDescent="0.25">
      <c r="A840" s="239"/>
      <c r="B840" s="239"/>
      <c r="F840" s="239"/>
      <c r="G840" s="239"/>
      <c r="H840" s="239"/>
      <c r="I840" s="239"/>
      <c r="J840" s="239"/>
      <c r="K840" s="239"/>
      <c r="L840" s="239"/>
      <c r="M840" s="239"/>
      <c r="N840" s="239"/>
      <c r="O840" s="239"/>
      <c r="P840" s="239"/>
      <c r="Q840" s="239"/>
      <c r="R840" s="239"/>
      <c r="S840" s="239"/>
    </row>
    <row r="841" spans="1:19" s="253" customFormat="1" x14ac:dyDescent="0.25">
      <c r="A841" s="239"/>
      <c r="B841" s="239"/>
      <c r="F841" s="239"/>
      <c r="G841" s="239"/>
      <c r="H841" s="239"/>
      <c r="I841" s="239"/>
      <c r="J841" s="239"/>
      <c r="K841" s="239"/>
      <c r="L841" s="239"/>
      <c r="M841" s="239"/>
      <c r="N841" s="239"/>
      <c r="O841" s="239"/>
      <c r="P841" s="239"/>
      <c r="Q841" s="239"/>
      <c r="R841" s="239"/>
      <c r="S841" s="239"/>
    </row>
    <row r="842" spans="1:19" s="253" customFormat="1" x14ac:dyDescent="0.25">
      <c r="A842" s="239"/>
      <c r="B842" s="239"/>
      <c r="F842" s="239"/>
      <c r="G842" s="239"/>
      <c r="H842" s="239"/>
      <c r="I842" s="239"/>
      <c r="J842" s="239"/>
      <c r="K842" s="239"/>
      <c r="L842" s="239"/>
      <c r="M842" s="239"/>
      <c r="N842" s="239"/>
      <c r="O842" s="239"/>
      <c r="P842" s="239"/>
      <c r="Q842" s="239"/>
      <c r="R842" s="239"/>
      <c r="S842" s="239"/>
    </row>
    <row r="843" spans="1:19" s="253" customFormat="1" x14ac:dyDescent="0.25">
      <c r="A843" s="239"/>
      <c r="B843" s="239"/>
      <c r="F843" s="239"/>
      <c r="G843" s="239"/>
      <c r="H843" s="239"/>
      <c r="I843" s="239"/>
      <c r="J843" s="239"/>
      <c r="K843" s="239"/>
      <c r="L843" s="239"/>
      <c r="M843" s="239"/>
      <c r="N843" s="239"/>
      <c r="O843" s="239"/>
      <c r="P843" s="239"/>
      <c r="Q843" s="239"/>
      <c r="R843" s="239"/>
      <c r="S843" s="239"/>
    </row>
    <row r="844" spans="1:19" s="253" customFormat="1" x14ac:dyDescent="0.25">
      <c r="A844" s="239"/>
      <c r="B844" s="239"/>
      <c r="F844" s="239"/>
      <c r="G844" s="239"/>
      <c r="H844" s="239"/>
      <c r="I844" s="239"/>
      <c r="J844" s="239"/>
      <c r="K844" s="239"/>
      <c r="L844" s="239"/>
      <c r="M844" s="239"/>
      <c r="N844" s="239"/>
      <c r="O844" s="239"/>
      <c r="P844" s="239"/>
      <c r="Q844" s="239"/>
      <c r="R844" s="239"/>
      <c r="S844" s="239"/>
    </row>
    <row r="845" spans="1:19" s="253" customFormat="1" x14ac:dyDescent="0.25">
      <c r="A845" s="239"/>
      <c r="B845" s="239"/>
      <c r="F845" s="239"/>
      <c r="G845" s="239"/>
      <c r="H845" s="239"/>
      <c r="I845" s="239"/>
      <c r="J845" s="239"/>
      <c r="K845" s="239"/>
      <c r="L845" s="239"/>
      <c r="M845" s="239"/>
      <c r="N845" s="239"/>
      <c r="O845" s="239"/>
      <c r="P845" s="239"/>
      <c r="Q845" s="239"/>
      <c r="R845" s="239"/>
      <c r="S845" s="239"/>
    </row>
    <row r="846" spans="1:19" s="253" customFormat="1" x14ac:dyDescent="0.25">
      <c r="A846" s="239"/>
      <c r="B846" s="239"/>
      <c r="F846" s="239"/>
      <c r="G846" s="239"/>
      <c r="H846" s="239"/>
      <c r="I846" s="239"/>
      <c r="J846" s="239"/>
      <c r="K846" s="239"/>
      <c r="L846" s="239"/>
      <c r="M846" s="239"/>
      <c r="N846" s="239"/>
      <c r="O846" s="239"/>
      <c r="P846" s="239"/>
      <c r="Q846" s="239"/>
      <c r="R846" s="239"/>
      <c r="S846" s="239"/>
    </row>
    <row r="847" spans="1:19" s="253" customFormat="1" x14ac:dyDescent="0.25">
      <c r="A847" s="239"/>
      <c r="B847" s="239"/>
      <c r="F847" s="239"/>
      <c r="G847" s="239"/>
      <c r="H847" s="239"/>
      <c r="I847" s="239"/>
      <c r="J847" s="239"/>
      <c r="K847" s="239"/>
      <c r="L847" s="239"/>
      <c r="M847" s="239"/>
      <c r="N847" s="239"/>
      <c r="O847" s="239"/>
      <c r="P847" s="239"/>
      <c r="Q847" s="239"/>
      <c r="R847" s="239"/>
      <c r="S847" s="239"/>
    </row>
    <row r="848" spans="1:19" s="253" customFormat="1" x14ac:dyDescent="0.25">
      <c r="A848" s="239"/>
      <c r="B848" s="239"/>
      <c r="F848" s="239"/>
      <c r="G848" s="239"/>
      <c r="H848" s="239"/>
      <c r="I848" s="239"/>
      <c r="J848" s="239"/>
      <c r="K848" s="239"/>
      <c r="L848" s="239"/>
      <c r="M848" s="239"/>
      <c r="N848" s="239"/>
      <c r="O848" s="239"/>
      <c r="P848" s="239"/>
      <c r="Q848" s="239"/>
      <c r="R848" s="239"/>
      <c r="S848" s="239"/>
    </row>
    <row r="849" spans="1:19" s="253" customFormat="1" x14ac:dyDescent="0.25">
      <c r="A849" s="239"/>
      <c r="B849" s="239"/>
      <c r="F849" s="239"/>
      <c r="G849" s="239"/>
      <c r="H849" s="239"/>
      <c r="I849" s="239"/>
      <c r="J849" s="239"/>
      <c r="K849" s="239"/>
      <c r="L849" s="239"/>
      <c r="M849" s="239"/>
      <c r="N849" s="239"/>
      <c r="O849" s="239"/>
      <c r="P849" s="239"/>
      <c r="Q849" s="239"/>
      <c r="R849" s="239"/>
      <c r="S849" s="239"/>
    </row>
    <row r="850" spans="1:19" s="253" customFormat="1" x14ac:dyDescent="0.25">
      <c r="A850" s="239"/>
      <c r="B850" s="239"/>
      <c r="F850" s="239"/>
      <c r="G850" s="239"/>
      <c r="H850" s="239"/>
      <c r="I850" s="239"/>
      <c r="J850" s="239"/>
      <c r="K850" s="239"/>
      <c r="L850" s="239"/>
      <c r="M850" s="239"/>
      <c r="N850" s="239"/>
      <c r="O850" s="239"/>
      <c r="P850" s="239"/>
      <c r="Q850" s="239"/>
      <c r="R850" s="239"/>
      <c r="S850" s="239"/>
    </row>
    <row r="851" spans="1:19" s="253" customFormat="1" x14ac:dyDescent="0.25">
      <c r="A851" s="239"/>
      <c r="B851" s="239"/>
      <c r="F851" s="239"/>
      <c r="G851" s="239"/>
      <c r="H851" s="239"/>
      <c r="I851" s="239"/>
      <c r="J851" s="239"/>
      <c r="K851" s="239"/>
      <c r="L851" s="239"/>
      <c r="M851" s="239"/>
      <c r="N851" s="239"/>
      <c r="O851" s="239"/>
      <c r="P851" s="239"/>
      <c r="Q851" s="239"/>
      <c r="R851" s="239"/>
      <c r="S851" s="239"/>
    </row>
    <row r="852" spans="1:19" s="253" customFormat="1" x14ac:dyDescent="0.25">
      <c r="A852" s="239"/>
      <c r="B852" s="239"/>
      <c r="F852" s="239"/>
      <c r="G852" s="239"/>
      <c r="H852" s="239"/>
      <c r="I852" s="239"/>
      <c r="J852" s="239"/>
      <c r="K852" s="239"/>
      <c r="L852" s="239"/>
      <c r="M852" s="239"/>
      <c r="N852" s="239"/>
      <c r="O852" s="239"/>
      <c r="P852" s="239"/>
      <c r="Q852" s="239"/>
      <c r="R852" s="239"/>
      <c r="S852" s="239"/>
    </row>
    <row r="853" spans="1:19" s="253" customFormat="1" x14ac:dyDescent="0.25">
      <c r="A853" s="239"/>
      <c r="B853" s="239"/>
      <c r="F853" s="239"/>
      <c r="G853" s="239"/>
      <c r="H853" s="239"/>
      <c r="I853" s="239"/>
      <c r="J853" s="239"/>
      <c r="K853" s="239"/>
      <c r="L853" s="239"/>
      <c r="M853" s="239"/>
      <c r="N853" s="239"/>
      <c r="O853" s="239"/>
      <c r="P853" s="239"/>
      <c r="Q853" s="239"/>
      <c r="R853" s="239"/>
      <c r="S853" s="239"/>
    </row>
    <row r="854" spans="1:19" s="253" customFormat="1" x14ac:dyDescent="0.25">
      <c r="A854" s="239"/>
      <c r="B854" s="239"/>
      <c r="F854" s="239"/>
      <c r="G854" s="239"/>
      <c r="H854" s="239"/>
      <c r="I854" s="239"/>
      <c r="J854" s="239"/>
      <c r="K854" s="239"/>
      <c r="L854" s="239"/>
      <c r="M854" s="239"/>
      <c r="N854" s="239"/>
      <c r="O854" s="239"/>
      <c r="P854" s="239"/>
      <c r="Q854" s="239"/>
      <c r="R854" s="239"/>
      <c r="S854" s="239"/>
    </row>
    <row r="855" spans="1:19" s="253" customFormat="1" x14ac:dyDescent="0.25">
      <c r="A855" s="239"/>
      <c r="B855" s="239"/>
      <c r="F855" s="239"/>
      <c r="G855" s="239"/>
      <c r="H855" s="239"/>
      <c r="I855" s="239"/>
      <c r="J855" s="239"/>
      <c r="K855" s="239"/>
      <c r="L855" s="239"/>
      <c r="M855" s="239"/>
      <c r="N855" s="239"/>
      <c r="O855" s="239"/>
      <c r="P855" s="239"/>
      <c r="Q855" s="239"/>
      <c r="R855" s="239"/>
      <c r="S855" s="239"/>
    </row>
    <row r="856" spans="1:19" s="253" customFormat="1" x14ac:dyDescent="0.25">
      <c r="A856" s="239"/>
      <c r="B856" s="239"/>
      <c r="F856" s="239"/>
      <c r="G856" s="239"/>
      <c r="H856" s="239"/>
      <c r="I856" s="239"/>
      <c r="J856" s="239"/>
      <c r="K856" s="239"/>
      <c r="L856" s="239"/>
      <c r="M856" s="239"/>
      <c r="N856" s="239"/>
      <c r="O856" s="239"/>
      <c r="P856" s="239"/>
      <c r="Q856" s="239"/>
      <c r="R856" s="239"/>
      <c r="S856" s="239"/>
    </row>
    <row r="857" spans="1:19" s="253" customFormat="1" x14ac:dyDescent="0.25">
      <c r="A857" s="239"/>
      <c r="B857" s="239"/>
      <c r="F857" s="239"/>
      <c r="G857" s="239"/>
      <c r="H857" s="239"/>
      <c r="I857" s="239"/>
      <c r="J857" s="239"/>
      <c r="K857" s="239"/>
      <c r="L857" s="239"/>
      <c r="M857" s="239"/>
      <c r="N857" s="239"/>
      <c r="O857" s="239"/>
      <c r="P857" s="239"/>
      <c r="Q857" s="239"/>
      <c r="R857" s="239"/>
      <c r="S857" s="239"/>
    </row>
    <row r="858" spans="1:19" s="253" customFormat="1" x14ac:dyDescent="0.25">
      <c r="A858" s="239"/>
      <c r="B858" s="239"/>
      <c r="F858" s="239"/>
      <c r="G858" s="239"/>
      <c r="H858" s="239"/>
      <c r="I858" s="239"/>
      <c r="J858" s="239"/>
      <c r="K858" s="239"/>
      <c r="L858" s="239"/>
      <c r="M858" s="239"/>
      <c r="N858" s="239"/>
      <c r="O858" s="239"/>
      <c r="P858" s="239"/>
      <c r="Q858" s="239"/>
      <c r="R858" s="239"/>
      <c r="S858" s="239"/>
    </row>
    <row r="859" spans="1:19" s="253" customFormat="1" x14ac:dyDescent="0.25">
      <c r="A859" s="239"/>
      <c r="B859" s="239"/>
      <c r="F859" s="239"/>
      <c r="G859" s="239"/>
      <c r="H859" s="239"/>
      <c r="I859" s="239"/>
      <c r="J859" s="239"/>
      <c r="K859" s="239"/>
      <c r="L859" s="239"/>
      <c r="M859" s="239"/>
      <c r="N859" s="239"/>
      <c r="O859" s="239"/>
      <c r="P859" s="239"/>
      <c r="Q859" s="239"/>
      <c r="R859" s="239"/>
      <c r="S859" s="239"/>
    </row>
    <row r="860" spans="1:19" s="253" customFormat="1" x14ac:dyDescent="0.25">
      <c r="A860" s="239"/>
      <c r="B860" s="239"/>
      <c r="F860" s="239"/>
      <c r="G860" s="239"/>
      <c r="H860" s="239"/>
      <c r="I860" s="239"/>
      <c r="J860" s="239"/>
      <c r="K860" s="239"/>
      <c r="L860" s="239"/>
      <c r="M860" s="239"/>
      <c r="N860" s="239"/>
      <c r="O860" s="239"/>
      <c r="P860" s="239"/>
      <c r="Q860" s="239"/>
      <c r="R860" s="239"/>
      <c r="S860" s="239"/>
    </row>
    <row r="861" spans="1:19" s="253" customFormat="1" x14ac:dyDescent="0.25">
      <c r="A861" s="239"/>
      <c r="B861" s="239"/>
      <c r="F861" s="239"/>
      <c r="G861" s="239"/>
      <c r="H861" s="239"/>
      <c r="I861" s="239"/>
      <c r="J861" s="239"/>
      <c r="K861" s="239"/>
      <c r="L861" s="239"/>
      <c r="M861" s="239"/>
      <c r="N861" s="239"/>
      <c r="O861" s="239"/>
      <c r="P861" s="239"/>
      <c r="Q861" s="239"/>
      <c r="R861" s="239"/>
      <c r="S861" s="239"/>
    </row>
    <row r="862" spans="1:19" s="253" customFormat="1" x14ac:dyDescent="0.25">
      <c r="A862" s="239"/>
      <c r="B862" s="239"/>
      <c r="F862" s="239"/>
      <c r="G862" s="239"/>
      <c r="H862" s="239"/>
      <c r="I862" s="239"/>
      <c r="J862" s="239"/>
      <c r="K862" s="239"/>
      <c r="L862" s="239"/>
      <c r="M862" s="239"/>
      <c r="N862" s="239"/>
      <c r="O862" s="239"/>
      <c r="P862" s="239"/>
      <c r="Q862" s="239"/>
      <c r="R862" s="239"/>
      <c r="S862" s="239"/>
    </row>
    <row r="863" spans="1:19" s="253" customFormat="1" x14ac:dyDescent="0.25">
      <c r="A863" s="239"/>
      <c r="B863" s="239"/>
      <c r="F863" s="239"/>
      <c r="G863" s="239"/>
      <c r="H863" s="239"/>
      <c r="I863" s="239"/>
      <c r="J863" s="239"/>
      <c r="K863" s="239"/>
      <c r="L863" s="239"/>
      <c r="M863" s="239"/>
      <c r="N863" s="239"/>
      <c r="O863" s="239"/>
      <c r="P863" s="239"/>
      <c r="Q863" s="239"/>
      <c r="R863" s="239"/>
      <c r="S863" s="239"/>
    </row>
    <row r="864" spans="1:19" s="253" customFormat="1" x14ac:dyDescent="0.25">
      <c r="A864" s="239"/>
      <c r="B864" s="239"/>
      <c r="F864" s="239"/>
      <c r="G864" s="239"/>
      <c r="H864" s="239"/>
      <c r="I864" s="239"/>
      <c r="J864" s="239"/>
      <c r="K864" s="239"/>
      <c r="L864" s="239"/>
      <c r="M864" s="239"/>
      <c r="N864" s="239"/>
      <c r="O864" s="239"/>
      <c r="P864" s="239"/>
      <c r="Q864" s="239"/>
      <c r="R864" s="239"/>
      <c r="S864" s="239"/>
    </row>
    <row r="865" spans="1:19" s="253" customFormat="1" x14ac:dyDescent="0.25">
      <c r="A865" s="239"/>
      <c r="B865" s="239"/>
      <c r="F865" s="239"/>
      <c r="G865" s="239"/>
      <c r="H865" s="239"/>
      <c r="I865" s="239"/>
      <c r="J865" s="239"/>
      <c r="K865" s="239"/>
      <c r="L865" s="239"/>
      <c r="M865" s="239"/>
      <c r="N865" s="239"/>
      <c r="O865" s="239"/>
      <c r="P865" s="239"/>
      <c r="Q865" s="239"/>
      <c r="R865" s="239"/>
      <c r="S865" s="239"/>
    </row>
    <row r="866" spans="1:19" s="253" customFormat="1" x14ac:dyDescent="0.25">
      <c r="A866" s="239"/>
      <c r="B866" s="239"/>
      <c r="F866" s="239"/>
      <c r="G866" s="239"/>
      <c r="H866" s="239"/>
      <c r="I866" s="239"/>
      <c r="J866" s="239"/>
      <c r="K866" s="239"/>
      <c r="L866" s="239"/>
      <c r="M866" s="239"/>
      <c r="N866" s="239"/>
      <c r="O866" s="239"/>
      <c r="P866" s="239"/>
      <c r="Q866" s="239"/>
      <c r="R866" s="239"/>
      <c r="S866" s="239"/>
    </row>
    <row r="867" spans="1:19" s="253" customFormat="1" x14ac:dyDescent="0.25">
      <c r="A867" s="239"/>
      <c r="B867" s="239"/>
      <c r="F867" s="239"/>
      <c r="G867" s="239"/>
      <c r="H867" s="239"/>
      <c r="I867" s="239"/>
      <c r="J867" s="239"/>
      <c r="K867" s="239"/>
      <c r="L867" s="239"/>
      <c r="M867" s="239"/>
      <c r="N867" s="239"/>
      <c r="O867" s="239"/>
      <c r="P867" s="239"/>
      <c r="Q867" s="239"/>
      <c r="R867" s="239"/>
      <c r="S867" s="239"/>
    </row>
    <row r="868" spans="1:19" s="253" customFormat="1" x14ac:dyDescent="0.25">
      <c r="A868" s="239"/>
      <c r="B868" s="239"/>
      <c r="F868" s="239"/>
      <c r="G868" s="239"/>
      <c r="H868" s="239"/>
      <c r="I868" s="239"/>
      <c r="J868" s="239"/>
      <c r="K868" s="239"/>
      <c r="L868" s="239"/>
      <c r="M868" s="239"/>
      <c r="N868" s="239"/>
      <c r="O868" s="239"/>
      <c r="P868" s="239"/>
      <c r="Q868" s="239"/>
      <c r="R868" s="239"/>
      <c r="S868" s="239"/>
    </row>
    <row r="869" spans="1:19" s="253" customFormat="1" x14ac:dyDescent="0.25">
      <c r="A869" s="239"/>
      <c r="B869" s="239"/>
      <c r="F869" s="239"/>
      <c r="G869" s="239"/>
      <c r="H869" s="239"/>
      <c r="I869" s="239"/>
      <c r="J869" s="239"/>
      <c r="K869" s="239"/>
      <c r="L869" s="239"/>
      <c r="M869" s="239"/>
      <c r="N869" s="239"/>
      <c r="O869" s="239"/>
      <c r="P869" s="239"/>
      <c r="Q869" s="239"/>
      <c r="R869" s="239"/>
      <c r="S869" s="239"/>
    </row>
    <row r="870" spans="1:19" s="253" customFormat="1" x14ac:dyDescent="0.25">
      <c r="A870" s="239"/>
      <c r="B870" s="239"/>
      <c r="F870" s="239"/>
      <c r="G870" s="239"/>
      <c r="H870" s="239"/>
      <c r="I870" s="239"/>
      <c r="J870" s="239"/>
      <c r="K870" s="239"/>
      <c r="L870" s="239"/>
      <c r="M870" s="239"/>
      <c r="N870" s="239"/>
      <c r="O870" s="239"/>
      <c r="P870" s="239"/>
      <c r="Q870" s="239"/>
      <c r="R870" s="239"/>
      <c r="S870" s="239"/>
    </row>
    <row r="871" spans="1:19" s="253" customFormat="1" x14ac:dyDescent="0.25">
      <c r="A871" s="239"/>
      <c r="B871" s="239"/>
      <c r="F871" s="239"/>
      <c r="G871" s="239"/>
      <c r="H871" s="239"/>
      <c r="I871" s="239"/>
      <c r="J871" s="239"/>
      <c r="K871" s="239"/>
      <c r="L871" s="239"/>
      <c r="M871" s="239"/>
      <c r="N871" s="239"/>
      <c r="O871" s="239"/>
      <c r="P871" s="239"/>
      <c r="Q871" s="239"/>
      <c r="R871" s="239"/>
      <c r="S871" s="239"/>
    </row>
    <row r="872" spans="1:19" s="253" customFormat="1" x14ac:dyDescent="0.25">
      <c r="A872" s="239"/>
      <c r="B872" s="239"/>
      <c r="F872" s="239"/>
      <c r="G872" s="239"/>
      <c r="H872" s="239"/>
      <c r="I872" s="239"/>
      <c r="J872" s="239"/>
      <c r="K872" s="239"/>
      <c r="L872" s="239"/>
      <c r="M872" s="239"/>
      <c r="N872" s="239"/>
      <c r="O872" s="239"/>
      <c r="P872" s="239"/>
      <c r="Q872" s="239"/>
      <c r="R872" s="239"/>
      <c r="S872" s="239"/>
    </row>
    <row r="873" spans="1:19" s="253" customFormat="1" x14ac:dyDescent="0.25">
      <c r="A873" s="239"/>
      <c r="B873" s="239"/>
      <c r="F873" s="239"/>
      <c r="G873" s="239"/>
      <c r="H873" s="239"/>
      <c r="I873" s="239"/>
      <c r="J873" s="239"/>
      <c r="K873" s="239"/>
      <c r="L873" s="239"/>
      <c r="M873" s="239"/>
      <c r="N873" s="239"/>
      <c r="O873" s="239"/>
      <c r="P873" s="239"/>
      <c r="Q873" s="239"/>
      <c r="R873" s="239"/>
      <c r="S873" s="239"/>
    </row>
    <row r="874" spans="1:19" s="253" customFormat="1" x14ac:dyDescent="0.25">
      <c r="A874" s="239"/>
      <c r="B874" s="239"/>
      <c r="F874" s="239"/>
      <c r="G874" s="239"/>
      <c r="H874" s="239"/>
      <c r="I874" s="239"/>
      <c r="J874" s="239"/>
      <c r="K874" s="239"/>
      <c r="L874" s="239"/>
      <c r="M874" s="239"/>
      <c r="N874" s="239"/>
      <c r="O874" s="239"/>
      <c r="P874" s="239"/>
      <c r="Q874" s="239"/>
      <c r="R874" s="239"/>
      <c r="S874" s="239"/>
    </row>
    <row r="875" spans="1:19" s="253" customFormat="1" x14ac:dyDescent="0.25">
      <c r="A875" s="239"/>
      <c r="B875" s="239"/>
      <c r="F875" s="239"/>
      <c r="G875" s="239"/>
      <c r="H875" s="239"/>
      <c r="I875" s="239"/>
      <c r="J875" s="239"/>
      <c r="K875" s="239"/>
      <c r="L875" s="239"/>
      <c r="M875" s="239"/>
      <c r="N875" s="239"/>
      <c r="O875" s="239"/>
      <c r="P875" s="239"/>
      <c r="Q875" s="239"/>
      <c r="R875" s="239"/>
      <c r="S875" s="239"/>
    </row>
    <row r="876" spans="1:19" s="253" customFormat="1" x14ac:dyDescent="0.25">
      <c r="A876" s="239"/>
      <c r="B876" s="239"/>
      <c r="F876" s="239"/>
      <c r="G876" s="239"/>
      <c r="H876" s="239"/>
      <c r="I876" s="239"/>
      <c r="J876" s="239"/>
      <c r="K876" s="239"/>
      <c r="L876" s="239"/>
      <c r="M876" s="239"/>
      <c r="N876" s="239"/>
      <c r="O876" s="239"/>
      <c r="P876" s="239"/>
      <c r="Q876" s="239"/>
      <c r="R876" s="239"/>
      <c r="S876" s="239"/>
    </row>
    <row r="877" spans="1:19" s="253" customFormat="1" x14ac:dyDescent="0.25">
      <c r="A877" s="239"/>
      <c r="B877" s="239"/>
      <c r="F877" s="239"/>
      <c r="G877" s="239"/>
      <c r="H877" s="239"/>
      <c r="I877" s="239"/>
      <c r="J877" s="239"/>
      <c r="K877" s="239"/>
      <c r="L877" s="239"/>
      <c r="M877" s="239"/>
      <c r="N877" s="239"/>
      <c r="O877" s="239"/>
      <c r="P877" s="239"/>
      <c r="Q877" s="239"/>
      <c r="R877" s="239"/>
      <c r="S877" s="239"/>
    </row>
    <row r="878" spans="1:19" s="253" customFormat="1" x14ac:dyDescent="0.25">
      <c r="A878" s="239"/>
      <c r="B878" s="239"/>
      <c r="F878" s="239"/>
      <c r="G878" s="239"/>
      <c r="H878" s="239"/>
      <c r="I878" s="239"/>
      <c r="J878" s="239"/>
      <c r="K878" s="239"/>
      <c r="L878" s="239"/>
      <c r="M878" s="239"/>
      <c r="N878" s="239"/>
      <c r="O878" s="239"/>
      <c r="P878" s="239"/>
      <c r="Q878" s="239"/>
      <c r="R878" s="239"/>
      <c r="S878" s="239"/>
    </row>
    <row r="879" spans="1:19" s="253" customFormat="1" x14ac:dyDescent="0.25">
      <c r="A879" s="239"/>
      <c r="B879" s="239"/>
      <c r="F879" s="239"/>
      <c r="G879" s="239"/>
      <c r="H879" s="239"/>
      <c r="I879" s="239"/>
      <c r="J879" s="239"/>
      <c r="K879" s="239"/>
      <c r="L879" s="239"/>
      <c r="M879" s="239"/>
      <c r="N879" s="239"/>
      <c r="O879" s="239"/>
      <c r="P879" s="239"/>
      <c r="Q879" s="239"/>
      <c r="R879" s="239"/>
      <c r="S879" s="239"/>
    </row>
    <row r="880" spans="1:19" s="253" customFormat="1" x14ac:dyDescent="0.25">
      <c r="A880" s="239"/>
      <c r="B880" s="239"/>
      <c r="F880" s="239"/>
      <c r="G880" s="239"/>
      <c r="H880" s="239"/>
      <c r="I880" s="239"/>
      <c r="J880" s="239"/>
      <c r="K880" s="239"/>
      <c r="L880" s="239"/>
      <c r="M880" s="239"/>
      <c r="N880" s="239"/>
      <c r="O880" s="239"/>
      <c r="P880" s="239"/>
      <c r="Q880" s="239"/>
      <c r="R880" s="239"/>
      <c r="S880" s="239"/>
    </row>
    <row r="881" spans="1:19" s="253" customFormat="1" x14ac:dyDescent="0.25">
      <c r="A881" s="239"/>
      <c r="B881" s="239"/>
      <c r="F881" s="239"/>
      <c r="G881" s="239"/>
      <c r="H881" s="239"/>
      <c r="I881" s="239"/>
      <c r="J881" s="239"/>
      <c r="K881" s="239"/>
      <c r="L881" s="239"/>
      <c r="M881" s="239"/>
      <c r="N881" s="239"/>
      <c r="O881" s="239"/>
      <c r="P881" s="239"/>
      <c r="Q881" s="239"/>
      <c r="R881" s="239"/>
      <c r="S881" s="239"/>
    </row>
    <row r="882" spans="1:19" s="253" customFormat="1" x14ac:dyDescent="0.25">
      <c r="A882" s="239"/>
      <c r="B882" s="239"/>
      <c r="F882" s="239"/>
      <c r="G882" s="239"/>
      <c r="H882" s="239"/>
      <c r="I882" s="239"/>
      <c r="J882" s="239"/>
      <c r="K882" s="239"/>
      <c r="L882" s="239"/>
      <c r="M882" s="239"/>
      <c r="N882" s="239"/>
      <c r="O882" s="239"/>
      <c r="P882" s="239"/>
      <c r="Q882" s="239"/>
      <c r="R882" s="239"/>
      <c r="S882" s="239"/>
    </row>
    <row r="883" spans="1:19" s="253" customFormat="1" x14ac:dyDescent="0.25">
      <c r="A883" s="239"/>
      <c r="B883" s="239"/>
      <c r="F883" s="239"/>
      <c r="G883" s="239"/>
      <c r="H883" s="239"/>
      <c r="I883" s="239"/>
      <c r="J883" s="239"/>
      <c r="K883" s="239"/>
      <c r="L883" s="239"/>
      <c r="M883" s="239"/>
      <c r="N883" s="239"/>
      <c r="O883" s="239"/>
      <c r="P883" s="239"/>
      <c r="Q883" s="239"/>
      <c r="R883" s="239"/>
      <c r="S883" s="239"/>
    </row>
    <row r="884" spans="1:19" s="253" customFormat="1" x14ac:dyDescent="0.25">
      <c r="A884" s="239"/>
      <c r="B884" s="239"/>
      <c r="F884" s="239"/>
      <c r="G884" s="239"/>
      <c r="H884" s="239"/>
      <c r="I884" s="239"/>
      <c r="J884" s="239"/>
      <c r="K884" s="239"/>
      <c r="L884" s="239"/>
      <c r="M884" s="239"/>
      <c r="N884" s="239"/>
      <c r="O884" s="239"/>
      <c r="P884" s="239"/>
      <c r="Q884" s="239"/>
      <c r="R884" s="239"/>
      <c r="S884" s="239"/>
    </row>
    <row r="885" spans="1:19" s="253" customFormat="1" x14ac:dyDescent="0.25">
      <c r="A885" s="239"/>
      <c r="B885" s="239"/>
      <c r="F885" s="239"/>
      <c r="G885" s="239"/>
      <c r="H885" s="239"/>
      <c r="I885" s="239"/>
      <c r="J885" s="239"/>
      <c r="K885" s="239"/>
      <c r="L885" s="239"/>
      <c r="M885" s="239"/>
      <c r="N885" s="239"/>
      <c r="O885" s="239"/>
      <c r="P885" s="239"/>
      <c r="Q885" s="239"/>
      <c r="R885" s="239"/>
      <c r="S885" s="239"/>
    </row>
    <row r="886" spans="1:19" s="253" customFormat="1" x14ac:dyDescent="0.25">
      <c r="A886" s="239"/>
      <c r="B886" s="239"/>
      <c r="F886" s="239"/>
      <c r="G886" s="239"/>
      <c r="H886" s="239"/>
      <c r="I886" s="239"/>
      <c r="J886" s="239"/>
      <c r="K886" s="239"/>
      <c r="L886" s="239"/>
      <c r="M886" s="239"/>
      <c r="N886" s="239"/>
      <c r="O886" s="239"/>
      <c r="P886" s="239"/>
      <c r="Q886" s="239"/>
      <c r="R886" s="239"/>
      <c r="S886" s="239"/>
    </row>
    <row r="887" spans="1:19" s="253" customFormat="1" x14ac:dyDescent="0.25">
      <c r="A887" s="239"/>
      <c r="B887" s="239"/>
      <c r="F887" s="239"/>
      <c r="G887" s="239"/>
      <c r="H887" s="239"/>
      <c r="I887" s="239"/>
      <c r="J887" s="239"/>
      <c r="K887" s="239"/>
      <c r="L887" s="239"/>
      <c r="M887" s="239"/>
      <c r="N887" s="239"/>
      <c r="O887" s="239"/>
      <c r="P887" s="239"/>
      <c r="Q887" s="239"/>
      <c r="R887" s="239"/>
      <c r="S887" s="239"/>
    </row>
    <row r="888" spans="1:19" s="253" customFormat="1" x14ac:dyDescent="0.25">
      <c r="A888" s="239"/>
      <c r="B888" s="239"/>
      <c r="F888" s="239"/>
      <c r="G888" s="239"/>
      <c r="H888" s="239"/>
      <c r="I888" s="239"/>
      <c r="J888" s="239"/>
      <c r="K888" s="239"/>
      <c r="L888" s="239"/>
      <c r="M888" s="239"/>
      <c r="N888" s="239"/>
      <c r="O888" s="239"/>
      <c r="P888" s="239"/>
      <c r="Q888" s="239"/>
      <c r="R888" s="239"/>
      <c r="S888" s="239"/>
    </row>
    <row r="889" spans="1:19" s="253" customFormat="1" x14ac:dyDescent="0.25">
      <c r="A889" s="239"/>
      <c r="B889" s="239"/>
      <c r="F889" s="239"/>
      <c r="G889" s="239"/>
      <c r="H889" s="239"/>
      <c r="I889" s="239"/>
      <c r="J889" s="239"/>
      <c r="K889" s="239"/>
      <c r="L889" s="239"/>
      <c r="M889" s="239"/>
      <c r="N889" s="239"/>
      <c r="O889" s="239"/>
      <c r="P889" s="239"/>
      <c r="Q889" s="239"/>
      <c r="R889" s="239"/>
      <c r="S889" s="239"/>
    </row>
    <row r="890" spans="1:19" s="253" customFormat="1" x14ac:dyDescent="0.25">
      <c r="A890" s="239"/>
      <c r="B890" s="239"/>
      <c r="F890" s="239"/>
      <c r="G890" s="239"/>
      <c r="H890" s="239"/>
      <c r="I890" s="239"/>
      <c r="J890" s="239"/>
      <c r="K890" s="239"/>
      <c r="L890" s="239"/>
      <c r="M890" s="239"/>
      <c r="N890" s="239"/>
      <c r="O890" s="239"/>
      <c r="P890" s="239"/>
      <c r="Q890" s="239"/>
      <c r="R890" s="239"/>
      <c r="S890" s="239"/>
    </row>
    <row r="891" spans="1:19" s="253" customFormat="1" x14ac:dyDescent="0.25">
      <c r="A891" s="239"/>
      <c r="B891" s="239"/>
      <c r="F891" s="239"/>
      <c r="G891" s="239"/>
      <c r="H891" s="239"/>
      <c r="I891" s="239"/>
      <c r="J891" s="239"/>
      <c r="K891" s="239"/>
      <c r="L891" s="239"/>
      <c r="M891" s="239"/>
      <c r="N891" s="239"/>
      <c r="O891" s="239"/>
      <c r="P891" s="239"/>
      <c r="Q891" s="239"/>
      <c r="R891" s="239"/>
      <c r="S891" s="239"/>
    </row>
    <row r="892" spans="1:19" s="253" customFormat="1" x14ac:dyDescent="0.25">
      <c r="A892" s="239"/>
      <c r="B892" s="239"/>
      <c r="F892" s="239"/>
      <c r="G892" s="239"/>
      <c r="H892" s="239"/>
      <c r="I892" s="239"/>
      <c r="J892" s="239"/>
      <c r="K892" s="239"/>
      <c r="L892" s="239"/>
      <c r="M892" s="239"/>
      <c r="N892" s="239"/>
      <c r="O892" s="239"/>
      <c r="P892" s="239"/>
      <c r="Q892" s="239"/>
      <c r="R892" s="239"/>
      <c r="S892" s="239"/>
    </row>
    <row r="893" spans="1:19" s="253" customFormat="1" x14ac:dyDescent="0.25">
      <c r="A893" s="239"/>
      <c r="B893" s="239"/>
      <c r="F893" s="239"/>
      <c r="G893" s="239"/>
      <c r="H893" s="239"/>
      <c r="I893" s="239"/>
      <c r="J893" s="239"/>
      <c r="K893" s="239"/>
      <c r="L893" s="239"/>
      <c r="M893" s="239"/>
      <c r="N893" s="239"/>
      <c r="O893" s="239"/>
      <c r="P893" s="239"/>
      <c r="Q893" s="239"/>
      <c r="R893" s="239"/>
      <c r="S893" s="239"/>
    </row>
    <row r="894" spans="1:19" s="253" customFormat="1" x14ac:dyDescent="0.25">
      <c r="A894" s="239"/>
      <c r="B894" s="239"/>
      <c r="F894" s="239"/>
      <c r="G894" s="239"/>
      <c r="H894" s="239"/>
      <c r="I894" s="239"/>
      <c r="J894" s="239"/>
      <c r="K894" s="239"/>
      <c r="L894" s="239"/>
      <c r="M894" s="239"/>
      <c r="N894" s="239"/>
      <c r="O894" s="239"/>
      <c r="P894" s="239"/>
      <c r="Q894" s="239"/>
      <c r="R894" s="239"/>
      <c r="S894" s="239"/>
    </row>
    <row r="895" spans="1:19" s="253" customFormat="1" x14ac:dyDescent="0.25">
      <c r="A895" s="239"/>
      <c r="B895" s="239"/>
      <c r="F895" s="239"/>
      <c r="G895" s="239"/>
      <c r="H895" s="239"/>
      <c r="I895" s="239"/>
      <c r="J895" s="239"/>
      <c r="K895" s="239"/>
      <c r="L895" s="239"/>
      <c r="M895" s="239"/>
      <c r="N895" s="239"/>
      <c r="O895" s="239"/>
      <c r="P895" s="239"/>
      <c r="Q895" s="239"/>
      <c r="R895" s="239"/>
      <c r="S895" s="239"/>
    </row>
    <row r="896" spans="1:19" s="253" customFormat="1" x14ac:dyDescent="0.25">
      <c r="A896" s="239"/>
      <c r="B896" s="239"/>
      <c r="F896" s="239"/>
      <c r="G896" s="239"/>
      <c r="H896" s="239"/>
      <c r="I896" s="239"/>
      <c r="J896" s="239"/>
      <c r="K896" s="239"/>
      <c r="L896" s="239"/>
      <c r="M896" s="239"/>
      <c r="N896" s="239"/>
      <c r="O896" s="239"/>
      <c r="P896" s="239"/>
      <c r="Q896" s="239"/>
      <c r="R896" s="239"/>
      <c r="S896" s="239"/>
    </row>
    <row r="897" spans="1:19" s="253" customFormat="1" x14ac:dyDescent="0.25">
      <c r="A897" s="239"/>
      <c r="B897" s="239"/>
      <c r="F897" s="239"/>
      <c r="G897" s="239"/>
      <c r="H897" s="239"/>
      <c r="I897" s="239"/>
      <c r="J897" s="239"/>
      <c r="K897" s="239"/>
      <c r="L897" s="239"/>
      <c r="M897" s="239"/>
      <c r="N897" s="239"/>
      <c r="O897" s="239"/>
      <c r="P897" s="239"/>
      <c r="Q897" s="239"/>
      <c r="R897" s="239"/>
      <c r="S897" s="239"/>
    </row>
    <row r="898" spans="1:19" s="253" customFormat="1" x14ac:dyDescent="0.25">
      <c r="A898" s="239"/>
      <c r="B898" s="239"/>
      <c r="F898" s="239"/>
      <c r="G898" s="239"/>
      <c r="H898" s="239"/>
      <c r="I898" s="239"/>
      <c r="J898" s="239"/>
      <c r="K898" s="239"/>
      <c r="L898" s="239"/>
      <c r="M898" s="239"/>
      <c r="N898" s="239"/>
      <c r="O898" s="239"/>
      <c r="P898" s="239"/>
      <c r="Q898" s="239"/>
      <c r="R898" s="239"/>
      <c r="S898" s="239"/>
    </row>
    <row r="899" spans="1:19" s="253" customFormat="1" x14ac:dyDescent="0.25">
      <c r="A899" s="239"/>
      <c r="B899" s="239"/>
      <c r="F899" s="239"/>
      <c r="G899" s="239"/>
      <c r="H899" s="239"/>
      <c r="I899" s="239"/>
      <c r="J899" s="239"/>
      <c r="K899" s="239"/>
      <c r="L899" s="239"/>
      <c r="M899" s="239"/>
      <c r="N899" s="239"/>
      <c r="O899" s="239"/>
      <c r="P899" s="239"/>
      <c r="Q899" s="239"/>
      <c r="R899" s="239"/>
      <c r="S899" s="239"/>
    </row>
    <row r="900" spans="1:19" s="253" customFormat="1" x14ac:dyDescent="0.25">
      <c r="A900" s="239"/>
      <c r="B900" s="239"/>
      <c r="F900" s="239"/>
      <c r="G900" s="239"/>
      <c r="H900" s="239"/>
      <c r="I900" s="239"/>
      <c r="J900" s="239"/>
      <c r="K900" s="239"/>
      <c r="L900" s="239"/>
      <c r="M900" s="239"/>
      <c r="N900" s="239"/>
      <c r="O900" s="239"/>
      <c r="P900" s="239"/>
      <c r="Q900" s="239"/>
      <c r="R900" s="239"/>
      <c r="S900" s="239"/>
    </row>
    <row r="901" spans="1:19" s="253" customFormat="1" x14ac:dyDescent="0.25">
      <c r="A901" s="239"/>
      <c r="B901" s="239"/>
      <c r="F901" s="239"/>
      <c r="G901" s="239"/>
      <c r="H901" s="239"/>
      <c r="I901" s="239"/>
      <c r="J901" s="239"/>
      <c r="K901" s="239"/>
      <c r="L901" s="239"/>
      <c r="M901" s="239"/>
      <c r="N901" s="239"/>
      <c r="O901" s="239"/>
      <c r="P901" s="239"/>
      <c r="Q901" s="239"/>
      <c r="R901" s="239"/>
      <c r="S901" s="239"/>
    </row>
    <row r="902" spans="1:19" s="253" customFormat="1" x14ac:dyDescent="0.25">
      <c r="A902" s="239"/>
      <c r="B902" s="239"/>
      <c r="F902" s="239"/>
      <c r="G902" s="239"/>
      <c r="H902" s="239"/>
      <c r="I902" s="239"/>
      <c r="J902" s="239"/>
      <c r="K902" s="239"/>
      <c r="L902" s="239"/>
      <c r="M902" s="239"/>
      <c r="N902" s="239"/>
      <c r="O902" s="239"/>
      <c r="P902" s="239"/>
      <c r="Q902" s="239"/>
      <c r="R902" s="239"/>
      <c r="S902" s="239"/>
    </row>
    <row r="903" spans="1:19" s="253" customFormat="1" x14ac:dyDescent="0.25">
      <c r="A903" s="239"/>
      <c r="B903" s="239"/>
      <c r="F903" s="239"/>
      <c r="G903" s="239"/>
      <c r="H903" s="239"/>
      <c r="I903" s="239"/>
      <c r="J903" s="239"/>
      <c r="K903" s="239"/>
      <c r="L903" s="239"/>
      <c r="M903" s="239"/>
      <c r="N903" s="239"/>
      <c r="O903" s="239"/>
      <c r="P903" s="239"/>
      <c r="Q903" s="239"/>
      <c r="R903" s="239"/>
      <c r="S903" s="239"/>
    </row>
    <row r="904" spans="1:19" s="253" customFormat="1" x14ac:dyDescent="0.25">
      <c r="A904" s="239"/>
      <c r="B904" s="239"/>
      <c r="F904" s="239"/>
      <c r="G904" s="239"/>
      <c r="H904" s="239"/>
      <c r="I904" s="239"/>
      <c r="J904" s="239"/>
      <c r="K904" s="239"/>
      <c r="L904" s="239"/>
      <c r="M904" s="239"/>
      <c r="N904" s="239"/>
      <c r="O904" s="239"/>
      <c r="P904" s="239"/>
      <c r="Q904" s="239"/>
      <c r="R904" s="239"/>
      <c r="S904" s="239"/>
    </row>
    <row r="905" spans="1:19" s="253" customFormat="1" x14ac:dyDescent="0.25">
      <c r="A905" s="239"/>
      <c r="B905" s="239"/>
      <c r="F905" s="239"/>
      <c r="G905" s="239"/>
      <c r="H905" s="239"/>
      <c r="I905" s="239"/>
      <c r="J905" s="239"/>
      <c r="K905" s="239"/>
      <c r="L905" s="239"/>
      <c r="M905" s="239"/>
      <c r="N905" s="239"/>
      <c r="O905" s="239"/>
      <c r="P905" s="239"/>
      <c r="Q905" s="239"/>
      <c r="R905" s="239"/>
      <c r="S905" s="239"/>
    </row>
    <row r="906" spans="1:19" s="253" customFormat="1" x14ac:dyDescent="0.25">
      <c r="A906" s="239"/>
      <c r="B906" s="239"/>
      <c r="F906" s="239"/>
      <c r="G906" s="239"/>
      <c r="H906" s="239"/>
      <c r="I906" s="239"/>
      <c r="J906" s="239"/>
      <c r="K906" s="239"/>
      <c r="L906" s="239"/>
      <c r="M906" s="239"/>
      <c r="N906" s="239"/>
      <c r="O906" s="239"/>
      <c r="P906" s="239"/>
      <c r="Q906" s="239"/>
      <c r="R906" s="239"/>
      <c r="S906" s="239"/>
    </row>
    <row r="907" spans="1:19" s="253" customFormat="1" x14ac:dyDescent="0.25">
      <c r="A907" s="239"/>
      <c r="B907" s="239"/>
      <c r="F907" s="239"/>
      <c r="G907" s="239"/>
      <c r="H907" s="239"/>
      <c r="I907" s="239"/>
      <c r="J907" s="239"/>
      <c r="K907" s="239"/>
      <c r="L907" s="239"/>
      <c r="M907" s="239"/>
      <c r="N907" s="239"/>
      <c r="O907" s="239"/>
      <c r="P907" s="239"/>
      <c r="Q907" s="239"/>
      <c r="R907" s="239"/>
      <c r="S907" s="239"/>
    </row>
    <row r="908" spans="1:19" s="253" customFormat="1" x14ac:dyDescent="0.25">
      <c r="A908" s="239"/>
      <c r="B908" s="239"/>
      <c r="F908" s="239"/>
      <c r="G908" s="239"/>
      <c r="H908" s="239"/>
      <c r="I908" s="239"/>
      <c r="J908" s="239"/>
      <c r="K908" s="239"/>
      <c r="L908" s="239"/>
      <c r="M908" s="239"/>
      <c r="N908" s="239"/>
      <c r="O908" s="239"/>
      <c r="P908" s="239"/>
      <c r="Q908" s="239"/>
      <c r="R908" s="239"/>
      <c r="S908" s="239"/>
    </row>
    <row r="909" spans="1:19" s="253" customFormat="1" x14ac:dyDescent="0.25">
      <c r="A909" s="239"/>
      <c r="B909" s="239"/>
      <c r="F909" s="239"/>
      <c r="G909" s="239"/>
      <c r="H909" s="239"/>
      <c r="I909" s="239"/>
      <c r="J909" s="239"/>
      <c r="K909" s="239"/>
      <c r="L909" s="239"/>
      <c r="M909" s="239"/>
      <c r="N909" s="239"/>
      <c r="O909" s="239"/>
      <c r="P909" s="239"/>
      <c r="Q909" s="239"/>
      <c r="R909" s="239"/>
      <c r="S909" s="239"/>
    </row>
    <row r="910" spans="1:19" s="253" customFormat="1" x14ac:dyDescent="0.25">
      <c r="A910" s="239"/>
      <c r="B910" s="239"/>
      <c r="F910" s="239"/>
      <c r="G910" s="239"/>
      <c r="H910" s="239"/>
      <c r="I910" s="239"/>
      <c r="J910" s="239"/>
      <c r="K910" s="239"/>
      <c r="L910" s="239"/>
      <c r="M910" s="239"/>
      <c r="N910" s="239"/>
      <c r="O910" s="239"/>
      <c r="P910" s="239"/>
      <c r="Q910" s="239"/>
      <c r="R910" s="239"/>
      <c r="S910" s="239"/>
    </row>
    <row r="911" spans="1:19" s="253" customFormat="1" x14ac:dyDescent="0.25">
      <c r="A911" s="239"/>
      <c r="B911" s="239"/>
      <c r="F911" s="239"/>
      <c r="G911" s="239"/>
      <c r="H911" s="239"/>
      <c r="I911" s="239"/>
      <c r="J911" s="239"/>
      <c r="K911" s="239"/>
      <c r="L911" s="239"/>
      <c r="M911" s="239"/>
      <c r="N911" s="239"/>
      <c r="O911" s="239"/>
      <c r="P911" s="239"/>
      <c r="Q911" s="239"/>
      <c r="R911" s="239"/>
      <c r="S911" s="239"/>
    </row>
    <row r="912" spans="1:19" s="253" customFormat="1" x14ac:dyDescent="0.25">
      <c r="A912" s="239"/>
      <c r="B912" s="239"/>
      <c r="F912" s="239"/>
      <c r="G912" s="239"/>
      <c r="H912" s="239"/>
      <c r="I912" s="239"/>
      <c r="J912" s="239"/>
      <c r="K912" s="239"/>
      <c r="L912" s="239"/>
      <c r="M912" s="239"/>
      <c r="N912" s="239"/>
      <c r="O912" s="239"/>
      <c r="P912" s="239"/>
      <c r="Q912" s="239"/>
      <c r="R912" s="239"/>
      <c r="S912" s="239"/>
    </row>
    <row r="913" spans="1:19" s="253" customFormat="1" x14ac:dyDescent="0.25">
      <c r="A913" s="239"/>
      <c r="B913" s="239"/>
      <c r="F913" s="239"/>
      <c r="G913" s="239"/>
      <c r="H913" s="239"/>
      <c r="I913" s="239"/>
      <c r="J913" s="239"/>
      <c r="K913" s="239"/>
      <c r="L913" s="239"/>
      <c r="M913" s="239"/>
      <c r="N913" s="239"/>
      <c r="O913" s="239"/>
      <c r="P913" s="239"/>
      <c r="Q913" s="239"/>
      <c r="R913" s="239"/>
      <c r="S913" s="239"/>
    </row>
    <row r="914" spans="1:19" s="253" customFormat="1" x14ac:dyDescent="0.25">
      <c r="A914" s="239"/>
      <c r="B914" s="239"/>
      <c r="F914" s="239"/>
      <c r="G914" s="239"/>
      <c r="H914" s="239"/>
      <c r="I914" s="239"/>
      <c r="J914" s="239"/>
      <c r="K914" s="239"/>
      <c r="L914" s="239"/>
      <c r="M914" s="239"/>
      <c r="N914" s="239"/>
      <c r="O914" s="239"/>
      <c r="P914" s="239"/>
      <c r="Q914" s="239"/>
      <c r="R914" s="239"/>
      <c r="S914" s="239"/>
    </row>
    <row r="915" spans="1:19" s="253" customFormat="1" x14ac:dyDescent="0.25">
      <c r="A915" s="239"/>
      <c r="B915" s="239"/>
      <c r="F915" s="239"/>
      <c r="G915" s="239"/>
      <c r="H915" s="239"/>
      <c r="I915" s="239"/>
      <c r="J915" s="239"/>
      <c r="K915" s="239"/>
      <c r="L915" s="239"/>
      <c r="M915" s="239"/>
      <c r="N915" s="239"/>
      <c r="O915" s="239"/>
      <c r="P915" s="239"/>
      <c r="Q915" s="239"/>
      <c r="R915" s="239"/>
      <c r="S915" s="239"/>
    </row>
    <row r="916" spans="1:19" s="253" customFormat="1" x14ac:dyDescent="0.25">
      <c r="A916" s="239"/>
      <c r="B916" s="239"/>
      <c r="F916" s="239"/>
      <c r="G916" s="239"/>
      <c r="H916" s="239"/>
      <c r="I916" s="239"/>
      <c r="J916" s="239"/>
      <c r="K916" s="239"/>
      <c r="L916" s="239"/>
      <c r="M916" s="239"/>
      <c r="N916" s="239"/>
      <c r="O916" s="239"/>
      <c r="P916" s="239"/>
      <c r="Q916" s="239"/>
      <c r="R916" s="239"/>
      <c r="S916" s="239"/>
    </row>
    <row r="917" spans="1:19" s="253" customFormat="1" x14ac:dyDescent="0.25">
      <c r="A917" s="239"/>
      <c r="B917" s="239"/>
      <c r="F917" s="239"/>
      <c r="G917" s="239"/>
      <c r="H917" s="239"/>
      <c r="I917" s="239"/>
      <c r="J917" s="239"/>
      <c r="K917" s="239"/>
      <c r="L917" s="239"/>
      <c r="M917" s="239"/>
      <c r="N917" s="239"/>
      <c r="O917" s="239"/>
      <c r="P917" s="239"/>
      <c r="Q917" s="239"/>
      <c r="R917" s="239"/>
      <c r="S917" s="239"/>
    </row>
    <row r="918" spans="1:19" s="253" customFormat="1" x14ac:dyDescent="0.25">
      <c r="A918" s="239"/>
      <c r="B918" s="239"/>
      <c r="F918" s="239"/>
      <c r="G918" s="239"/>
      <c r="H918" s="239"/>
      <c r="I918" s="239"/>
      <c r="J918" s="239"/>
      <c r="K918" s="239"/>
      <c r="L918" s="239"/>
      <c r="M918" s="239"/>
      <c r="N918" s="239"/>
      <c r="O918" s="239"/>
      <c r="P918" s="239"/>
      <c r="Q918" s="239"/>
      <c r="R918" s="239"/>
      <c r="S918" s="239"/>
    </row>
    <row r="919" spans="1:19" s="253" customFormat="1" x14ac:dyDescent="0.25">
      <c r="A919" s="239"/>
      <c r="B919" s="239"/>
      <c r="F919" s="239"/>
      <c r="G919" s="239"/>
      <c r="H919" s="239"/>
      <c r="I919" s="239"/>
      <c r="J919" s="239"/>
      <c r="K919" s="239"/>
      <c r="L919" s="239"/>
      <c r="M919" s="239"/>
      <c r="N919" s="239"/>
      <c r="O919" s="239"/>
      <c r="P919" s="239"/>
      <c r="Q919" s="239"/>
      <c r="R919" s="239"/>
      <c r="S919" s="239"/>
    </row>
    <row r="920" spans="1:19" s="253" customFormat="1" x14ac:dyDescent="0.25">
      <c r="A920" s="239"/>
      <c r="B920" s="239"/>
      <c r="F920" s="239"/>
      <c r="G920" s="239"/>
      <c r="H920" s="239"/>
      <c r="I920" s="239"/>
      <c r="J920" s="239"/>
      <c r="K920" s="239"/>
      <c r="L920" s="239"/>
      <c r="M920" s="239"/>
      <c r="N920" s="239"/>
      <c r="O920" s="239"/>
      <c r="P920" s="239"/>
      <c r="Q920" s="239"/>
      <c r="R920" s="239"/>
      <c r="S920" s="239"/>
    </row>
    <row r="921" spans="1:19" s="253" customFormat="1" x14ac:dyDescent="0.25">
      <c r="A921" s="239"/>
      <c r="B921" s="239"/>
      <c r="F921" s="239"/>
      <c r="G921" s="239"/>
      <c r="H921" s="239"/>
      <c r="I921" s="239"/>
      <c r="J921" s="239"/>
      <c r="K921" s="239"/>
      <c r="L921" s="239"/>
      <c r="M921" s="239"/>
      <c r="N921" s="239"/>
      <c r="O921" s="239"/>
      <c r="P921" s="239"/>
      <c r="Q921" s="239"/>
      <c r="R921" s="239"/>
      <c r="S921" s="239"/>
    </row>
    <row r="922" spans="1:19" s="253" customFormat="1" x14ac:dyDescent="0.25">
      <c r="A922" s="239"/>
      <c r="B922" s="239"/>
      <c r="F922" s="239"/>
      <c r="G922" s="239"/>
      <c r="H922" s="239"/>
      <c r="I922" s="239"/>
      <c r="J922" s="239"/>
      <c r="K922" s="239"/>
      <c r="L922" s="239"/>
      <c r="M922" s="239"/>
      <c r="N922" s="239"/>
      <c r="O922" s="239"/>
      <c r="P922" s="239"/>
      <c r="Q922" s="239"/>
      <c r="R922" s="239"/>
      <c r="S922" s="239"/>
    </row>
    <row r="923" spans="1:19" s="253" customFormat="1" x14ac:dyDescent="0.25">
      <c r="A923" s="239"/>
      <c r="B923" s="239"/>
      <c r="F923" s="239"/>
      <c r="G923" s="239"/>
      <c r="H923" s="239"/>
      <c r="I923" s="239"/>
      <c r="J923" s="239"/>
      <c r="K923" s="239"/>
      <c r="L923" s="239"/>
      <c r="M923" s="239"/>
      <c r="N923" s="239"/>
      <c r="O923" s="239"/>
      <c r="P923" s="239"/>
      <c r="Q923" s="239"/>
      <c r="R923" s="239"/>
      <c r="S923" s="239"/>
    </row>
    <row r="924" spans="1:19" s="253" customFormat="1" x14ac:dyDescent="0.25">
      <c r="A924" s="239"/>
      <c r="B924" s="239"/>
      <c r="F924" s="239"/>
      <c r="G924" s="239"/>
      <c r="H924" s="239"/>
      <c r="I924" s="239"/>
      <c r="J924" s="239"/>
      <c r="K924" s="239"/>
      <c r="L924" s="239"/>
      <c r="M924" s="239"/>
      <c r="N924" s="239"/>
      <c r="O924" s="239"/>
      <c r="P924" s="239"/>
      <c r="Q924" s="239"/>
      <c r="R924" s="239"/>
      <c r="S924" s="239"/>
    </row>
    <row r="925" spans="1:19" s="253" customFormat="1" x14ac:dyDescent="0.25">
      <c r="A925" s="239"/>
      <c r="B925" s="239"/>
      <c r="F925" s="239"/>
      <c r="G925" s="239"/>
      <c r="H925" s="239"/>
      <c r="I925" s="239"/>
      <c r="J925" s="239"/>
      <c r="K925" s="239"/>
      <c r="L925" s="239"/>
      <c r="M925" s="239"/>
      <c r="N925" s="239"/>
      <c r="O925" s="239"/>
      <c r="P925" s="239"/>
      <c r="Q925" s="239"/>
      <c r="R925" s="239"/>
      <c r="S925" s="239"/>
    </row>
    <row r="926" spans="1:19" s="253" customFormat="1" x14ac:dyDescent="0.25">
      <c r="A926" s="239"/>
      <c r="B926" s="239"/>
      <c r="F926" s="239"/>
      <c r="G926" s="239"/>
      <c r="H926" s="239"/>
      <c r="I926" s="239"/>
      <c r="J926" s="239"/>
      <c r="K926" s="239"/>
      <c r="L926" s="239"/>
      <c r="M926" s="239"/>
      <c r="N926" s="239"/>
      <c r="O926" s="239"/>
      <c r="P926" s="239"/>
      <c r="Q926" s="239"/>
      <c r="R926" s="239"/>
      <c r="S926" s="239"/>
    </row>
    <row r="927" spans="1:19" s="253" customFormat="1" x14ac:dyDescent="0.25">
      <c r="A927" s="239"/>
      <c r="B927" s="239"/>
      <c r="F927" s="239"/>
      <c r="G927" s="239"/>
      <c r="H927" s="239"/>
      <c r="I927" s="239"/>
      <c r="J927" s="239"/>
      <c r="K927" s="239"/>
      <c r="L927" s="239"/>
      <c r="M927" s="239"/>
      <c r="N927" s="239"/>
      <c r="O927" s="239"/>
      <c r="P927" s="239"/>
      <c r="Q927" s="239"/>
      <c r="R927" s="239"/>
      <c r="S927" s="239"/>
    </row>
    <row r="928" spans="1:19" s="253" customFormat="1" x14ac:dyDescent="0.25">
      <c r="A928" s="239"/>
      <c r="B928" s="239"/>
      <c r="F928" s="239"/>
      <c r="G928" s="239"/>
      <c r="H928" s="239"/>
      <c r="I928" s="239"/>
      <c r="J928" s="239"/>
      <c r="K928" s="239"/>
      <c r="L928" s="239"/>
      <c r="M928" s="239"/>
      <c r="N928" s="239"/>
      <c r="O928" s="239"/>
      <c r="P928" s="239"/>
      <c r="Q928" s="239"/>
      <c r="R928" s="239"/>
      <c r="S928" s="239"/>
    </row>
    <row r="929" spans="1:19" s="253" customFormat="1" x14ac:dyDescent="0.25">
      <c r="A929" s="239"/>
      <c r="B929" s="239"/>
      <c r="F929" s="239"/>
      <c r="G929" s="239"/>
      <c r="H929" s="239"/>
      <c r="I929" s="239"/>
      <c r="J929" s="239"/>
      <c r="K929" s="239"/>
      <c r="L929" s="239"/>
      <c r="M929" s="239"/>
      <c r="N929" s="239"/>
      <c r="O929" s="239"/>
      <c r="P929" s="239"/>
      <c r="Q929" s="239"/>
      <c r="R929" s="239"/>
      <c r="S929" s="239"/>
    </row>
    <row r="930" spans="1:19" s="253" customFormat="1" x14ac:dyDescent="0.25">
      <c r="A930" s="239"/>
      <c r="B930" s="239"/>
      <c r="F930" s="239"/>
      <c r="G930" s="239"/>
      <c r="H930" s="239"/>
      <c r="I930" s="239"/>
      <c r="J930" s="239"/>
      <c r="K930" s="239"/>
      <c r="L930" s="239"/>
      <c r="M930" s="239"/>
      <c r="N930" s="239"/>
      <c r="O930" s="239"/>
      <c r="P930" s="239"/>
      <c r="Q930" s="239"/>
      <c r="R930" s="239"/>
      <c r="S930" s="239"/>
    </row>
    <row r="931" spans="1:19" s="253" customFormat="1" x14ac:dyDescent="0.25">
      <c r="A931" s="239"/>
      <c r="B931" s="239"/>
      <c r="F931" s="239"/>
      <c r="G931" s="239"/>
      <c r="H931" s="239"/>
      <c r="I931" s="239"/>
      <c r="J931" s="239"/>
      <c r="K931" s="239"/>
      <c r="L931" s="239"/>
      <c r="M931" s="239"/>
      <c r="N931" s="239"/>
      <c r="O931" s="239"/>
      <c r="P931" s="239"/>
      <c r="Q931" s="239"/>
      <c r="R931" s="239"/>
      <c r="S931" s="239"/>
    </row>
    <row r="932" spans="1:19" s="253" customFormat="1" x14ac:dyDescent="0.25">
      <c r="A932" s="239"/>
      <c r="B932" s="239"/>
      <c r="F932" s="239"/>
      <c r="G932" s="239"/>
      <c r="H932" s="239"/>
      <c r="I932" s="239"/>
      <c r="J932" s="239"/>
      <c r="K932" s="239"/>
      <c r="L932" s="239"/>
      <c r="M932" s="239"/>
      <c r="N932" s="239"/>
      <c r="O932" s="239"/>
      <c r="P932" s="239"/>
      <c r="Q932" s="239"/>
      <c r="R932" s="239"/>
      <c r="S932" s="239"/>
    </row>
    <row r="933" spans="1:19" s="253" customFormat="1" x14ac:dyDescent="0.25">
      <c r="A933" s="239"/>
      <c r="B933" s="239"/>
      <c r="F933" s="239"/>
      <c r="G933" s="239"/>
      <c r="H933" s="239"/>
      <c r="I933" s="239"/>
      <c r="J933" s="239"/>
      <c r="K933" s="239"/>
      <c r="L933" s="239"/>
      <c r="M933" s="239"/>
      <c r="N933" s="239"/>
      <c r="O933" s="239"/>
      <c r="P933" s="239"/>
      <c r="Q933" s="239"/>
      <c r="R933" s="239"/>
      <c r="S933" s="239"/>
    </row>
    <row r="934" spans="1:19" s="253" customFormat="1" x14ac:dyDescent="0.25">
      <c r="A934" s="239"/>
      <c r="B934" s="239"/>
      <c r="F934" s="239"/>
      <c r="G934" s="239"/>
      <c r="H934" s="239"/>
      <c r="I934" s="239"/>
      <c r="J934" s="239"/>
      <c r="K934" s="239"/>
      <c r="L934" s="239"/>
      <c r="M934" s="239"/>
      <c r="N934" s="239"/>
      <c r="O934" s="239"/>
      <c r="P934" s="239"/>
      <c r="Q934" s="239"/>
      <c r="R934" s="239"/>
      <c r="S934" s="239"/>
    </row>
    <row r="935" spans="1:19" s="253" customFormat="1" x14ac:dyDescent="0.25">
      <c r="A935" s="239"/>
      <c r="B935" s="239"/>
      <c r="F935" s="239"/>
      <c r="G935" s="239"/>
      <c r="H935" s="239"/>
      <c r="I935" s="239"/>
      <c r="J935" s="239"/>
      <c r="K935" s="239"/>
      <c r="L935" s="239"/>
      <c r="M935" s="239"/>
      <c r="N935" s="239"/>
      <c r="O935" s="239"/>
      <c r="P935" s="239"/>
      <c r="Q935" s="239"/>
      <c r="R935" s="239"/>
      <c r="S935" s="239"/>
    </row>
    <row r="936" spans="1:19" s="253" customFormat="1" x14ac:dyDescent="0.25">
      <c r="A936" s="239"/>
      <c r="B936" s="239"/>
      <c r="F936" s="239"/>
      <c r="G936" s="239"/>
      <c r="H936" s="239"/>
      <c r="I936" s="239"/>
      <c r="J936" s="239"/>
      <c r="K936" s="239"/>
      <c r="L936" s="239"/>
      <c r="M936" s="239"/>
      <c r="N936" s="239"/>
      <c r="O936" s="239"/>
      <c r="P936" s="239"/>
      <c r="Q936" s="239"/>
      <c r="R936" s="239"/>
      <c r="S936" s="239"/>
    </row>
    <row r="937" spans="1:19" s="253" customFormat="1" x14ac:dyDescent="0.25">
      <c r="A937" s="239"/>
      <c r="B937" s="239"/>
      <c r="F937" s="239"/>
      <c r="G937" s="239"/>
      <c r="H937" s="239"/>
      <c r="I937" s="239"/>
      <c r="J937" s="239"/>
      <c r="K937" s="239"/>
      <c r="L937" s="239"/>
      <c r="M937" s="239"/>
      <c r="N937" s="239"/>
      <c r="O937" s="239"/>
      <c r="P937" s="239"/>
      <c r="Q937" s="239"/>
      <c r="R937" s="239"/>
      <c r="S937" s="239"/>
    </row>
    <row r="938" spans="1:19" s="253" customFormat="1" x14ac:dyDescent="0.25">
      <c r="A938" s="239"/>
      <c r="B938" s="239"/>
      <c r="F938" s="239"/>
      <c r="G938" s="239"/>
      <c r="H938" s="239"/>
      <c r="I938" s="239"/>
      <c r="J938" s="239"/>
      <c r="K938" s="239"/>
      <c r="L938" s="239"/>
      <c r="M938" s="239"/>
      <c r="N938" s="239"/>
      <c r="O938" s="239"/>
      <c r="P938" s="239"/>
      <c r="Q938" s="239"/>
      <c r="R938" s="239"/>
      <c r="S938" s="239"/>
    </row>
    <row r="939" spans="1:19" s="253" customFormat="1" x14ac:dyDescent="0.25">
      <c r="A939" s="239"/>
      <c r="B939" s="239"/>
      <c r="F939" s="239"/>
      <c r="G939" s="239"/>
      <c r="H939" s="239"/>
      <c r="I939" s="239"/>
      <c r="J939" s="239"/>
      <c r="K939" s="239"/>
      <c r="L939" s="239"/>
      <c r="M939" s="239"/>
      <c r="N939" s="239"/>
      <c r="O939" s="239"/>
      <c r="P939" s="239"/>
      <c r="Q939" s="239"/>
      <c r="R939" s="239"/>
      <c r="S939" s="239"/>
    </row>
    <row r="940" spans="1:19" s="253" customFormat="1" x14ac:dyDescent="0.25">
      <c r="A940" s="239"/>
      <c r="B940" s="239"/>
      <c r="F940" s="239"/>
      <c r="G940" s="239"/>
      <c r="H940" s="239"/>
      <c r="I940" s="239"/>
      <c r="J940" s="239"/>
      <c r="K940" s="239"/>
      <c r="L940" s="239"/>
      <c r="M940" s="239"/>
      <c r="N940" s="239"/>
      <c r="O940" s="239"/>
      <c r="P940" s="239"/>
      <c r="Q940" s="239"/>
      <c r="R940" s="239"/>
      <c r="S940" s="239"/>
    </row>
    <row r="941" spans="1:19" s="253" customFormat="1" x14ac:dyDescent="0.25">
      <c r="A941" s="239"/>
      <c r="B941" s="239"/>
      <c r="F941" s="239"/>
      <c r="G941" s="239"/>
      <c r="H941" s="239"/>
      <c r="I941" s="239"/>
      <c r="J941" s="239"/>
      <c r="K941" s="239"/>
      <c r="L941" s="239"/>
      <c r="M941" s="239"/>
      <c r="N941" s="239"/>
      <c r="O941" s="239"/>
      <c r="P941" s="239"/>
      <c r="Q941" s="239"/>
      <c r="R941" s="239"/>
      <c r="S941" s="239"/>
    </row>
    <row r="942" spans="1:19" s="253" customFormat="1" x14ac:dyDescent="0.25">
      <c r="A942" s="239"/>
      <c r="B942" s="239"/>
      <c r="F942" s="239"/>
      <c r="G942" s="239"/>
      <c r="H942" s="239"/>
      <c r="I942" s="239"/>
      <c r="J942" s="239"/>
      <c r="K942" s="239"/>
      <c r="L942" s="239"/>
      <c r="M942" s="239"/>
      <c r="N942" s="239"/>
      <c r="O942" s="239"/>
      <c r="P942" s="239"/>
      <c r="Q942" s="239"/>
      <c r="R942" s="239"/>
      <c r="S942" s="239"/>
    </row>
    <row r="943" spans="1:19" s="253" customFormat="1" x14ac:dyDescent="0.25">
      <c r="A943" s="239"/>
      <c r="B943" s="239"/>
      <c r="F943" s="239"/>
      <c r="G943" s="239"/>
      <c r="H943" s="239"/>
      <c r="I943" s="239"/>
      <c r="J943" s="239"/>
      <c r="K943" s="239"/>
      <c r="L943" s="239"/>
      <c r="M943" s="239"/>
      <c r="N943" s="239"/>
      <c r="O943" s="239"/>
      <c r="P943" s="239"/>
      <c r="Q943" s="239"/>
      <c r="R943" s="239"/>
      <c r="S943" s="239"/>
    </row>
    <row r="944" spans="1:19" s="253" customFormat="1" x14ac:dyDescent="0.25">
      <c r="A944" s="239"/>
      <c r="B944" s="239"/>
      <c r="F944" s="239"/>
      <c r="G944" s="239"/>
      <c r="H944" s="239"/>
      <c r="I944" s="239"/>
      <c r="J944" s="239"/>
      <c r="K944" s="239"/>
      <c r="L944" s="239"/>
      <c r="M944" s="239"/>
      <c r="N944" s="239"/>
      <c r="O944" s="239"/>
      <c r="P944" s="239"/>
      <c r="Q944" s="239"/>
      <c r="R944" s="239"/>
      <c r="S944" s="239"/>
    </row>
    <row r="945" spans="1:19" s="253" customFormat="1" x14ac:dyDescent="0.25">
      <c r="A945" s="239"/>
      <c r="B945" s="239"/>
      <c r="F945" s="239"/>
      <c r="G945" s="239"/>
      <c r="H945" s="239"/>
      <c r="I945" s="239"/>
      <c r="J945" s="239"/>
      <c r="K945" s="239"/>
      <c r="L945" s="239"/>
      <c r="M945" s="239"/>
      <c r="N945" s="239"/>
      <c r="O945" s="239"/>
      <c r="P945" s="239"/>
      <c r="Q945" s="239"/>
      <c r="R945" s="239"/>
      <c r="S945" s="239"/>
    </row>
    <row r="946" spans="1:19" s="253" customFormat="1" x14ac:dyDescent="0.25">
      <c r="A946" s="239"/>
      <c r="B946" s="239"/>
      <c r="F946" s="239"/>
      <c r="G946" s="239"/>
      <c r="H946" s="239"/>
      <c r="I946" s="239"/>
      <c r="J946" s="239"/>
      <c r="K946" s="239"/>
      <c r="L946" s="239"/>
      <c r="M946" s="239"/>
      <c r="N946" s="239"/>
      <c r="O946" s="239"/>
      <c r="P946" s="239"/>
      <c r="Q946" s="239"/>
      <c r="R946" s="239"/>
      <c r="S946" s="239"/>
    </row>
    <row r="947" spans="1:19" s="253" customFormat="1" x14ac:dyDescent="0.25">
      <c r="A947" s="239"/>
      <c r="B947" s="239"/>
      <c r="F947" s="239"/>
      <c r="G947" s="239"/>
      <c r="H947" s="239"/>
      <c r="I947" s="239"/>
      <c r="J947" s="239"/>
      <c r="K947" s="239"/>
      <c r="L947" s="239"/>
      <c r="M947" s="239"/>
      <c r="N947" s="239"/>
      <c r="O947" s="239"/>
      <c r="P947" s="239"/>
      <c r="Q947" s="239"/>
      <c r="R947" s="239"/>
      <c r="S947" s="239"/>
    </row>
    <row r="948" spans="1:19" s="253" customFormat="1" x14ac:dyDescent="0.25">
      <c r="A948" s="239"/>
      <c r="B948" s="239"/>
      <c r="F948" s="239"/>
      <c r="G948" s="239"/>
      <c r="H948" s="239"/>
      <c r="I948" s="239"/>
      <c r="J948" s="239"/>
      <c r="K948" s="239"/>
      <c r="L948" s="239"/>
      <c r="M948" s="239"/>
      <c r="N948" s="239"/>
      <c r="O948" s="239"/>
      <c r="P948" s="239"/>
      <c r="Q948" s="239"/>
      <c r="R948" s="239"/>
      <c r="S948" s="239"/>
    </row>
    <row r="949" spans="1:19" s="253" customFormat="1" x14ac:dyDescent="0.25">
      <c r="A949" s="239"/>
      <c r="B949" s="239"/>
      <c r="F949" s="239"/>
      <c r="G949" s="239"/>
      <c r="H949" s="239"/>
      <c r="I949" s="239"/>
      <c r="J949" s="239"/>
      <c r="K949" s="239"/>
      <c r="L949" s="239"/>
      <c r="M949" s="239"/>
      <c r="N949" s="239"/>
      <c r="O949" s="239"/>
      <c r="P949" s="239"/>
      <c r="Q949" s="239"/>
      <c r="R949" s="239"/>
      <c r="S949" s="239"/>
    </row>
    <row r="950" spans="1:19" s="253" customFormat="1" x14ac:dyDescent="0.25">
      <c r="A950" s="239"/>
      <c r="B950" s="239"/>
      <c r="F950" s="239"/>
      <c r="G950" s="239"/>
      <c r="H950" s="239"/>
      <c r="I950" s="239"/>
      <c r="J950" s="239"/>
      <c r="K950" s="239"/>
      <c r="L950" s="239"/>
      <c r="M950" s="239"/>
      <c r="N950" s="239"/>
      <c r="O950" s="239"/>
      <c r="P950" s="239"/>
      <c r="Q950" s="239"/>
      <c r="R950" s="239"/>
      <c r="S950" s="239"/>
    </row>
    <row r="951" spans="1:19" s="253" customFormat="1" x14ac:dyDescent="0.25">
      <c r="A951" s="239"/>
      <c r="B951" s="239"/>
      <c r="F951" s="239"/>
      <c r="G951" s="239"/>
      <c r="H951" s="239"/>
      <c r="I951" s="239"/>
      <c r="J951" s="239"/>
      <c r="K951" s="239"/>
      <c r="L951" s="239"/>
      <c r="M951" s="239"/>
      <c r="N951" s="239"/>
      <c r="O951" s="239"/>
      <c r="P951" s="239"/>
      <c r="Q951" s="239"/>
      <c r="R951" s="239"/>
      <c r="S951" s="239"/>
    </row>
    <row r="952" spans="1:19" s="253" customFormat="1" x14ac:dyDescent="0.25">
      <c r="A952" s="239"/>
      <c r="B952" s="239"/>
      <c r="F952" s="239"/>
      <c r="G952" s="239"/>
      <c r="H952" s="239"/>
      <c r="I952" s="239"/>
      <c r="J952" s="239"/>
      <c r="K952" s="239"/>
      <c r="L952" s="239"/>
      <c r="M952" s="239"/>
      <c r="N952" s="239"/>
      <c r="O952" s="239"/>
      <c r="P952" s="239"/>
      <c r="Q952" s="239"/>
      <c r="R952" s="239"/>
      <c r="S952" s="239"/>
    </row>
    <row r="953" spans="1:19" s="253" customFormat="1" x14ac:dyDescent="0.25">
      <c r="A953" s="239"/>
      <c r="B953" s="239"/>
      <c r="F953" s="239"/>
      <c r="G953" s="239"/>
      <c r="H953" s="239"/>
      <c r="I953" s="239"/>
      <c r="J953" s="239"/>
      <c r="K953" s="239"/>
      <c r="L953" s="239"/>
      <c r="M953" s="239"/>
      <c r="N953" s="239"/>
      <c r="O953" s="239"/>
      <c r="P953" s="239"/>
      <c r="Q953" s="239"/>
      <c r="R953" s="239"/>
      <c r="S953" s="239"/>
    </row>
    <row r="954" spans="1:19" s="253" customFormat="1" x14ac:dyDescent="0.25">
      <c r="A954" s="239"/>
      <c r="B954" s="239"/>
      <c r="F954" s="239"/>
      <c r="G954" s="239"/>
      <c r="H954" s="239"/>
      <c r="I954" s="239"/>
      <c r="J954" s="239"/>
      <c r="K954" s="239"/>
      <c r="L954" s="239"/>
      <c r="M954" s="239"/>
      <c r="N954" s="239"/>
      <c r="O954" s="239"/>
      <c r="P954" s="239"/>
      <c r="Q954" s="239"/>
      <c r="R954" s="239"/>
      <c r="S954" s="239"/>
    </row>
    <row r="955" spans="1:19" s="253" customFormat="1" x14ac:dyDescent="0.25">
      <c r="A955" s="239"/>
      <c r="B955" s="239"/>
      <c r="F955" s="239"/>
      <c r="G955" s="239"/>
      <c r="H955" s="239"/>
      <c r="I955" s="239"/>
      <c r="J955" s="239"/>
      <c r="K955" s="239"/>
      <c r="L955" s="239"/>
      <c r="M955" s="239"/>
      <c r="N955" s="239"/>
      <c r="O955" s="239"/>
      <c r="P955" s="239"/>
      <c r="Q955" s="239"/>
      <c r="R955" s="239"/>
      <c r="S955" s="239"/>
    </row>
    <row r="956" spans="1:19" s="253" customFormat="1" x14ac:dyDescent="0.25">
      <c r="A956" s="239"/>
      <c r="B956" s="239"/>
      <c r="F956" s="239"/>
      <c r="G956" s="239"/>
      <c r="H956" s="239"/>
      <c r="I956" s="239"/>
      <c r="J956" s="239"/>
      <c r="K956" s="239"/>
      <c r="L956" s="239"/>
      <c r="M956" s="239"/>
      <c r="N956" s="239"/>
      <c r="O956" s="239"/>
      <c r="P956" s="239"/>
      <c r="Q956" s="239"/>
      <c r="R956" s="239"/>
      <c r="S956" s="239"/>
    </row>
    <row r="957" spans="1:19" s="253" customFormat="1" x14ac:dyDescent="0.25">
      <c r="A957" s="239"/>
      <c r="B957" s="239"/>
      <c r="F957" s="239"/>
      <c r="G957" s="239"/>
      <c r="H957" s="239"/>
      <c r="I957" s="239"/>
      <c r="J957" s="239"/>
      <c r="K957" s="239"/>
      <c r="L957" s="239"/>
      <c r="M957" s="239"/>
      <c r="N957" s="239"/>
      <c r="O957" s="239"/>
      <c r="P957" s="239"/>
      <c r="Q957" s="239"/>
      <c r="R957" s="239"/>
      <c r="S957" s="239"/>
    </row>
    <row r="958" spans="1:19" s="253" customFormat="1" x14ac:dyDescent="0.25">
      <c r="A958" s="239"/>
      <c r="B958" s="239"/>
      <c r="F958" s="239"/>
      <c r="G958" s="239"/>
      <c r="H958" s="239"/>
      <c r="I958" s="239"/>
      <c r="J958" s="239"/>
      <c r="K958" s="239"/>
      <c r="L958" s="239"/>
      <c r="M958" s="239"/>
      <c r="N958" s="239"/>
      <c r="O958" s="239"/>
      <c r="P958" s="239"/>
      <c r="Q958" s="239"/>
      <c r="R958" s="239"/>
      <c r="S958" s="239"/>
    </row>
    <row r="959" spans="1:19" s="253" customFormat="1" x14ac:dyDescent="0.25">
      <c r="A959" s="239"/>
      <c r="B959" s="239"/>
      <c r="F959" s="239"/>
      <c r="G959" s="239"/>
      <c r="H959" s="239"/>
      <c r="I959" s="239"/>
      <c r="J959" s="239"/>
      <c r="K959" s="239"/>
      <c r="L959" s="239"/>
      <c r="M959" s="239"/>
      <c r="N959" s="239"/>
      <c r="O959" s="239"/>
      <c r="P959" s="239"/>
      <c r="Q959" s="239"/>
      <c r="R959" s="239"/>
      <c r="S959" s="239"/>
    </row>
    <row r="960" spans="1:19" s="253" customFormat="1" x14ac:dyDescent="0.25">
      <c r="A960" s="239"/>
      <c r="B960" s="239"/>
      <c r="F960" s="239"/>
      <c r="G960" s="239"/>
      <c r="H960" s="239"/>
      <c r="I960" s="239"/>
      <c r="J960" s="239"/>
      <c r="K960" s="239"/>
      <c r="L960" s="239"/>
      <c r="M960" s="239"/>
      <c r="N960" s="239"/>
      <c r="O960" s="239"/>
      <c r="P960" s="239"/>
      <c r="Q960" s="239"/>
      <c r="R960" s="239"/>
      <c r="S960" s="239"/>
    </row>
    <row r="961" spans="1:19" s="253" customFormat="1" x14ac:dyDescent="0.25">
      <c r="A961" s="239"/>
      <c r="B961" s="239"/>
      <c r="F961" s="239"/>
      <c r="G961" s="239"/>
      <c r="H961" s="239"/>
      <c r="I961" s="239"/>
      <c r="J961" s="239"/>
      <c r="K961" s="239"/>
      <c r="L961" s="239"/>
      <c r="M961" s="239"/>
      <c r="N961" s="239"/>
      <c r="O961" s="239"/>
      <c r="P961" s="239"/>
      <c r="Q961" s="239"/>
      <c r="R961" s="239"/>
      <c r="S961" s="239"/>
    </row>
    <row r="962" spans="1:19" s="253" customFormat="1" x14ac:dyDescent="0.25">
      <c r="A962" s="239"/>
      <c r="B962" s="239"/>
      <c r="F962" s="239"/>
      <c r="G962" s="239"/>
      <c r="H962" s="239"/>
      <c r="I962" s="239"/>
      <c r="J962" s="239"/>
      <c r="K962" s="239"/>
      <c r="L962" s="239"/>
      <c r="M962" s="239"/>
      <c r="N962" s="239"/>
      <c r="O962" s="239"/>
      <c r="P962" s="239"/>
      <c r="Q962" s="239"/>
      <c r="R962" s="239"/>
      <c r="S962" s="239"/>
    </row>
    <row r="963" spans="1:19" s="253" customFormat="1" x14ac:dyDescent="0.25">
      <c r="A963" s="239"/>
      <c r="B963" s="239"/>
      <c r="F963" s="239"/>
      <c r="G963" s="239"/>
      <c r="H963" s="239"/>
      <c r="I963" s="239"/>
      <c r="J963" s="239"/>
      <c r="K963" s="239"/>
      <c r="L963" s="239"/>
      <c r="M963" s="239"/>
      <c r="N963" s="239"/>
      <c r="O963" s="239"/>
      <c r="P963" s="239"/>
      <c r="Q963" s="239"/>
      <c r="R963" s="239"/>
      <c r="S963" s="239"/>
    </row>
    <row r="964" spans="1:19" s="253" customFormat="1" x14ac:dyDescent="0.25">
      <c r="A964" s="239"/>
      <c r="B964" s="239"/>
      <c r="F964" s="239"/>
      <c r="G964" s="239"/>
      <c r="H964" s="239"/>
      <c r="I964" s="239"/>
      <c r="J964" s="239"/>
      <c r="K964" s="239"/>
      <c r="L964" s="239"/>
      <c r="M964" s="239"/>
      <c r="N964" s="239"/>
      <c r="O964" s="239"/>
      <c r="P964" s="239"/>
      <c r="Q964" s="239"/>
      <c r="R964" s="239"/>
      <c r="S964" s="239"/>
    </row>
    <row r="965" spans="1:19" s="253" customFormat="1" x14ac:dyDescent="0.25">
      <c r="A965" s="239"/>
      <c r="B965" s="239"/>
      <c r="F965" s="239"/>
      <c r="G965" s="239"/>
      <c r="H965" s="239"/>
      <c r="I965" s="239"/>
      <c r="J965" s="239"/>
      <c r="K965" s="239"/>
      <c r="L965" s="239"/>
      <c r="M965" s="239"/>
      <c r="N965" s="239"/>
      <c r="O965" s="239"/>
      <c r="P965" s="239"/>
      <c r="Q965" s="239"/>
      <c r="R965" s="239"/>
      <c r="S965" s="239"/>
    </row>
    <row r="966" spans="1:19" s="253" customFormat="1" x14ac:dyDescent="0.25">
      <c r="A966" s="239"/>
      <c r="B966" s="239"/>
      <c r="F966" s="239"/>
      <c r="G966" s="239"/>
      <c r="H966" s="239"/>
      <c r="I966" s="239"/>
      <c r="J966" s="239"/>
      <c r="K966" s="239"/>
      <c r="L966" s="239"/>
      <c r="M966" s="239"/>
      <c r="N966" s="239"/>
      <c r="O966" s="239"/>
      <c r="P966" s="239"/>
      <c r="Q966" s="239"/>
      <c r="R966" s="239"/>
      <c r="S966" s="239"/>
    </row>
    <row r="967" spans="1:19" s="253" customFormat="1" x14ac:dyDescent="0.25">
      <c r="A967" s="239"/>
      <c r="B967" s="239"/>
      <c r="F967" s="239"/>
      <c r="G967" s="239"/>
      <c r="H967" s="239"/>
      <c r="I967" s="239"/>
      <c r="J967" s="239"/>
      <c r="K967" s="239"/>
      <c r="L967" s="239"/>
      <c r="M967" s="239"/>
      <c r="N967" s="239"/>
      <c r="O967" s="239"/>
      <c r="P967" s="239"/>
      <c r="Q967" s="239"/>
      <c r="R967" s="239"/>
      <c r="S967" s="239"/>
    </row>
    <row r="968" spans="1:19" s="253" customFormat="1" x14ac:dyDescent="0.25">
      <c r="A968" s="239"/>
      <c r="B968" s="239"/>
      <c r="F968" s="239"/>
      <c r="G968" s="239"/>
      <c r="H968" s="239"/>
      <c r="I968" s="239"/>
      <c r="J968" s="239"/>
      <c r="K968" s="239"/>
      <c r="L968" s="239"/>
      <c r="M968" s="239"/>
      <c r="N968" s="239"/>
      <c r="O968" s="239"/>
      <c r="P968" s="239"/>
      <c r="Q968" s="239"/>
      <c r="R968" s="239"/>
      <c r="S968" s="239"/>
    </row>
    <row r="969" spans="1:19" s="253" customFormat="1" x14ac:dyDescent="0.25">
      <c r="A969" s="239"/>
      <c r="B969" s="239"/>
      <c r="F969" s="239"/>
      <c r="G969" s="239"/>
      <c r="H969" s="239"/>
      <c r="I969" s="239"/>
      <c r="J969" s="239"/>
      <c r="K969" s="239"/>
      <c r="L969" s="239"/>
      <c r="M969" s="239"/>
      <c r="N969" s="239"/>
      <c r="O969" s="239"/>
      <c r="P969" s="239"/>
      <c r="Q969" s="239"/>
      <c r="R969" s="239"/>
      <c r="S969" s="239"/>
    </row>
    <row r="970" spans="1:19" s="253" customFormat="1" x14ac:dyDescent="0.25">
      <c r="A970" s="239"/>
      <c r="B970" s="239"/>
      <c r="F970" s="239"/>
      <c r="G970" s="239"/>
      <c r="H970" s="239"/>
      <c r="I970" s="239"/>
      <c r="J970" s="239"/>
      <c r="K970" s="239"/>
      <c r="L970" s="239"/>
      <c r="M970" s="239"/>
      <c r="N970" s="239"/>
      <c r="O970" s="239"/>
      <c r="P970" s="239"/>
      <c r="Q970" s="239"/>
      <c r="R970" s="239"/>
      <c r="S970" s="239"/>
    </row>
    <row r="971" spans="1:19" s="253" customFormat="1" x14ac:dyDescent="0.25">
      <c r="A971" s="239"/>
      <c r="B971" s="239"/>
      <c r="F971" s="239"/>
      <c r="G971" s="239"/>
      <c r="H971" s="239"/>
      <c r="I971" s="239"/>
      <c r="J971" s="239"/>
      <c r="K971" s="239"/>
      <c r="L971" s="239"/>
      <c r="M971" s="239"/>
      <c r="N971" s="239"/>
      <c r="O971" s="239"/>
      <c r="P971" s="239"/>
      <c r="Q971" s="239"/>
      <c r="R971" s="239"/>
      <c r="S971" s="239"/>
    </row>
    <row r="972" spans="1:19" s="253" customFormat="1" x14ac:dyDescent="0.25">
      <c r="A972" s="239"/>
      <c r="B972" s="239"/>
      <c r="F972" s="239"/>
      <c r="G972" s="239"/>
      <c r="H972" s="239"/>
      <c r="I972" s="239"/>
      <c r="J972" s="239"/>
      <c r="K972" s="239"/>
      <c r="L972" s="239"/>
      <c r="M972" s="239"/>
      <c r="N972" s="239"/>
      <c r="O972" s="239"/>
      <c r="P972" s="239"/>
      <c r="Q972" s="239"/>
      <c r="R972" s="239"/>
      <c r="S972" s="239"/>
    </row>
    <row r="973" spans="1:19" s="253" customFormat="1" x14ac:dyDescent="0.25">
      <c r="A973" s="239"/>
      <c r="B973" s="239"/>
      <c r="F973" s="239"/>
      <c r="G973" s="239"/>
      <c r="H973" s="239"/>
      <c r="I973" s="239"/>
      <c r="J973" s="239"/>
      <c r="K973" s="239"/>
      <c r="L973" s="239"/>
      <c r="M973" s="239"/>
      <c r="N973" s="239"/>
      <c r="O973" s="239"/>
      <c r="P973" s="239"/>
      <c r="Q973" s="239"/>
      <c r="R973" s="239"/>
      <c r="S973" s="239"/>
    </row>
    <row r="974" spans="1:19" s="253" customFormat="1" x14ac:dyDescent="0.25">
      <c r="A974" s="239"/>
      <c r="B974" s="239"/>
      <c r="F974" s="239"/>
      <c r="G974" s="239"/>
      <c r="H974" s="239"/>
      <c r="I974" s="239"/>
      <c r="J974" s="239"/>
      <c r="K974" s="239"/>
      <c r="L974" s="239"/>
      <c r="M974" s="239"/>
      <c r="N974" s="239"/>
      <c r="O974" s="239"/>
      <c r="P974" s="239"/>
      <c r="Q974" s="239"/>
      <c r="R974" s="239"/>
      <c r="S974" s="239"/>
    </row>
    <row r="975" spans="1:19" s="253" customFormat="1" x14ac:dyDescent="0.25">
      <c r="A975" s="239"/>
      <c r="B975" s="239"/>
      <c r="F975" s="239"/>
      <c r="G975" s="239"/>
      <c r="H975" s="239"/>
      <c r="I975" s="239"/>
      <c r="J975" s="239"/>
      <c r="K975" s="239"/>
      <c r="L975" s="239"/>
      <c r="M975" s="239"/>
      <c r="N975" s="239"/>
      <c r="O975" s="239"/>
      <c r="P975" s="239"/>
      <c r="Q975" s="239"/>
      <c r="R975" s="239"/>
      <c r="S975" s="239"/>
    </row>
    <row r="976" spans="1:19" s="253" customFormat="1" x14ac:dyDescent="0.25">
      <c r="A976" s="239"/>
      <c r="B976" s="239"/>
      <c r="F976" s="239"/>
      <c r="G976" s="239"/>
      <c r="H976" s="239"/>
      <c r="I976" s="239"/>
      <c r="J976" s="239"/>
      <c r="K976" s="239"/>
      <c r="L976" s="239"/>
      <c r="M976" s="239"/>
      <c r="N976" s="239"/>
      <c r="O976" s="239"/>
      <c r="P976" s="239"/>
      <c r="Q976" s="239"/>
      <c r="R976" s="239"/>
      <c r="S976" s="239"/>
    </row>
    <row r="977" spans="1:19" s="253" customFormat="1" x14ac:dyDescent="0.25">
      <c r="A977" s="239"/>
      <c r="B977" s="239"/>
      <c r="F977" s="239"/>
      <c r="G977" s="239"/>
      <c r="H977" s="239"/>
      <c r="I977" s="239"/>
      <c r="J977" s="239"/>
      <c r="K977" s="239"/>
      <c r="L977" s="239"/>
      <c r="M977" s="239"/>
      <c r="N977" s="239"/>
      <c r="O977" s="239"/>
      <c r="P977" s="239"/>
      <c r="Q977" s="239"/>
      <c r="R977" s="239"/>
      <c r="S977" s="239"/>
    </row>
    <row r="978" spans="1:19" s="253" customFormat="1" x14ac:dyDescent="0.25">
      <c r="A978" s="239"/>
      <c r="B978" s="239"/>
      <c r="F978" s="239"/>
      <c r="G978" s="239"/>
      <c r="H978" s="239"/>
      <c r="I978" s="239"/>
      <c r="J978" s="239"/>
      <c r="K978" s="239"/>
      <c r="L978" s="239"/>
      <c r="M978" s="239"/>
      <c r="N978" s="239"/>
      <c r="O978" s="239"/>
      <c r="P978" s="239"/>
      <c r="Q978" s="239"/>
      <c r="R978" s="239"/>
      <c r="S978" s="239"/>
    </row>
    <row r="979" spans="1:19" s="253" customFormat="1" x14ac:dyDescent="0.25">
      <c r="A979" s="239"/>
      <c r="B979" s="239"/>
      <c r="F979" s="239"/>
      <c r="G979" s="239"/>
      <c r="H979" s="239"/>
      <c r="I979" s="239"/>
      <c r="J979" s="239"/>
      <c r="K979" s="239"/>
      <c r="L979" s="239"/>
      <c r="M979" s="239"/>
      <c r="N979" s="239"/>
      <c r="O979" s="239"/>
      <c r="P979" s="239"/>
      <c r="Q979" s="239"/>
      <c r="R979" s="239"/>
      <c r="S979" s="239"/>
    </row>
  </sheetData>
  <printOptions gridLinesSet="0"/>
  <pageMargins left="0.22" right="0.17" top="0.3" bottom="1" header="0.17" footer="0.5"/>
  <pageSetup scale="40" orientation="portrait" r:id="rId1"/>
  <headerFooter alignWithMargins="0">
    <oddFooter>&amp;L&amp;Z&amp;F&amp;A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4545-3294-48A9-B29C-CEDF81CAA573}">
  <sheetPr syncVertical="1" syncRef="A1" transitionEvaluation="1">
    <pageSetUpPr fitToPage="1"/>
  </sheetPr>
  <dimension ref="A1:S982"/>
  <sheetViews>
    <sheetView showGridLines="0" zoomScale="110" zoomScaleNormal="110" zoomScaleSheetLayoutView="75" workbookViewId="0">
      <selection activeCell="B24" sqref="B24"/>
    </sheetView>
  </sheetViews>
  <sheetFormatPr defaultColWidth="12.54296875" defaultRowHeight="12.5" x14ac:dyDescent="0.25"/>
  <cols>
    <col min="1" max="1" width="23.453125" style="239" customWidth="1"/>
    <col min="2" max="2" width="62.1796875" style="239" customWidth="1"/>
    <col min="3" max="3" width="14.453125" style="242" customWidth="1"/>
    <col min="4" max="4" width="15.54296875" style="242" customWidth="1"/>
    <col min="5" max="5" width="16.7265625" style="242" customWidth="1"/>
    <col min="6" max="16384" width="12.54296875" style="239"/>
  </cols>
  <sheetData>
    <row r="1" spans="1:5" ht="13" x14ac:dyDescent="0.3">
      <c r="A1" s="181" t="s">
        <v>733</v>
      </c>
    </row>
    <row r="2" spans="1:5" ht="17.25" customHeight="1" x14ac:dyDescent="0.3">
      <c r="A2" s="243" t="s">
        <v>740</v>
      </c>
      <c r="B2" s="244"/>
      <c r="D2" s="239"/>
      <c r="E2" s="254"/>
    </row>
    <row r="3" spans="1:5" ht="13" x14ac:dyDescent="0.3">
      <c r="A3" s="226"/>
      <c r="E3" s="247"/>
    </row>
    <row r="4" spans="1:5" ht="13" x14ac:dyDescent="0.3">
      <c r="A4" s="184" t="s">
        <v>741</v>
      </c>
      <c r="E4" s="247"/>
    </row>
    <row r="5" spans="1:5" s="41" customFormat="1" ht="13" x14ac:dyDescent="0.3">
      <c r="A5" s="183" t="s">
        <v>64</v>
      </c>
      <c r="B5" s="184" t="str">
        <f>'FS-Balance Sheet 3.04'!B3</f>
        <v>XXXXXXXX</v>
      </c>
    </row>
    <row r="6" spans="1:5" s="41" customFormat="1" ht="13" x14ac:dyDescent="0.3">
      <c r="A6" s="183" t="s">
        <v>564</v>
      </c>
      <c r="B6" s="185">
        <f>'FS-Balance Sheet 3.04'!B4</f>
        <v>44561</v>
      </c>
    </row>
    <row r="7" spans="1:5" s="41" customFormat="1" ht="13" x14ac:dyDescent="0.3">
      <c r="A7" s="183"/>
      <c r="B7" s="185"/>
    </row>
    <row r="8" spans="1:5" s="41" customFormat="1" ht="13" x14ac:dyDescent="0.3">
      <c r="A8" s="183"/>
      <c r="B8" s="185"/>
    </row>
    <row r="9" spans="1:5" s="41" customFormat="1" ht="12" customHeight="1" x14ac:dyDescent="0.3">
      <c r="A9" s="184"/>
      <c r="B9" s="185"/>
    </row>
    <row r="10" spans="1:5" s="41" customFormat="1" ht="12" customHeight="1" x14ac:dyDescent="0.3">
      <c r="B10" s="44"/>
      <c r="C10" s="229"/>
      <c r="D10" s="229"/>
      <c r="E10" s="229"/>
    </row>
    <row r="11" spans="1:5" s="249" customFormat="1" ht="42" customHeight="1" x14ac:dyDescent="0.25">
      <c r="A11" s="208" t="s">
        <v>183</v>
      </c>
      <c r="B11" s="209" t="s">
        <v>184</v>
      </c>
      <c r="C11" s="248" t="s">
        <v>185</v>
      </c>
      <c r="D11" s="248" t="s">
        <v>186</v>
      </c>
      <c r="E11" s="248" t="s">
        <v>187</v>
      </c>
    </row>
    <row r="12" spans="1:5" s="249" customFormat="1" ht="13" x14ac:dyDescent="0.3">
      <c r="A12" s="232" t="s">
        <v>188</v>
      </c>
      <c r="B12" s="233" t="s">
        <v>189</v>
      </c>
      <c r="C12" s="220">
        <v>0</v>
      </c>
      <c r="D12" s="220">
        <v>0</v>
      </c>
      <c r="E12" s="220">
        <f>C12+D12</f>
        <v>0</v>
      </c>
    </row>
    <row r="13" spans="1:5" s="249" customFormat="1" ht="13" x14ac:dyDescent="0.3">
      <c r="A13" s="234" t="s">
        <v>190</v>
      </c>
      <c r="B13" s="235" t="s">
        <v>191</v>
      </c>
      <c r="C13" s="201">
        <v>0</v>
      </c>
      <c r="D13" s="201">
        <v>0</v>
      </c>
      <c r="E13" s="220">
        <f>+C13+D13</f>
        <v>0</v>
      </c>
    </row>
    <row r="14" spans="1:5" s="249" customFormat="1" ht="13" x14ac:dyDescent="0.3">
      <c r="A14" s="234" t="s">
        <v>192</v>
      </c>
      <c r="B14" s="236" t="s">
        <v>193</v>
      </c>
      <c r="C14" s="201">
        <v>0</v>
      </c>
      <c r="D14" s="201">
        <v>0</v>
      </c>
      <c r="E14" s="220">
        <f>+C14+D14</f>
        <v>0</v>
      </c>
    </row>
    <row r="15" spans="1:5" x14ac:dyDescent="0.25">
      <c r="A15" s="70" t="s">
        <v>194</v>
      </c>
      <c r="B15" s="54"/>
      <c r="C15" s="211"/>
      <c r="D15" s="212"/>
      <c r="E15" s="219"/>
    </row>
    <row r="16" spans="1:5" x14ac:dyDescent="0.25">
      <c r="A16" s="59" t="s">
        <v>195</v>
      </c>
      <c r="B16" s="60" t="s">
        <v>196</v>
      </c>
      <c r="C16" s="250">
        <v>0</v>
      </c>
      <c r="D16" s="251">
        <v>0</v>
      </c>
      <c r="E16" s="214">
        <f t="shared" ref="E16:E25" si="0">C16+D16</f>
        <v>0</v>
      </c>
    </row>
    <row r="17" spans="1:5" x14ac:dyDescent="0.25">
      <c r="A17" s="78" t="s">
        <v>197</v>
      </c>
      <c r="B17" s="120" t="s">
        <v>198</v>
      </c>
      <c r="C17" s="213">
        <v>0</v>
      </c>
      <c r="D17" s="213">
        <v>0</v>
      </c>
      <c r="E17" s="217">
        <f t="shared" si="0"/>
        <v>0</v>
      </c>
    </row>
    <row r="18" spans="1:5" x14ac:dyDescent="0.25">
      <c r="A18" s="78" t="s">
        <v>199</v>
      </c>
      <c r="B18" s="120" t="s">
        <v>200</v>
      </c>
      <c r="C18" s="213">
        <v>0</v>
      </c>
      <c r="D18" s="213">
        <v>0</v>
      </c>
      <c r="E18" s="217">
        <f t="shared" si="0"/>
        <v>0</v>
      </c>
    </row>
    <row r="19" spans="1:5" x14ac:dyDescent="0.25">
      <c r="A19" s="78" t="s">
        <v>201</v>
      </c>
      <c r="B19" s="120" t="s">
        <v>202</v>
      </c>
      <c r="C19" s="213">
        <v>0</v>
      </c>
      <c r="D19" s="213">
        <v>0</v>
      </c>
      <c r="E19" s="217">
        <f t="shared" si="0"/>
        <v>0</v>
      </c>
    </row>
    <row r="20" spans="1:5" x14ac:dyDescent="0.25">
      <c r="A20" s="78" t="s">
        <v>203</v>
      </c>
      <c r="B20" s="120" t="s">
        <v>204</v>
      </c>
      <c r="C20" s="213">
        <v>0</v>
      </c>
      <c r="D20" s="213">
        <v>0</v>
      </c>
      <c r="E20" s="217">
        <f t="shared" si="0"/>
        <v>0</v>
      </c>
    </row>
    <row r="21" spans="1:5" x14ac:dyDescent="0.25">
      <c r="A21" s="78" t="s">
        <v>205</v>
      </c>
      <c r="B21" s="120" t="s">
        <v>206</v>
      </c>
      <c r="C21" s="213">
        <v>0</v>
      </c>
      <c r="D21" s="213">
        <v>0</v>
      </c>
      <c r="E21" s="217">
        <f>C21+D21</f>
        <v>0</v>
      </c>
    </row>
    <row r="22" spans="1:5" x14ac:dyDescent="0.25">
      <c r="A22" s="78" t="s">
        <v>207</v>
      </c>
      <c r="B22" s="120" t="s">
        <v>208</v>
      </c>
      <c r="C22" s="213">
        <v>0</v>
      </c>
      <c r="D22" s="213">
        <v>0</v>
      </c>
      <c r="E22" s="217">
        <f t="shared" si="0"/>
        <v>0</v>
      </c>
    </row>
    <row r="23" spans="1:5" x14ac:dyDescent="0.25">
      <c r="A23" s="59" t="s">
        <v>209</v>
      </c>
      <c r="B23" s="70" t="s">
        <v>198</v>
      </c>
      <c r="C23" s="213">
        <v>0</v>
      </c>
      <c r="D23" s="213">
        <v>0</v>
      </c>
      <c r="E23" s="217">
        <f>C23+D23</f>
        <v>0</v>
      </c>
    </row>
    <row r="24" spans="1:5" x14ac:dyDescent="0.25">
      <c r="A24" s="59" t="s">
        <v>210</v>
      </c>
      <c r="B24" s="53" t="s">
        <v>198</v>
      </c>
      <c r="C24" s="213">
        <v>0</v>
      </c>
      <c r="D24" s="213">
        <v>0</v>
      </c>
      <c r="E24" s="217">
        <f>C24+D24</f>
        <v>0</v>
      </c>
    </row>
    <row r="25" spans="1:5" ht="13" x14ac:dyDescent="0.3">
      <c r="A25" s="63">
        <v>40199</v>
      </c>
      <c r="B25" s="121" t="s">
        <v>211</v>
      </c>
      <c r="C25" s="215">
        <f>SUM(C16:C24)</f>
        <v>0</v>
      </c>
      <c r="D25" s="215">
        <f>SUM(D16:D24)</f>
        <v>0</v>
      </c>
      <c r="E25" s="215">
        <f t="shared" si="0"/>
        <v>0</v>
      </c>
    </row>
    <row r="26" spans="1:5" x14ac:dyDescent="0.25">
      <c r="A26" s="61"/>
      <c r="B26" s="128"/>
      <c r="C26" s="216"/>
      <c r="D26" s="216"/>
      <c r="E26" s="217"/>
    </row>
    <row r="27" spans="1:5" x14ac:dyDescent="0.25">
      <c r="A27" s="59" t="s">
        <v>212</v>
      </c>
      <c r="B27" s="128" t="s">
        <v>213</v>
      </c>
      <c r="C27" s="213">
        <v>0</v>
      </c>
      <c r="D27" s="213">
        <v>0</v>
      </c>
      <c r="E27" s="217">
        <f>C27+D27</f>
        <v>0</v>
      </c>
    </row>
    <row r="28" spans="1:5" x14ac:dyDescent="0.25">
      <c r="A28" s="78" t="s">
        <v>214</v>
      </c>
      <c r="B28" s="133" t="s">
        <v>215</v>
      </c>
      <c r="C28" s="213">
        <v>0</v>
      </c>
      <c r="D28" s="213">
        <v>0</v>
      </c>
      <c r="E28" s="217">
        <f>C28+D28</f>
        <v>0</v>
      </c>
    </row>
    <row r="29" spans="1:5" x14ac:dyDescent="0.25">
      <c r="A29" s="59" t="s">
        <v>216</v>
      </c>
      <c r="B29" s="70" t="s">
        <v>217</v>
      </c>
      <c r="C29" s="213">
        <v>0</v>
      </c>
      <c r="D29" s="213">
        <v>0</v>
      </c>
      <c r="E29" s="217">
        <f>C29+D29</f>
        <v>0</v>
      </c>
    </row>
    <row r="30" spans="1:5" ht="13" x14ac:dyDescent="0.3">
      <c r="A30" s="134">
        <v>49999</v>
      </c>
      <c r="B30" s="135" t="s">
        <v>218</v>
      </c>
      <c r="C30" s="215">
        <f>C25+C27+C28+C29</f>
        <v>0</v>
      </c>
      <c r="D30" s="215">
        <f>D25+D27+D28+D29</f>
        <v>0</v>
      </c>
      <c r="E30" s="215">
        <f>E25+E27+E28+E29</f>
        <v>0</v>
      </c>
    </row>
    <row r="31" spans="1:5" x14ac:dyDescent="0.25">
      <c r="A31" s="53"/>
      <c r="B31" s="141"/>
      <c r="C31" s="218"/>
      <c r="D31" s="218"/>
      <c r="E31" s="219"/>
    </row>
    <row r="32" spans="1:5" x14ac:dyDescent="0.25">
      <c r="A32" s="70" t="s">
        <v>219</v>
      </c>
      <c r="B32" s="54"/>
      <c r="C32" s="218"/>
      <c r="D32" s="218"/>
      <c r="E32" s="219"/>
    </row>
    <row r="33" spans="1:5" x14ac:dyDescent="0.25">
      <c r="A33" s="147" t="s">
        <v>220</v>
      </c>
      <c r="B33" s="120" t="s">
        <v>221</v>
      </c>
      <c r="C33" s="213">
        <v>0</v>
      </c>
      <c r="D33" s="213">
        <v>0</v>
      </c>
      <c r="E33" s="217">
        <f>C33+D33</f>
        <v>0</v>
      </c>
    </row>
    <row r="34" spans="1:5" x14ac:dyDescent="0.25">
      <c r="A34" s="148" t="s">
        <v>222</v>
      </c>
      <c r="B34" s="120" t="s">
        <v>223</v>
      </c>
      <c r="C34" s="213">
        <v>0</v>
      </c>
      <c r="D34" s="213">
        <v>0</v>
      </c>
      <c r="E34" s="217">
        <f t="shared" ref="E34:E39" si="1">C34+D34</f>
        <v>0</v>
      </c>
    </row>
    <row r="35" spans="1:5" x14ac:dyDescent="0.25">
      <c r="A35" s="148" t="s">
        <v>224</v>
      </c>
      <c r="B35" s="120" t="s">
        <v>225</v>
      </c>
      <c r="C35" s="213">
        <v>0</v>
      </c>
      <c r="D35" s="213">
        <v>0</v>
      </c>
      <c r="E35" s="217">
        <f t="shared" si="1"/>
        <v>0</v>
      </c>
    </row>
    <row r="36" spans="1:5" x14ac:dyDescent="0.25">
      <c r="A36" s="78" t="s">
        <v>226</v>
      </c>
      <c r="B36" s="120" t="s">
        <v>227</v>
      </c>
      <c r="C36" s="213">
        <v>0</v>
      </c>
      <c r="D36" s="213">
        <v>0</v>
      </c>
      <c r="E36" s="217">
        <f t="shared" si="1"/>
        <v>0</v>
      </c>
    </row>
    <row r="37" spans="1:5" x14ac:dyDescent="0.25">
      <c r="A37" s="78" t="s">
        <v>228</v>
      </c>
      <c r="B37" s="120" t="s">
        <v>229</v>
      </c>
      <c r="C37" s="213">
        <v>0</v>
      </c>
      <c r="D37" s="213">
        <v>0</v>
      </c>
      <c r="E37" s="217">
        <f t="shared" si="1"/>
        <v>0</v>
      </c>
    </row>
    <row r="38" spans="1:5" x14ac:dyDescent="0.25">
      <c r="A38" s="78" t="s">
        <v>230</v>
      </c>
      <c r="B38" s="120" t="s">
        <v>231</v>
      </c>
      <c r="C38" s="213">
        <v>0</v>
      </c>
      <c r="D38" s="213">
        <v>0</v>
      </c>
      <c r="E38" s="217">
        <f t="shared" si="1"/>
        <v>0</v>
      </c>
    </row>
    <row r="39" spans="1:5" ht="13" x14ac:dyDescent="0.3">
      <c r="A39" s="149" t="s">
        <v>232</v>
      </c>
      <c r="B39" s="135" t="s">
        <v>233</v>
      </c>
      <c r="C39" s="215">
        <f>SUM(C33:C38)</f>
        <v>0</v>
      </c>
      <c r="D39" s="215">
        <f>SUM(D33:D38)</f>
        <v>0</v>
      </c>
      <c r="E39" s="215">
        <f t="shared" si="1"/>
        <v>0</v>
      </c>
    </row>
    <row r="40" spans="1:5" x14ac:dyDescent="0.25">
      <c r="A40" s="53"/>
      <c r="B40" s="141"/>
      <c r="C40" s="218"/>
      <c r="D40" s="218"/>
      <c r="E40" s="219"/>
    </row>
    <row r="41" spans="1:5" x14ac:dyDescent="0.25">
      <c r="A41" s="70" t="s">
        <v>234</v>
      </c>
      <c r="B41" s="54"/>
      <c r="C41" s="218"/>
      <c r="D41" s="218"/>
      <c r="E41" s="219"/>
    </row>
    <row r="42" spans="1:5" x14ac:dyDescent="0.25">
      <c r="A42" s="59" t="s">
        <v>235</v>
      </c>
      <c r="B42" s="150" t="s">
        <v>236</v>
      </c>
      <c r="C42" s="213">
        <v>0</v>
      </c>
      <c r="D42" s="213">
        <v>0</v>
      </c>
      <c r="E42" s="217">
        <f>C42+D42</f>
        <v>0</v>
      </c>
    </row>
    <row r="43" spans="1:5" x14ac:dyDescent="0.25">
      <c r="A43" s="78" t="s">
        <v>237</v>
      </c>
      <c r="B43" s="128" t="s">
        <v>238</v>
      </c>
      <c r="C43" s="213">
        <v>0</v>
      </c>
      <c r="D43" s="213">
        <v>0</v>
      </c>
      <c r="E43" s="217">
        <f t="shared" ref="E43:E57" si="2">C43+D43</f>
        <v>0</v>
      </c>
    </row>
    <row r="44" spans="1:5" x14ac:dyDescent="0.25">
      <c r="A44" s="78" t="s">
        <v>239</v>
      </c>
      <c r="B44" s="128" t="s">
        <v>240</v>
      </c>
      <c r="C44" s="213">
        <v>0</v>
      </c>
      <c r="D44" s="213">
        <v>0</v>
      </c>
      <c r="E44" s="217">
        <f t="shared" si="2"/>
        <v>0</v>
      </c>
    </row>
    <row r="45" spans="1:5" x14ac:dyDescent="0.25">
      <c r="A45" s="78" t="s">
        <v>241</v>
      </c>
      <c r="B45" s="128" t="s">
        <v>242</v>
      </c>
      <c r="C45" s="213">
        <v>0</v>
      </c>
      <c r="D45" s="213">
        <v>0</v>
      </c>
      <c r="E45" s="217">
        <f t="shared" si="2"/>
        <v>0</v>
      </c>
    </row>
    <row r="46" spans="1:5" x14ac:dyDescent="0.25">
      <c r="A46" s="78" t="s">
        <v>243</v>
      </c>
      <c r="B46" s="128" t="s">
        <v>244</v>
      </c>
      <c r="C46" s="213">
        <v>0</v>
      </c>
      <c r="D46" s="213">
        <v>0</v>
      </c>
      <c r="E46" s="217">
        <f t="shared" si="2"/>
        <v>0</v>
      </c>
    </row>
    <row r="47" spans="1:5" x14ac:dyDescent="0.25">
      <c r="A47" s="78" t="s">
        <v>245</v>
      </c>
      <c r="B47" s="128" t="s">
        <v>246</v>
      </c>
      <c r="C47" s="213">
        <v>0</v>
      </c>
      <c r="D47" s="213">
        <v>0</v>
      </c>
      <c r="E47" s="217">
        <f t="shared" si="2"/>
        <v>0</v>
      </c>
    </row>
    <row r="48" spans="1:5" x14ac:dyDescent="0.25">
      <c r="A48" s="78" t="s">
        <v>247</v>
      </c>
      <c r="B48" s="128" t="s">
        <v>248</v>
      </c>
      <c r="C48" s="213">
        <v>0</v>
      </c>
      <c r="D48" s="213">
        <v>0</v>
      </c>
      <c r="E48" s="217">
        <f t="shared" si="2"/>
        <v>0</v>
      </c>
    </row>
    <row r="49" spans="1:5" x14ac:dyDescent="0.25">
      <c r="A49" s="78" t="s">
        <v>249</v>
      </c>
      <c r="B49" s="128" t="s">
        <v>250</v>
      </c>
      <c r="C49" s="213">
        <v>0</v>
      </c>
      <c r="D49" s="213">
        <v>0</v>
      </c>
      <c r="E49" s="217">
        <f t="shared" si="2"/>
        <v>0</v>
      </c>
    </row>
    <row r="50" spans="1:5" x14ac:dyDescent="0.25">
      <c r="A50" s="78" t="s">
        <v>251</v>
      </c>
      <c r="B50" s="128" t="s">
        <v>252</v>
      </c>
      <c r="C50" s="213">
        <v>0</v>
      </c>
      <c r="D50" s="213">
        <v>0</v>
      </c>
      <c r="E50" s="217">
        <f t="shared" si="2"/>
        <v>0</v>
      </c>
    </row>
    <row r="51" spans="1:5" x14ac:dyDescent="0.25">
      <c r="A51" s="78" t="s">
        <v>253</v>
      </c>
      <c r="B51" s="128" t="s">
        <v>254</v>
      </c>
      <c r="C51" s="213">
        <v>0</v>
      </c>
      <c r="D51" s="213">
        <v>0</v>
      </c>
      <c r="E51" s="217">
        <f t="shared" si="2"/>
        <v>0</v>
      </c>
    </row>
    <row r="52" spans="1:5" x14ac:dyDescent="0.25">
      <c r="A52" s="78" t="s">
        <v>255</v>
      </c>
      <c r="B52" s="128" t="s">
        <v>256</v>
      </c>
      <c r="C52" s="213">
        <v>0</v>
      </c>
      <c r="D52" s="213">
        <v>0</v>
      </c>
      <c r="E52" s="217">
        <f t="shared" si="2"/>
        <v>0</v>
      </c>
    </row>
    <row r="53" spans="1:5" x14ac:dyDescent="0.25">
      <c r="A53" s="78" t="s">
        <v>257</v>
      </c>
      <c r="B53" s="128" t="s">
        <v>258</v>
      </c>
      <c r="C53" s="213">
        <v>0</v>
      </c>
      <c r="D53" s="213">
        <v>0</v>
      </c>
      <c r="E53" s="217">
        <f t="shared" si="2"/>
        <v>0</v>
      </c>
    </row>
    <row r="54" spans="1:5" x14ac:dyDescent="0.25">
      <c r="A54" s="78" t="s">
        <v>259</v>
      </c>
      <c r="B54" s="128" t="s">
        <v>260</v>
      </c>
      <c r="C54" s="213">
        <v>0</v>
      </c>
      <c r="D54" s="213">
        <v>0</v>
      </c>
      <c r="E54" s="217">
        <f t="shared" si="2"/>
        <v>0</v>
      </c>
    </row>
    <row r="55" spans="1:5" x14ac:dyDescent="0.25">
      <c r="A55" s="78" t="s">
        <v>261</v>
      </c>
      <c r="B55" s="128" t="s">
        <v>262</v>
      </c>
      <c r="C55" s="213">
        <v>0</v>
      </c>
      <c r="D55" s="213">
        <v>0</v>
      </c>
      <c r="E55" s="217">
        <f t="shared" si="2"/>
        <v>0</v>
      </c>
    </row>
    <row r="56" spans="1:5" x14ac:dyDescent="0.25">
      <c r="A56" s="78" t="s">
        <v>263</v>
      </c>
      <c r="B56" s="128" t="s">
        <v>264</v>
      </c>
      <c r="C56" s="213">
        <v>0</v>
      </c>
      <c r="D56" s="213">
        <v>0</v>
      </c>
      <c r="E56" s="217">
        <f t="shared" si="2"/>
        <v>0</v>
      </c>
    </row>
    <row r="57" spans="1:5" ht="13" x14ac:dyDescent="0.3">
      <c r="A57" s="151" t="s">
        <v>265</v>
      </c>
      <c r="B57" s="152" t="s">
        <v>266</v>
      </c>
      <c r="C57" s="215">
        <f>SUM(C42:C56)</f>
        <v>0</v>
      </c>
      <c r="D57" s="215">
        <f>SUM(D42:D56)</f>
        <v>0</v>
      </c>
      <c r="E57" s="215">
        <f t="shared" si="2"/>
        <v>0</v>
      </c>
    </row>
    <row r="58" spans="1:5" x14ac:dyDescent="0.25">
      <c r="A58" s="153"/>
      <c r="B58" s="154"/>
      <c r="C58" s="218"/>
      <c r="D58" s="218"/>
      <c r="E58" s="219"/>
    </row>
    <row r="59" spans="1:5" x14ac:dyDescent="0.25">
      <c r="A59" s="70" t="s">
        <v>267</v>
      </c>
      <c r="B59" s="54"/>
      <c r="C59" s="218"/>
      <c r="D59" s="218"/>
      <c r="E59" s="219"/>
    </row>
    <row r="60" spans="1:5" x14ac:dyDescent="0.25">
      <c r="A60" s="59" t="s">
        <v>268</v>
      </c>
      <c r="B60" s="60" t="s">
        <v>269</v>
      </c>
      <c r="C60" s="213">
        <v>0</v>
      </c>
      <c r="D60" s="213">
        <v>0</v>
      </c>
      <c r="E60" s="217">
        <f>C60+D60</f>
        <v>0</v>
      </c>
    </row>
    <row r="61" spans="1:5" x14ac:dyDescent="0.25">
      <c r="A61" s="59" t="s">
        <v>270</v>
      </c>
      <c r="B61" s="60" t="s">
        <v>271</v>
      </c>
      <c r="C61" s="213">
        <v>0</v>
      </c>
      <c r="D61" s="213">
        <v>0</v>
      </c>
      <c r="E61" s="217">
        <f>C61+D61</f>
        <v>0</v>
      </c>
    </row>
    <row r="62" spans="1:5" x14ac:dyDescent="0.25">
      <c r="A62" s="78" t="s">
        <v>272</v>
      </c>
      <c r="B62" s="128" t="s">
        <v>273</v>
      </c>
      <c r="C62" s="213">
        <v>0</v>
      </c>
      <c r="D62" s="213">
        <v>0</v>
      </c>
      <c r="E62" s="217">
        <f t="shared" ref="E62:E77" si="3">C62+D62</f>
        <v>0</v>
      </c>
    </row>
    <row r="63" spans="1:5" x14ac:dyDescent="0.25">
      <c r="A63" s="78" t="s">
        <v>274</v>
      </c>
      <c r="B63" s="128" t="s">
        <v>275</v>
      </c>
      <c r="C63" s="213">
        <v>0</v>
      </c>
      <c r="D63" s="213">
        <v>0</v>
      </c>
      <c r="E63" s="217">
        <f>C63+D63</f>
        <v>0</v>
      </c>
    </row>
    <row r="64" spans="1:5" x14ac:dyDescent="0.25">
      <c r="A64" s="78" t="s">
        <v>276</v>
      </c>
      <c r="B64" s="128" t="s">
        <v>277</v>
      </c>
      <c r="C64" s="213">
        <v>0</v>
      </c>
      <c r="D64" s="213">
        <v>0</v>
      </c>
      <c r="E64" s="217">
        <f t="shared" si="3"/>
        <v>0</v>
      </c>
    </row>
    <row r="65" spans="1:5" x14ac:dyDescent="0.25">
      <c r="A65" s="78" t="s">
        <v>278</v>
      </c>
      <c r="B65" s="128" t="s">
        <v>279</v>
      </c>
      <c r="C65" s="213">
        <v>0</v>
      </c>
      <c r="D65" s="213">
        <v>0</v>
      </c>
      <c r="E65" s="217">
        <f t="shared" si="3"/>
        <v>0</v>
      </c>
    </row>
    <row r="66" spans="1:5" x14ac:dyDescent="0.25">
      <c r="A66" s="78" t="s">
        <v>280</v>
      </c>
      <c r="B66" s="128" t="s">
        <v>198</v>
      </c>
      <c r="C66" s="213">
        <v>0</v>
      </c>
      <c r="D66" s="213">
        <v>0</v>
      </c>
      <c r="E66" s="217">
        <f t="shared" si="3"/>
        <v>0</v>
      </c>
    </row>
    <row r="67" spans="1:5" x14ac:dyDescent="0.25">
      <c r="A67" s="78" t="s">
        <v>281</v>
      </c>
      <c r="B67" s="155" t="s">
        <v>198</v>
      </c>
      <c r="C67" s="213">
        <v>0</v>
      </c>
      <c r="D67" s="213">
        <v>0</v>
      </c>
      <c r="E67" s="217">
        <f t="shared" si="3"/>
        <v>0</v>
      </c>
    </row>
    <row r="68" spans="1:5" x14ac:dyDescent="0.25">
      <c r="A68" s="78" t="s">
        <v>282</v>
      </c>
      <c r="B68" s="128" t="s">
        <v>283</v>
      </c>
      <c r="C68" s="213">
        <v>0</v>
      </c>
      <c r="D68" s="213">
        <v>0</v>
      </c>
      <c r="E68" s="217">
        <f t="shared" si="3"/>
        <v>0</v>
      </c>
    </row>
    <row r="69" spans="1:5" x14ac:dyDescent="0.25">
      <c r="A69" s="78" t="s">
        <v>284</v>
      </c>
      <c r="B69" s="128" t="s">
        <v>285</v>
      </c>
      <c r="C69" s="213">
        <v>0</v>
      </c>
      <c r="D69" s="213">
        <v>0</v>
      </c>
      <c r="E69" s="217">
        <f t="shared" si="3"/>
        <v>0</v>
      </c>
    </row>
    <row r="70" spans="1:5" x14ac:dyDescent="0.25">
      <c r="A70" s="78" t="s">
        <v>286</v>
      </c>
      <c r="B70" s="128" t="s">
        <v>287</v>
      </c>
      <c r="C70" s="213">
        <v>0</v>
      </c>
      <c r="D70" s="213">
        <v>0</v>
      </c>
      <c r="E70" s="217">
        <f t="shared" si="3"/>
        <v>0</v>
      </c>
    </row>
    <row r="71" spans="1:5" x14ac:dyDescent="0.25">
      <c r="A71" s="78" t="s">
        <v>288</v>
      </c>
      <c r="B71" s="128" t="s">
        <v>289</v>
      </c>
      <c r="C71" s="213">
        <v>0</v>
      </c>
      <c r="D71" s="213">
        <v>0</v>
      </c>
      <c r="E71" s="217">
        <f t="shared" si="3"/>
        <v>0</v>
      </c>
    </row>
    <row r="72" spans="1:5" x14ac:dyDescent="0.25">
      <c r="A72" s="78" t="s">
        <v>290</v>
      </c>
      <c r="B72" s="128" t="s">
        <v>291</v>
      </c>
      <c r="C72" s="213">
        <v>0</v>
      </c>
      <c r="D72" s="213">
        <v>0</v>
      </c>
      <c r="E72" s="217">
        <f t="shared" si="3"/>
        <v>0</v>
      </c>
    </row>
    <row r="73" spans="1:5" x14ac:dyDescent="0.25">
      <c r="A73" s="78" t="s">
        <v>292</v>
      </c>
      <c r="B73" s="128" t="s">
        <v>293</v>
      </c>
      <c r="C73" s="213">
        <v>0</v>
      </c>
      <c r="D73" s="213">
        <v>0</v>
      </c>
      <c r="E73" s="217">
        <f t="shared" si="3"/>
        <v>0</v>
      </c>
    </row>
    <row r="74" spans="1:5" x14ac:dyDescent="0.25">
      <c r="A74" s="78" t="s">
        <v>294</v>
      </c>
      <c r="B74" s="128" t="s">
        <v>295</v>
      </c>
      <c r="C74" s="213">
        <v>0</v>
      </c>
      <c r="D74" s="213">
        <v>0</v>
      </c>
      <c r="E74" s="217">
        <f t="shared" si="3"/>
        <v>0</v>
      </c>
    </row>
    <row r="75" spans="1:5" x14ac:dyDescent="0.25">
      <c r="A75" s="78" t="s">
        <v>296</v>
      </c>
      <c r="B75" s="128" t="s">
        <v>297</v>
      </c>
      <c r="C75" s="213">
        <v>0</v>
      </c>
      <c r="D75" s="213">
        <v>0</v>
      </c>
      <c r="E75" s="217">
        <f t="shared" si="3"/>
        <v>0</v>
      </c>
    </row>
    <row r="76" spans="1:5" x14ac:dyDescent="0.25">
      <c r="A76" s="78" t="s">
        <v>298</v>
      </c>
      <c r="B76" s="128" t="s">
        <v>299</v>
      </c>
      <c r="C76" s="213">
        <v>0</v>
      </c>
      <c r="D76" s="213">
        <v>0</v>
      </c>
      <c r="E76" s="217">
        <f t="shared" si="3"/>
        <v>0</v>
      </c>
    </row>
    <row r="77" spans="1:5" ht="13" x14ac:dyDescent="0.3">
      <c r="A77" s="156">
        <v>50389</v>
      </c>
      <c r="B77" s="157" t="s">
        <v>300</v>
      </c>
      <c r="C77" s="215">
        <f>SUM(C60:C76)</f>
        <v>0</v>
      </c>
      <c r="D77" s="215">
        <f>SUM(D60:D76)</f>
        <v>0</v>
      </c>
      <c r="E77" s="215">
        <f t="shared" si="3"/>
        <v>0</v>
      </c>
    </row>
    <row r="78" spans="1:5" x14ac:dyDescent="0.25">
      <c r="A78" s="53"/>
      <c r="B78" s="158"/>
      <c r="C78" s="218"/>
      <c r="D78" s="218"/>
      <c r="E78" s="219"/>
    </row>
    <row r="79" spans="1:5" x14ac:dyDescent="0.25">
      <c r="A79" s="70" t="s">
        <v>301</v>
      </c>
      <c r="B79" s="54"/>
      <c r="C79" s="218"/>
      <c r="D79" s="218"/>
      <c r="E79" s="219"/>
    </row>
    <row r="80" spans="1:5" x14ac:dyDescent="0.25">
      <c r="A80" s="59" t="s">
        <v>302</v>
      </c>
      <c r="B80" s="70" t="s">
        <v>303</v>
      </c>
      <c r="C80" s="213">
        <v>0</v>
      </c>
      <c r="D80" s="213">
        <v>0</v>
      </c>
      <c r="E80" s="217">
        <f>C80+D80</f>
        <v>0</v>
      </c>
    </row>
    <row r="81" spans="1:5" x14ac:dyDescent="0.25">
      <c r="A81" s="59" t="s">
        <v>304</v>
      </c>
      <c r="B81" s="70" t="s">
        <v>305</v>
      </c>
      <c r="C81" s="213">
        <v>0</v>
      </c>
      <c r="D81" s="213">
        <v>0</v>
      </c>
      <c r="E81" s="217">
        <f t="shared" ref="E81:E92" si="4">C81+D81</f>
        <v>0</v>
      </c>
    </row>
    <row r="82" spans="1:5" x14ac:dyDescent="0.25">
      <c r="A82" s="59" t="s">
        <v>306</v>
      </c>
      <c r="B82" s="70" t="s">
        <v>307</v>
      </c>
      <c r="C82" s="213">
        <v>0</v>
      </c>
      <c r="D82" s="213">
        <v>0</v>
      </c>
      <c r="E82" s="217">
        <f t="shared" si="4"/>
        <v>0</v>
      </c>
    </row>
    <row r="83" spans="1:5" x14ac:dyDescent="0.25">
      <c r="A83" s="59" t="s">
        <v>308</v>
      </c>
      <c r="B83" s="70" t="s">
        <v>309</v>
      </c>
      <c r="C83" s="213">
        <v>0</v>
      </c>
      <c r="D83" s="213">
        <v>0</v>
      </c>
      <c r="E83" s="217">
        <f t="shared" si="4"/>
        <v>0</v>
      </c>
    </row>
    <row r="84" spans="1:5" x14ac:dyDescent="0.25">
      <c r="A84" s="59" t="s">
        <v>310</v>
      </c>
      <c r="B84" s="70" t="s">
        <v>311</v>
      </c>
      <c r="C84" s="213">
        <v>0</v>
      </c>
      <c r="D84" s="213">
        <v>0</v>
      </c>
      <c r="E84" s="217">
        <f t="shared" si="4"/>
        <v>0</v>
      </c>
    </row>
    <row r="85" spans="1:5" x14ac:dyDescent="0.25">
      <c r="A85" s="59" t="s">
        <v>312</v>
      </c>
      <c r="B85" s="70" t="s">
        <v>313</v>
      </c>
      <c r="C85" s="213">
        <v>0</v>
      </c>
      <c r="D85" s="213">
        <v>0</v>
      </c>
      <c r="E85" s="217">
        <f t="shared" si="4"/>
        <v>0</v>
      </c>
    </row>
    <row r="86" spans="1:5" x14ac:dyDescent="0.25">
      <c r="A86" s="59" t="s">
        <v>314</v>
      </c>
      <c r="B86" s="70" t="s">
        <v>315</v>
      </c>
      <c r="C86" s="213">
        <v>0</v>
      </c>
      <c r="D86" s="213">
        <v>0</v>
      </c>
      <c r="E86" s="217">
        <f t="shared" si="4"/>
        <v>0</v>
      </c>
    </row>
    <row r="87" spans="1:5" x14ac:dyDescent="0.25">
      <c r="A87" s="59" t="s">
        <v>316</v>
      </c>
      <c r="B87" s="70" t="s">
        <v>317</v>
      </c>
      <c r="C87" s="213">
        <v>0</v>
      </c>
      <c r="D87" s="213">
        <v>0</v>
      </c>
      <c r="E87" s="217">
        <f t="shared" si="4"/>
        <v>0</v>
      </c>
    </row>
    <row r="88" spans="1:5" x14ac:dyDescent="0.25">
      <c r="A88" s="59" t="s">
        <v>318</v>
      </c>
      <c r="B88" s="70" t="s">
        <v>319</v>
      </c>
      <c r="C88" s="213">
        <v>0</v>
      </c>
      <c r="D88" s="213">
        <v>0</v>
      </c>
      <c r="E88" s="217">
        <f t="shared" si="4"/>
        <v>0</v>
      </c>
    </row>
    <row r="89" spans="1:5" x14ac:dyDescent="0.25">
      <c r="A89" s="59" t="s">
        <v>320</v>
      </c>
      <c r="B89" s="70" t="s">
        <v>321</v>
      </c>
      <c r="C89" s="213">
        <v>0</v>
      </c>
      <c r="D89" s="213">
        <v>0</v>
      </c>
      <c r="E89" s="217">
        <f t="shared" si="4"/>
        <v>0</v>
      </c>
    </row>
    <row r="90" spans="1:5" x14ac:dyDescent="0.25">
      <c r="A90" s="59" t="s">
        <v>322</v>
      </c>
      <c r="B90" s="70" t="s">
        <v>323</v>
      </c>
      <c r="C90" s="213">
        <v>0</v>
      </c>
      <c r="D90" s="213">
        <v>0</v>
      </c>
      <c r="E90" s="217">
        <f t="shared" si="4"/>
        <v>0</v>
      </c>
    </row>
    <row r="91" spans="1:5" x14ac:dyDescent="0.25">
      <c r="A91" s="59" t="s">
        <v>324</v>
      </c>
      <c r="B91" s="70" t="s">
        <v>325</v>
      </c>
      <c r="C91" s="213">
        <v>0</v>
      </c>
      <c r="D91" s="213">
        <v>0</v>
      </c>
      <c r="E91" s="217">
        <f t="shared" si="4"/>
        <v>0</v>
      </c>
    </row>
    <row r="92" spans="1:5" x14ac:dyDescent="0.25">
      <c r="A92" s="59" t="s">
        <v>326</v>
      </c>
      <c r="B92" s="70" t="s">
        <v>327</v>
      </c>
      <c r="C92" s="213">
        <v>0</v>
      </c>
      <c r="D92" s="213">
        <v>0</v>
      </c>
      <c r="E92" s="217">
        <f t="shared" si="4"/>
        <v>0</v>
      </c>
    </row>
    <row r="93" spans="1:5" x14ac:dyDescent="0.25">
      <c r="A93" s="59" t="s">
        <v>328</v>
      </c>
      <c r="B93" s="70" t="s">
        <v>329</v>
      </c>
      <c r="C93" s="213">
        <v>0</v>
      </c>
      <c r="D93" s="213">
        <v>0</v>
      </c>
      <c r="E93" s="217">
        <f>C93+D93</f>
        <v>0</v>
      </c>
    </row>
    <row r="94" spans="1:5" x14ac:dyDescent="0.25">
      <c r="A94" s="59" t="s">
        <v>330</v>
      </c>
      <c r="B94" s="70" t="s">
        <v>331</v>
      </c>
      <c r="C94" s="213">
        <v>0</v>
      </c>
      <c r="D94" s="213">
        <v>0</v>
      </c>
      <c r="E94" s="217">
        <f>C94+D94</f>
        <v>0</v>
      </c>
    </row>
    <row r="95" spans="1:5" x14ac:dyDescent="0.25">
      <c r="A95" s="59" t="s">
        <v>332</v>
      </c>
      <c r="B95" s="70" t="s">
        <v>333</v>
      </c>
      <c r="C95" s="213">
        <v>0</v>
      </c>
      <c r="D95" s="213">
        <v>0</v>
      </c>
      <c r="E95" s="217">
        <f>C95+D95</f>
        <v>0</v>
      </c>
    </row>
    <row r="96" spans="1:5" ht="13" x14ac:dyDescent="0.3">
      <c r="A96" s="63">
        <v>50399</v>
      </c>
      <c r="B96" s="135" t="s">
        <v>334</v>
      </c>
      <c r="C96" s="215">
        <f>SUM(C80:C95)</f>
        <v>0</v>
      </c>
      <c r="D96" s="215">
        <f>SUM(D80:D95)</f>
        <v>0</v>
      </c>
      <c r="E96" s="215">
        <f>C96+D96</f>
        <v>0</v>
      </c>
    </row>
    <row r="97" spans="1:5" x14ac:dyDescent="0.25">
      <c r="A97" s="53"/>
      <c r="B97" s="141"/>
      <c r="C97" s="218"/>
      <c r="D97" s="218"/>
      <c r="E97" s="219"/>
    </row>
    <row r="98" spans="1:5" x14ac:dyDescent="0.25">
      <c r="A98" s="59" t="s">
        <v>335</v>
      </c>
      <c r="B98" s="128" t="s">
        <v>336</v>
      </c>
      <c r="C98" s="252"/>
      <c r="D98" s="252"/>
      <c r="E98" s="215">
        <f>SUM(C98:D98)</f>
        <v>0</v>
      </c>
    </row>
    <row r="99" spans="1:5" ht="13" x14ac:dyDescent="0.3">
      <c r="A99" s="63">
        <v>59999</v>
      </c>
      <c r="B99" s="157" t="s">
        <v>337</v>
      </c>
      <c r="C99" s="215">
        <f>C39+C57+C77+C96+C98</f>
        <v>0</v>
      </c>
      <c r="D99" s="215">
        <f>D39+D57+D77+D96+D98</f>
        <v>0</v>
      </c>
      <c r="E99" s="215">
        <f>E39+E57+E77+E96+E98</f>
        <v>0</v>
      </c>
    </row>
    <row r="100" spans="1:5" x14ac:dyDescent="0.25">
      <c r="A100" s="53"/>
      <c r="B100" s="54"/>
      <c r="C100" s="218"/>
      <c r="D100" s="218"/>
      <c r="E100" s="219"/>
    </row>
    <row r="101" spans="1:5" x14ac:dyDescent="0.25">
      <c r="A101" s="53" t="s">
        <v>338</v>
      </c>
      <c r="B101" s="54"/>
      <c r="C101" s="218"/>
      <c r="D101" s="218"/>
      <c r="E101" s="219"/>
    </row>
    <row r="102" spans="1:5" x14ac:dyDescent="0.25">
      <c r="A102" s="59" t="s">
        <v>339</v>
      </c>
      <c r="B102" s="70" t="s">
        <v>340</v>
      </c>
      <c r="C102" s="213">
        <v>0</v>
      </c>
      <c r="D102" s="213">
        <v>0</v>
      </c>
      <c r="E102" s="217">
        <f>SUM(C102:D102)</f>
        <v>0</v>
      </c>
    </row>
    <row r="103" spans="1:5" ht="12" customHeight="1" x14ac:dyDescent="0.25">
      <c r="A103" s="59" t="s">
        <v>341</v>
      </c>
      <c r="B103" s="70" t="s">
        <v>342</v>
      </c>
      <c r="C103" s="213">
        <v>0</v>
      </c>
      <c r="D103" s="213">
        <v>0</v>
      </c>
      <c r="E103" s="217">
        <f>SUM(C103:D103)</f>
        <v>0</v>
      </c>
    </row>
    <row r="104" spans="1:5" x14ac:dyDescent="0.25">
      <c r="A104" s="59" t="s">
        <v>343</v>
      </c>
      <c r="B104" s="70" t="s">
        <v>344</v>
      </c>
      <c r="C104" s="213">
        <v>0</v>
      </c>
      <c r="D104" s="213">
        <v>0</v>
      </c>
      <c r="E104" s="217">
        <f>SUM(C104:D104)</f>
        <v>0</v>
      </c>
    </row>
    <row r="105" spans="1:5" x14ac:dyDescent="0.25">
      <c r="A105" s="59" t="s">
        <v>345</v>
      </c>
      <c r="B105" s="70" t="s">
        <v>346</v>
      </c>
      <c r="C105" s="213">
        <v>0</v>
      </c>
      <c r="D105" s="213">
        <v>0</v>
      </c>
      <c r="E105" s="217">
        <f>C105+D105</f>
        <v>0</v>
      </c>
    </row>
    <row r="106" spans="1:5" x14ac:dyDescent="0.25">
      <c r="A106" s="59" t="s">
        <v>347</v>
      </c>
      <c r="B106" s="70" t="s">
        <v>348</v>
      </c>
      <c r="C106" s="213">
        <v>0</v>
      </c>
      <c r="D106" s="213">
        <v>0</v>
      </c>
      <c r="E106" s="217">
        <f>SUM(C106:D106)</f>
        <v>0</v>
      </c>
    </row>
    <row r="107" spans="1:5" ht="13" x14ac:dyDescent="0.3">
      <c r="A107" s="63">
        <v>85999</v>
      </c>
      <c r="B107" s="534" t="s">
        <v>349</v>
      </c>
      <c r="C107" s="215">
        <f>C99+SUM(C102:C106)</f>
        <v>0</v>
      </c>
      <c r="D107" s="215">
        <f>C99+SUM(C102:C106)</f>
        <v>0</v>
      </c>
      <c r="E107" s="215">
        <f>SUM(C107:D107)</f>
        <v>0</v>
      </c>
    </row>
    <row r="108" spans="1:5" ht="10.5" customHeight="1" x14ac:dyDescent="0.25">
      <c r="A108" s="53"/>
      <c r="B108" s="54"/>
      <c r="C108" s="218"/>
      <c r="D108" s="218"/>
      <c r="E108" s="219"/>
    </row>
    <row r="109" spans="1:5" x14ac:dyDescent="0.25">
      <c r="A109" s="70" t="s">
        <v>350</v>
      </c>
      <c r="B109" s="54"/>
      <c r="C109" s="218"/>
      <c r="D109" s="218"/>
      <c r="E109" s="219"/>
    </row>
    <row r="110" spans="1:5" x14ac:dyDescent="0.25">
      <c r="A110" s="59" t="s">
        <v>351</v>
      </c>
      <c r="B110" s="150" t="s">
        <v>352</v>
      </c>
      <c r="C110" s="213">
        <v>0</v>
      </c>
      <c r="D110" s="213">
        <v>0</v>
      </c>
      <c r="E110" s="217">
        <f>C110+D110</f>
        <v>0</v>
      </c>
    </row>
    <row r="111" spans="1:5" x14ac:dyDescent="0.25">
      <c r="A111" s="78" t="s">
        <v>353</v>
      </c>
      <c r="B111" s="128" t="s">
        <v>354</v>
      </c>
      <c r="C111" s="213">
        <v>0</v>
      </c>
      <c r="D111" s="213">
        <v>0</v>
      </c>
      <c r="E111" s="217">
        <f t="shared" ref="E111:E129" si="5">C111+D111</f>
        <v>0</v>
      </c>
    </row>
    <row r="112" spans="1:5" x14ac:dyDescent="0.25">
      <c r="A112" s="78" t="s">
        <v>355</v>
      </c>
      <c r="B112" s="128" t="s">
        <v>356</v>
      </c>
      <c r="C112" s="213">
        <v>0</v>
      </c>
      <c r="D112" s="213">
        <v>0</v>
      </c>
      <c r="E112" s="217">
        <f t="shared" si="5"/>
        <v>0</v>
      </c>
    </row>
    <row r="113" spans="1:5" x14ac:dyDescent="0.25">
      <c r="A113" s="78" t="s">
        <v>357</v>
      </c>
      <c r="B113" s="128" t="s">
        <v>358</v>
      </c>
      <c r="C113" s="213">
        <v>0</v>
      </c>
      <c r="D113" s="213">
        <v>0</v>
      </c>
      <c r="E113" s="217">
        <f t="shared" si="5"/>
        <v>0</v>
      </c>
    </row>
    <row r="114" spans="1:5" x14ac:dyDescent="0.25">
      <c r="A114" s="78" t="s">
        <v>359</v>
      </c>
      <c r="B114" s="128" t="s">
        <v>360</v>
      </c>
      <c r="C114" s="213">
        <v>0</v>
      </c>
      <c r="D114" s="213">
        <v>0</v>
      </c>
      <c r="E114" s="217">
        <f t="shared" si="5"/>
        <v>0</v>
      </c>
    </row>
    <row r="115" spans="1:5" x14ac:dyDescent="0.25">
      <c r="A115" s="78" t="s">
        <v>361</v>
      </c>
      <c r="B115" s="128" t="s">
        <v>362</v>
      </c>
      <c r="C115" s="213">
        <v>0</v>
      </c>
      <c r="D115" s="213">
        <v>0</v>
      </c>
      <c r="E115" s="217">
        <f t="shared" si="5"/>
        <v>0</v>
      </c>
    </row>
    <row r="116" spans="1:5" x14ac:dyDescent="0.25">
      <c r="A116" s="78" t="s">
        <v>363</v>
      </c>
      <c r="B116" s="128" t="s">
        <v>364</v>
      </c>
      <c r="C116" s="213">
        <v>0</v>
      </c>
      <c r="D116" s="213">
        <v>0</v>
      </c>
      <c r="E116" s="217">
        <f t="shared" si="5"/>
        <v>0</v>
      </c>
    </row>
    <row r="117" spans="1:5" x14ac:dyDescent="0.25">
      <c r="A117" s="78" t="s">
        <v>365</v>
      </c>
      <c r="B117" s="128" t="s">
        <v>366</v>
      </c>
      <c r="C117" s="213">
        <v>0</v>
      </c>
      <c r="D117" s="213">
        <v>0</v>
      </c>
      <c r="E117" s="217">
        <f t="shared" si="5"/>
        <v>0</v>
      </c>
    </row>
    <row r="118" spans="1:5" x14ac:dyDescent="0.25">
      <c r="A118" s="78" t="s">
        <v>367</v>
      </c>
      <c r="B118" s="128" t="s">
        <v>368</v>
      </c>
      <c r="C118" s="213">
        <v>0</v>
      </c>
      <c r="D118" s="213">
        <v>0</v>
      </c>
      <c r="E118" s="217">
        <f t="shared" si="5"/>
        <v>0</v>
      </c>
    </row>
    <row r="119" spans="1:5" x14ac:dyDescent="0.25">
      <c r="A119" s="78" t="s">
        <v>369</v>
      </c>
      <c r="B119" s="128" t="s">
        <v>370</v>
      </c>
      <c r="C119" s="213">
        <v>0</v>
      </c>
      <c r="D119" s="213">
        <v>0</v>
      </c>
      <c r="E119" s="217">
        <f t="shared" si="5"/>
        <v>0</v>
      </c>
    </row>
    <row r="120" spans="1:5" x14ac:dyDescent="0.25">
      <c r="A120" s="78" t="s">
        <v>371</v>
      </c>
      <c r="B120" s="128" t="s">
        <v>372</v>
      </c>
      <c r="C120" s="213">
        <v>0</v>
      </c>
      <c r="D120" s="213">
        <v>0</v>
      </c>
      <c r="E120" s="217">
        <f t="shared" si="5"/>
        <v>0</v>
      </c>
    </row>
    <row r="121" spans="1:5" x14ac:dyDescent="0.25">
      <c r="A121" s="78" t="s">
        <v>373</v>
      </c>
      <c r="B121" s="128" t="s">
        <v>374</v>
      </c>
      <c r="C121" s="213">
        <v>0</v>
      </c>
      <c r="D121" s="213">
        <v>0</v>
      </c>
      <c r="E121" s="217">
        <f>C121+D121</f>
        <v>0</v>
      </c>
    </row>
    <row r="122" spans="1:5" x14ac:dyDescent="0.25">
      <c r="A122" s="78" t="s">
        <v>375</v>
      </c>
      <c r="B122" s="128" t="s">
        <v>376</v>
      </c>
      <c r="C122" s="213">
        <v>0</v>
      </c>
      <c r="D122" s="213">
        <v>0</v>
      </c>
      <c r="E122" s="217">
        <f>C122+D122</f>
        <v>0</v>
      </c>
    </row>
    <row r="123" spans="1:5" x14ac:dyDescent="0.25">
      <c r="A123" s="78" t="s">
        <v>377</v>
      </c>
      <c r="B123" s="128" t="s">
        <v>378</v>
      </c>
      <c r="C123" s="213">
        <v>0</v>
      </c>
      <c r="D123" s="213">
        <v>0</v>
      </c>
      <c r="E123" s="217">
        <f>C123+D123</f>
        <v>0</v>
      </c>
    </row>
    <row r="124" spans="1:5" x14ac:dyDescent="0.25">
      <c r="A124" s="78" t="s">
        <v>379</v>
      </c>
      <c r="B124" s="128" t="s">
        <v>380</v>
      </c>
      <c r="C124" s="213">
        <v>0</v>
      </c>
      <c r="D124" s="213">
        <v>0</v>
      </c>
      <c r="E124" s="217">
        <f>C124+D124</f>
        <v>0</v>
      </c>
    </row>
    <row r="125" spans="1:5" x14ac:dyDescent="0.25">
      <c r="A125" s="78" t="s">
        <v>381</v>
      </c>
      <c r="B125" s="60" t="s">
        <v>382</v>
      </c>
      <c r="C125" s="213">
        <v>0</v>
      </c>
      <c r="D125" s="213">
        <v>0</v>
      </c>
      <c r="E125" s="217">
        <f t="shared" si="5"/>
        <v>0</v>
      </c>
    </row>
    <row r="126" spans="1:5" x14ac:dyDescent="0.25">
      <c r="A126" s="78" t="s">
        <v>383</v>
      </c>
      <c r="B126" s="535" t="s">
        <v>384</v>
      </c>
      <c r="C126" s="213">
        <v>0</v>
      </c>
      <c r="D126" s="213">
        <v>0</v>
      </c>
      <c r="E126" s="217">
        <f t="shared" si="5"/>
        <v>0</v>
      </c>
    </row>
    <row r="127" spans="1:5" x14ac:dyDescent="0.25">
      <c r="A127" s="78" t="s">
        <v>385</v>
      </c>
      <c r="B127" s="536" t="s">
        <v>386</v>
      </c>
      <c r="C127" s="213">
        <v>0</v>
      </c>
      <c r="D127" s="213">
        <v>0</v>
      </c>
      <c r="E127" s="217">
        <f t="shared" si="5"/>
        <v>0</v>
      </c>
    </row>
    <row r="128" spans="1:5" ht="13.5" customHeight="1" x14ac:dyDescent="0.25">
      <c r="A128" s="78" t="s">
        <v>387</v>
      </c>
      <c r="B128" s="128" t="s">
        <v>388</v>
      </c>
      <c r="C128" s="213">
        <v>0</v>
      </c>
      <c r="D128" s="213">
        <v>0</v>
      </c>
      <c r="E128" s="217">
        <f t="shared" si="5"/>
        <v>0</v>
      </c>
    </row>
    <row r="129" spans="1:5" ht="13.5" customHeight="1" x14ac:dyDescent="0.3">
      <c r="A129" s="156">
        <v>84999</v>
      </c>
      <c r="B129" s="157" t="s">
        <v>389</v>
      </c>
      <c r="C129" s="215">
        <f>SUM(C110:C128)</f>
        <v>0</v>
      </c>
      <c r="D129" s="215">
        <f>SUM(D110:D128)</f>
        <v>0</v>
      </c>
      <c r="E129" s="215">
        <f t="shared" si="5"/>
        <v>0</v>
      </c>
    </row>
    <row r="130" spans="1:5" ht="15" customHeight="1" x14ac:dyDescent="0.25">
      <c r="A130" s="53"/>
      <c r="B130" s="141"/>
      <c r="C130" s="218"/>
      <c r="D130" s="218"/>
      <c r="E130" s="219"/>
    </row>
    <row r="131" spans="1:5" ht="13" x14ac:dyDescent="0.3">
      <c r="A131" s="156">
        <v>86999</v>
      </c>
      <c r="B131" s="159" t="s">
        <v>390</v>
      </c>
      <c r="C131" s="215">
        <f>C107+C129</f>
        <v>0</v>
      </c>
      <c r="D131" s="215">
        <f>D107+D129</f>
        <v>0</v>
      </c>
      <c r="E131" s="215">
        <f>E107+E129</f>
        <v>0</v>
      </c>
    </row>
    <row r="132" spans="1:5" ht="13" x14ac:dyDescent="0.3">
      <c r="A132" s="160">
        <v>87999</v>
      </c>
      <c r="B132" s="161" t="s">
        <v>391</v>
      </c>
      <c r="C132" s="215">
        <f>C30-C131</f>
        <v>0</v>
      </c>
      <c r="D132" s="215">
        <f>D30-D131</f>
        <v>0</v>
      </c>
      <c r="E132" s="215">
        <f>E30-E131</f>
        <v>0</v>
      </c>
    </row>
    <row r="133" spans="1:5" ht="13" x14ac:dyDescent="0.3">
      <c r="A133" s="160">
        <v>88999</v>
      </c>
      <c r="B133" s="162" t="s">
        <v>392</v>
      </c>
      <c r="C133" s="213">
        <v>0</v>
      </c>
      <c r="D133" s="213">
        <v>0</v>
      </c>
      <c r="E133" s="217">
        <f>C133+D133</f>
        <v>0</v>
      </c>
    </row>
    <row r="134" spans="1:5" x14ac:dyDescent="0.25">
      <c r="A134" s="164"/>
      <c r="B134" s="165"/>
      <c r="C134" s="212"/>
      <c r="D134" s="212"/>
      <c r="E134" s="219"/>
    </row>
    <row r="135" spans="1:5" ht="13.5" customHeight="1" x14ac:dyDescent="0.3">
      <c r="A135" s="160">
        <v>89999</v>
      </c>
      <c r="B135" s="161" t="s">
        <v>393</v>
      </c>
      <c r="C135" s="215">
        <f>C132+C133</f>
        <v>0</v>
      </c>
      <c r="D135" s="215">
        <f>D132+D133</f>
        <v>0</v>
      </c>
      <c r="E135" s="215">
        <f>E132+E133</f>
        <v>0</v>
      </c>
    </row>
    <row r="136" spans="1:5" x14ac:dyDescent="0.25">
      <c r="A136" s="59" t="s">
        <v>394</v>
      </c>
      <c r="B136" s="128" t="s">
        <v>395</v>
      </c>
      <c r="C136" s="213">
        <v>0</v>
      </c>
      <c r="D136" s="213">
        <v>0</v>
      </c>
      <c r="E136" s="217">
        <f>C136+D136</f>
        <v>0</v>
      </c>
    </row>
    <row r="137" spans="1:5" x14ac:dyDescent="0.25">
      <c r="A137" s="78" t="s">
        <v>396</v>
      </c>
      <c r="B137" s="128" t="s">
        <v>397</v>
      </c>
      <c r="C137" s="213">
        <v>0</v>
      </c>
      <c r="D137" s="213">
        <v>0</v>
      </c>
      <c r="E137" s="217">
        <f>C137+D137</f>
        <v>0</v>
      </c>
    </row>
    <row r="138" spans="1:5" x14ac:dyDescent="0.25">
      <c r="A138" s="78" t="s">
        <v>398</v>
      </c>
      <c r="B138" s="53" t="s">
        <v>198</v>
      </c>
      <c r="C138" s="213">
        <v>0</v>
      </c>
      <c r="D138" s="213">
        <v>0</v>
      </c>
      <c r="E138" s="217">
        <f>C138+D138</f>
        <v>0</v>
      </c>
    </row>
    <row r="139" spans="1:5" x14ac:dyDescent="0.25">
      <c r="A139" s="49"/>
      <c r="B139" s="128"/>
      <c r="C139" s="216"/>
      <c r="D139" s="216"/>
      <c r="E139" s="217"/>
    </row>
    <row r="140" spans="1:5" ht="13" x14ac:dyDescent="0.3">
      <c r="A140" s="156">
        <v>99999</v>
      </c>
      <c r="B140" s="152" t="s">
        <v>399</v>
      </c>
      <c r="C140" s="240">
        <f>C135-C136-C137-C138</f>
        <v>0</v>
      </c>
      <c r="D140" s="240">
        <f>D135-D136-D137-D138</f>
        <v>0</v>
      </c>
      <c r="E140" s="240">
        <f>E135-E136-E137-E138</f>
        <v>0</v>
      </c>
    </row>
    <row r="141" spans="1:5" ht="14.25" customHeight="1" x14ac:dyDescent="0.25">
      <c r="A141" s="53"/>
      <c r="B141" s="141"/>
      <c r="C141" s="218"/>
      <c r="D141" s="218"/>
      <c r="E141" s="219"/>
    </row>
    <row r="142" spans="1:5" x14ac:dyDescent="0.25">
      <c r="A142" s="78" t="s">
        <v>400</v>
      </c>
      <c r="B142" s="128" t="s">
        <v>401</v>
      </c>
      <c r="C142" s="213">
        <v>0</v>
      </c>
      <c r="D142" s="213">
        <v>0</v>
      </c>
      <c r="E142" s="217">
        <f>C142+D142</f>
        <v>0</v>
      </c>
    </row>
    <row r="143" spans="1:5" x14ac:dyDescent="0.25">
      <c r="A143" s="78" t="s">
        <v>402</v>
      </c>
      <c r="B143" s="155" t="s">
        <v>403</v>
      </c>
      <c r="C143" s="213">
        <v>0</v>
      </c>
      <c r="D143" s="213">
        <v>0</v>
      </c>
      <c r="E143" s="217">
        <f>C143+D143</f>
        <v>0</v>
      </c>
    </row>
    <row r="144" spans="1:5" x14ac:dyDescent="0.25">
      <c r="A144" s="78" t="s">
        <v>404</v>
      </c>
      <c r="B144" s="155" t="s">
        <v>405</v>
      </c>
      <c r="C144" s="213">
        <v>0</v>
      </c>
      <c r="D144" s="213">
        <v>0</v>
      </c>
      <c r="E144" s="217">
        <f>C144+D144</f>
        <v>0</v>
      </c>
    </row>
    <row r="145" spans="1:19" x14ac:dyDescent="0.25">
      <c r="A145" s="49"/>
      <c r="B145" s="128"/>
      <c r="C145" s="216"/>
      <c r="D145" s="216"/>
      <c r="E145" s="217"/>
    </row>
    <row r="146" spans="1:19" ht="13" x14ac:dyDescent="0.3">
      <c r="A146" s="156">
        <v>999999</v>
      </c>
      <c r="B146" s="175" t="s">
        <v>406</v>
      </c>
      <c r="C146" s="215">
        <f>C140-C142-C143-C144</f>
        <v>0</v>
      </c>
      <c r="D146" s="215">
        <f t="shared" ref="D146:E146" si="6">D140-D142-D143-D144</f>
        <v>0</v>
      </c>
      <c r="E146" s="215">
        <f t="shared" si="6"/>
        <v>0</v>
      </c>
    </row>
    <row r="147" spans="1:19" s="253" customFormat="1" x14ac:dyDescent="0.25">
      <c r="A147" s="239"/>
      <c r="B147" s="239"/>
      <c r="F147" s="239"/>
      <c r="G147" s="239"/>
      <c r="H147" s="239"/>
      <c r="I147" s="239"/>
      <c r="J147" s="239"/>
      <c r="K147" s="239"/>
      <c r="L147" s="239"/>
      <c r="M147" s="239"/>
      <c r="N147" s="239"/>
      <c r="O147" s="239"/>
      <c r="P147" s="239"/>
      <c r="Q147" s="239"/>
      <c r="R147" s="239"/>
      <c r="S147" s="239"/>
    </row>
    <row r="148" spans="1:19" s="253" customFormat="1" x14ac:dyDescent="0.25">
      <c r="A148" s="239"/>
      <c r="B148" s="239"/>
      <c r="F148" s="239"/>
      <c r="G148" s="239"/>
      <c r="H148" s="239"/>
      <c r="I148" s="239"/>
      <c r="J148" s="239"/>
      <c r="K148" s="239"/>
      <c r="L148" s="239"/>
      <c r="M148" s="239"/>
      <c r="N148" s="239"/>
      <c r="O148" s="239"/>
      <c r="P148" s="239"/>
      <c r="Q148" s="239"/>
      <c r="R148" s="239"/>
      <c r="S148" s="239"/>
    </row>
    <row r="149" spans="1:19" s="253" customFormat="1" x14ac:dyDescent="0.25">
      <c r="A149" s="239"/>
      <c r="B149" s="239"/>
      <c r="F149" s="239"/>
      <c r="G149" s="239"/>
      <c r="H149" s="239"/>
      <c r="I149" s="239"/>
      <c r="J149" s="239"/>
      <c r="K149" s="239"/>
      <c r="L149" s="239"/>
      <c r="M149" s="239"/>
      <c r="N149" s="239"/>
      <c r="O149" s="239"/>
      <c r="P149" s="239"/>
      <c r="Q149" s="239"/>
      <c r="R149" s="239"/>
      <c r="S149" s="239"/>
    </row>
    <row r="150" spans="1:19" s="253" customFormat="1" x14ac:dyDescent="0.25">
      <c r="A150" s="239"/>
      <c r="B150" s="239"/>
      <c r="F150" s="239"/>
      <c r="G150" s="239"/>
      <c r="H150" s="239"/>
      <c r="I150" s="239"/>
      <c r="J150" s="239"/>
      <c r="K150" s="239"/>
      <c r="L150" s="239"/>
      <c r="M150" s="239"/>
      <c r="N150" s="239"/>
      <c r="O150" s="239"/>
      <c r="P150" s="239"/>
      <c r="Q150" s="239"/>
      <c r="R150" s="239"/>
      <c r="S150" s="239"/>
    </row>
    <row r="151" spans="1:19" s="253" customFormat="1" x14ac:dyDescent="0.25">
      <c r="A151" s="239"/>
      <c r="B151" s="239"/>
      <c r="F151" s="239"/>
      <c r="G151" s="239"/>
      <c r="H151" s="239"/>
      <c r="I151" s="239"/>
      <c r="J151" s="239"/>
      <c r="K151" s="239"/>
      <c r="L151" s="239"/>
      <c r="M151" s="239"/>
      <c r="N151" s="239"/>
      <c r="O151" s="239"/>
      <c r="P151" s="239"/>
      <c r="Q151" s="239"/>
      <c r="R151" s="239"/>
      <c r="S151" s="239"/>
    </row>
    <row r="152" spans="1:19" s="253" customFormat="1" x14ac:dyDescent="0.25">
      <c r="A152" s="239"/>
      <c r="B152" s="239"/>
      <c r="F152" s="239"/>
      <c r="G152" s="239"/>
      <c r="H152" s="239"/>
      <c r="I152" s="239"/>
      <c r="J152" s="239"/>
      <c r="K152" s="239"/>
      <c r="L152" s="239"/>
      <c r="M152" s="239"/>
      <c r="N152" s="239"/>
      <c r="O152" s="239"/>
      <c r="P152" s="239"/>
      <c r="Q152" s="239"/>
      <c r="R152" s="239"/>
      <c r="S152" s="239"/>
    </row>
    <row r="153" spans="1:19" s="253" customFormat="1" x14ac:dyDescent="0.25">
      <c r="A153" s="239"/>
      <c r="B153" s="239"/>
      <c r="F153" s="239"/>
      <c r="G153" s="239"/>
      <c r="H153" s="239"/>
      <c r="I153" s="239"/>
      <c r="J153" s="239"/>
      <c r="K153" s="239"/>
      <c r="L153" s="239"/>
      <c r="M153" s="239"/>
      <c r="N153" s="239"/>
      <c r="O153" s="239"/>
      <c r="P153" s="239"/>
      <c r="Q153" s="239"/>
      <c r="R153" s="239"/>
      <c r="S153" s="239"/>
    </row>
    <row r="154" spans="1:19" s="253" customFormat="1" x14ac:dyDescent="0.25">
      <c r="A154" s="239"/>
      <c r="B154" s="239"/>
      <c r="F154" s="239"/>
      <c r="G154" s="239"/>
      <c r="H154" s="239"/>
      <c r="I154" s="239"/>
      <c r="J154" s="239"/>
      <c r="K154" s="239"/>
      <c r="L154" s="239"/>
      <c r="M154" s="239"/>
      <c r="N154" s="239"/>
      <c r="O154" s="239"/>
      <c r="P154" s="239"/>
      <c r="Q154" s="239"/>
      <c r="R154" s="239"/>
      <c r="S154" s="239"/>
    </row>
    <row r="155" spans="1:19" s="253" customFormat="1" x14ac:dyDescent="0.25">
      <c r="A155" s="239"/>
      <c r="B155" s="239"/>
      <c r="F155" s="239"/>
      <c r="G155" s="239"/>
      <c r="H155" s="239"/>
      <c r="I155" s="239"/>
      <c r="J155" s="239"/>
      <c r="K155" s="239"/>
      <c r="L155" s="239"/>
      <c r="M155" s="239"/>
      <c r="N155" s="239"/>
      <c r="O155" s="239"/>
      <c r="P155" s="239"/>
      <c r="Q155" s="239"/>
      <c r="R155" s="239"/>
      <c r="S155" s="239"/>
    </row>
    <row r="156" spans="1:19" s="253" customFormat="1" x14ac:dyDescent="0.25">
      <c r="A156" s="239"/>
      <c r="B156" s="239"/>
      <c r="F156" s="239"/>
      <c r="G156" s="239"/>
      <c r="H156" s="239"/>
      <c r="I156" s="239"/>
      <c r="J156" s="239"/>
      <c r="K156" s="239"/>
      <c r="L156" s="239"/>
      <c r="M156" s="239"/>
      <c r="N156" s="239"/>
      <c r="O156" s="239"/>
      <c r="P156" s="239"/>
      <c r="Q156" s="239"/>
      <c r="R156" s="239"/>
      <c r="S156" s="239"/>
    </row>
    <row r="157" spans="1:19" s="253" customFormat="1" x14ac:dyDescent="0.25">
      <c r="A157" s="239"/>
      <c r="B157" s="239"/>
      <c r="F157" s="239"/>
      <c r="G157" s="239"/>
      <c r="H157" s="239"/>
      <c r="I157" s="239"/>
      <c r="J157" s="239"/>
      <c r="K157" s="239"/>
      <c r="L157" s="239"/>
      <c r="M157" s="239"/>
      <c r="N157" s="239"/>
      <c r="O157" s="239"/>
      <c r="P157" s="239"/>
      <c r="Q157" s="239"/>
      <c r="R157" s="239"/>
      <c r="S157" s="239"/>
    </row>
    <row r="158" spans="1:19" s="253" customFormat="1" x14ac:dyDescent="0.25">
      <c r="A158" s="239"/>
      <c r="B158" s="239"/>
      <c r="F158" s="239"/>
      <c r="G158" s="239"/>
      <c r="H158" s="239"/>
      <c r="I158" s="239"/>
      <c r="J158" s="239"/>
      <c r="K158" s="239"/>
      <c r="L158" s="239"/>
      <c r="M158" s="239"/>
      <c r="N158" s="239"/>
      <c r="O158" s="239"/>
      <c r="P158" s="239"/>
      <c r="Q158" s="239"/>
      <c r="R158" s="239"/>
      <c r="S158" s="239"/>
    </row>
    <row r="159" spans="1:19" s="253" customFormat="1" x14ac:dyDescent="0.25">
      <c r="A159" s="239"/>
      <c r="B159" s="239"/>
      <c r="F159" s="239"/>
      <c r="G159" s="239"/>
      <c r="H159" s="239"/>
      <c r="I159" s="239"/>
      <c r="J159" s="239"/>
      <c r="K159" s="239"/>
      <c r="L159" s="239"/>
      <c r="M159" s="239"/>
      <c r="N159" s="239"/>
      <c r="O159" s="239"/>
      <c r="P159" s="239"/>
      <c r="Q159" s="239"/>
      <c r="R159" s="239"/>
      <c r="S159" s="239"/>
    </row>
    <row r="160" spans="1:19" s="253" customFormat="1" x14ac:dyDescent="0.25">
      <c r="A160" s="239"/>
      <c r="B160" s="239"/>
      <c r="F160" s="239"/>
      <c r="G160" s="239"/>
      <c r="H160" s="239"/>
      <c r="I160" s="239"/>
      <c r="J160" s="239"/>
      <c r="K160" s="239"/>
      <c r="L160" s="239"/>
      <c r="M160" s="239"/>
      <c r="N160" s="239"/>
      <c r="O160" s="239"/>
      <c r="P160" s="239"/>
      <c r="Q160" s="239"/>
      <c r="R160" s="239"/>
      <c r="S160" s="239"/>
    </row>
    <row r="161" spans="1:19" s="253" customFormat="1" x14ac:dyDescent="0.25">
      <c r="A161" s="239"/>
      <c r="B161" s="239"/>
      <c r="F161" s="239"/>
      <c r="G161" s="239"/>
      <c r="H161" s="239"/>
      <c r="I161" s="239"/>
      <c r="J161" s="239"/>
      <c r="K161" s="239"/>
      <c r="L161" s="239"/>
      <c r="M161" s="239"/>
      <c r="N161" s="239"/>
      <c r="O161" s="239"/>
      <c r="P161" s="239"/>
      <c r="Q161" s="239"/>
      <c r="R161" s="239"/>
      <c r="S161" s="239"/>
    </row>
    <row r="162" spans="1:19" s="253" customFormat="1" x14ac:dyDescent="0.25">
      <c r="A162" s="239"/>
      <c r="B162" s="239"/>
      <c r="F162" s="239"/>
      <c r="G162" s="239"/>
      <c r="H162" s="239"/>
      <c r="I162" s="239"/>
      <c r="J162" s="239"/>
      <c r="K162" s="239"/>
      <c r="L162" s="239"/>
      <c r="M162" s="239"/>
      <c r="N162" s="239"/>
      <c r="O162" s="239"/>
      <c r="P162" s="239"/>
      <c r="Q162" s="239"/>
      <c r="R162" s="239"/>
      <c r="S162" s="239"/>
    </row>
    <row r="163" spans="1:19" s="253" customFormat="1" x14ac:dyDescent="0.25">
      <c r="A163" s="239"/>
      <c r="B163" s="239"/>
      <c r="F163" s="239"/>
      <c r="G163" s="239"/>
      <c r="H163" s="239"/>
      <c r="I163" s="239"/>
      <c r="J163" s="239"/>
      <c r="K163" s="239"/>
      <c r="L163" s="239"/>
      <c r="M163" s="239"/>
      <c r="N163" s="239"/>
      <c r="O163" s="239"/>
      <c r="P163" s="239"/>
      <c r="Q163" s="239"/>
      <c r="R163" s="239"/>
      <c r="S163" s="239"/>
    </row>
    <row r="164" spans="1:19" s="253" customFormat="1" x14ac:dyDescent="0.25">
      <c r="A164" s="239"/>
      <c r="B164" s="239"/>
      <c r="F164" s="239"/>
      <c r="G164" s="239"/>
      <c r="H164" s="239"/>
      <c r="I164" s="239"/>
      <c r="J164" s="239"/>
      <c r="K164" s="239"/>
      <c r="L164" s="239"/>
      <c r="M164" s="239"/>
      <c r="N164" s="239"/>
      <c r="O164" s="239"/>
      <c r="P164" s="239"/>
      <c r="Q164" s="239"/>
      <c r="R164" s="239"/>
      <c r="S164" s="239"/>
    </row>
    <row r="165" spans="1:19" s="253" customFormat="1" x14ac:dyDescent="0.25">
      <c r="A165" s="239"/>
      <c r="B165" s="239"/>
      <c r="F165" s="239"/>
      <c r="G165" s="239"/>
      <c r="H165" s="239"/>
      <c r="I165" s="239"/>
      <c r="J165" s="239"/>
      <c r="K165" s="239"/>
      <c r="L165" s="239"/>
      <c r="M165" s="239"/>
      <c r="N165" s="239"/>
      <c r="O165" s="239"/>
      <c r="P165" s="239"/>
      <c r="Q165" s="239"/>
      <c r="R165" s="239"/>
      <c r="S165" s="239"/>
    </row>
    <row r="166" spans="1:19" s="253" customFormat="1" x14ac:dyDescent="0.25">
      <c r="A166" s="239"/>
      <c r="B166" s="239"/>
      <c r="F166" s="239"/>
      <c r="G166" s="239"/>
      <c r="H166" s="239"/>
      <c r="I166" s="239"/>
      <c r="J166" s="239"/>
      <c r="K166" s="239"/>
      <c r="L166" s="239"/>
      <c r="M166" s="239"/>
      <c r="N166" s="239"/>
      <c r="O166" s="239"/>
      <c r="P166" s="239"/>
      <c r="Q166" s="239"/>
      <c r="R166" s="239"/>
      <c r="S166" s="239"/>
    </row>
    <row r="167" spans="1:19" s="253" customFormat="1" x14ac:dyDescent="0.25">
      <c r="A167" s="239"/>
      <c r="B167" s="239"/>
      <c r="F167" s="239"/>
      <c r="G167" s="239"/>
      <c r="H167" s="239"/>
      <c r="I167" s="239"/>
      <c r="J167" s="239"/>
      <c r="K167" s="239"/>
      <c r="L167" s="239"/>
      <c r="M167" s="239"/>
      <c r="N167" s="239"/>
      <c r="O167" s="239"/>
      <c r="P167" s="239"/>
      <c r="Q167" s="239"/>
      <c r="R167" s="239"/>
      <c r="S167" s="239"/>
    </row>
    <row r="168" spans="1:19" s="253" customFormat="1" x14ac:dyDescent="0.25">
      <c r="A168" s="239"/>
      <c r="B168" s="239"/>
      <c r="F168" s="239"/>
      <c r="G168" s="239"/>
      <c r="H168" s="239"/>
      <c r="I168" s="239"/>
      <c r="J168" s="239"/>
      <c r="K168" s="239"/>
      <c r="L168" s="239"/>
      <c r="M168" s="239"/>
      <c r="N168" s="239"/>
      <c r="O168" s="239"/>
      <c r="P168" s="239"/>
      <c r="Q168" s="239"/>
      <c r="R168" s="239"/>
      <c r="S168" s="239"/>
    </row>
    <row r="169" spans="1:19" s="253" customFormat="1" x14ac:dyDescent="0.25">
      <c r="A169" s="239"/>
      <c r="B169" s="239"/>
      <c r="F169" s="239"/>
      <c r="G169" s="239"/>
      <c r="H169" s="239"/>
      <c r="I169" s="239"/>
      <c r="J169" s="239"/>
      <c r="K169" s="239"/>
      <c r="L169" s="239"/>
      <c r="M169" s="239"/>
      <c r="N169" s="239"/>
      <c r="O169" s="239"/>
      <c r="P169" s="239"/>
      <c r="Q169" s="239"/>
      <c r="R169" s="239"/>
      <c r="S169" s="239"/>
    </row>
    <row r="170" spans="1:19" s="253" customFormat="1" x14ac:dyDescent="0.25">
      <c r="A170" s="239"/>
      <c r="B170" s="239"/>
      <c r="F170" s="239"/>
      <c r="G170" s="239"/>
      <c r="H170" s="239"/>
      <c r="I170" s="239"/>
      <c r="J170" s="239"/>
      <c r="K170" s="239"/>
      <c r="L170" s="239"/>
      <c r="M170" s="239"/>
      <c r="N170" s="239"/>
      <c r="O170" s="239"/>
      <c r="P170" s="239"/>
      <c r="Q170" s="239"/>
      <c r="R170" s="239"/>
      <c r="S170" s="239"/>
    </row>
    <row r="171" spans="1:19" s="253" customFormat="1" x14ac:dyDescent="0.25">
      <c r="A171" s="239"/>
      <c r="B171" s="239"/>
      <c r="F171" s="239"/>
      <c r="G171" s="239"/>
      <c r="H171" s="239"/>
      <c r="I171" s="239"/>
      <c r="J171" s="239"/>
      <c r="K171" s="239"/>
      <c r="L171" s="239"/>
      <c r="M171" s="239"/>
      <c r="N171" s="239"/>
      <c r="O171" s="239"/>
      <c r="P171" s="239"/>
      <c r="Q171" s="239"/>
      <c r="R171" s="239"/>
      <c r="S171" s="239"/>
    </row>
    <row r="172" spans="1:19" s="253" customFormat="1" x14ac:dyDescent="0.25">
      <c r="A172" s="239"/>
      <c r="B172" s="239"/>
      <c r="F172" s="239"/>
      <c r="G172" s="239"/>
      <c r="H172" s="239"/>
      <c r="I172" s="239"/>
      <c r="J172" s="239"/>
      <c r="K172" s="239"/>
      <c r="L172" s="239"/>
      <c r="M172" s="239"/>
      <c r="N172" s="239"/>
      <c r="O172" s="239"/>
      <c r="P172" s="239"/>
      <c r="Q172" s="239"/>
      <c r="R172" s="239"/>
      <c r="S172" s="239"/>
    </row>
    <row r="173" spans="1:19" s="253" customFormat="1" x14ac:dyDescent="0.25">
      <c r="A173" s="239"/>
      <c r="B173" s="239"/>
      <c r="F173" s="239"/>
      <c r="G173" s="239"/>
      <c r="H173" s="239"/>
      <c r="I173" s="239"/>
      <c r="J173" s="239"/>
      <c r="K173" s="239"/>
      <c r="L173" s="239"/>
      <c r="M173" s="239"/>
      <c r="N173" s="239"/>
      <c r="O173" s="239"/>
      <c r="P173" s="239"/>
      <c r="Q173" s="239"/>
      <c r="R173" s="239"/>
      <c r="S173" s="239"/>
    </row>
    <row r="174" spans="1:19" s="253" customFormat="1" x14ac:dyDescent="0.25">
      <c r="A174" s="239"/>
      <c r="B174" s="239"/>
      <c r="F174" s="239"/>
      <c r="G174" s="239"/>
      <c r="H174" s="239"/>
      <c r="I174" s="239"/>
      <c r="J174" s="239"/>
      <c r="K174" s="239"/>
      <c r="L174" s="239"/>
      <c r="M174" s="239"/>
      <c r="N174" s="239"/>
      <c r="O174" s="239"/>
      <c r="P174" s="239"/>
      <c r="Q174" s="239"/>
      <c r="R174" s="239"/>
      <c r="S174" s="239"/>
    </row>
    <row r="175" spans="1:19" s="253" customFormat="1" x14ac:dyDescent="0.25">
      <c r="A175" s="239"/>
      <c r="B175" s="239"/>
      <c r="F175" s="239"/>
      <c r="G175" s="239"/>
      <c r="H175" s="239"/>
      <c r="I175" s="239"/>
      <c r="J175" s="239"/>
      <c r="K175" s="239"/>
      <c r="L175" s="239"/>
      <c r="M175" s="239"/>
      <c r="N175" s="239"/>
      <c r="O175" s="239"/>
      <c r="P175" s="239"/>
      <c r="Q175" s="239"/>
      <c r="R175" s="239"/>
      <c r="S175" s="239"/>
    </row>
    <row r="176" spans="1:19" s="253" customFormat="1" x14ac:dyDescent="0.25">
      <c r="A176" s="239"/>
      <c r="B176" s="239"/>
      <c r="F176" s="239"/>
      <c r="G176" s="239"/>
      <c r="H176" s="239"/>
      <c r="I176" s="239"/>
      <c r="J176" s="239"/>
      <c r="K176" s="239"/>
      <c r="L176" s="239"/>
      <c r="M176" s="239"/>
      <c r="N176" s="239"/>
      <c r="O176" s="239"/>
      <c r="P176" s="239"/>
      <c r="Q176" s="239"/>
      <c r="R176" s="239"/>
      <c r="S176" s="239"/>
    </row>
    <row r="177" spans="1:19" s="253" customFormat="1" x14ac:dyDescent="0.25">
      <c r="A177" s="239"/>
      <c r="B177" s="239"/>
      <c r="F177" s="239"/>
      <c r="G177" s="239"/>
      <c r="H177" s="239"/>
      <c r="I177" s="239"/>
      <c r="J177" s="239"/>
      <c r="K177" s="239"/>
      <c r="L177" s="239"/>
      <c r="M177" s="239"/>
      <c r="N177" s="239"/>
      <c r="O177" s="239"/>
      <c r="P177" s="239"/>
      <c r="Q177" s="239"/>
      <c r="R177" s="239"/>
      <c r="S177" s="239"/>
    </row>
    <row r="178" spans="1:19" s="253" customFormat="1" x14ac:dyDescent="0.25">
      <c r="A178" s="239"/>
      <c r="B178" s="239"/>
      <c r="F178" s="239"/>
      <c r="G178" s="239"/>
      <c r="H178" s="239"/>
      <c r="I178" s="239"/>
      <c r="J178" s="239"/>
      <c r="K178" s="239"/>
      <c r="L178" s="239"/>
      <c r="M178" s="239"/>
      <c r="N178" s="239"/>
      <c r="O178" s="239"/>
      <c r="P178" s="239"/>
      <c r="Q178" s="239"/>
      <c r="R178" s="239"/>
      <c r="S178" s="239"/>
    </row>
    <row r="179" spans="1:19" s="253" customFormat="1" x14ac:dyDescent="0.25">
      <c r="A179" s="239"/>
      <c r="B179" s="239"/>
      <c r="F179" s="239"/>
      <c r="G179" s="239"/>
      <c r="H179" s="239"/>
      <c r="I179" s="239"/>
      <c r="J179" s="239"/>
      <c r="K179" s="239"/>
      <c r="L179" s="239"/>
      <c r="M179" s="239"/>
      <c r="N179" s="239"/>
      <c r="O179" s="239"/>
      <c r="P179" s="239"/>
      <c r="Q179" s="239"/>
      <c r="R179" s="239"/>
      <c r="S179" s="239"/>
    </row>
    <row r="180" spans="1:19" s="253" customFormat="1" x14ac:dyDescent="0.25">
      <c r="A180" s="239"/>
      <c r="B180" s="239"/>
      <c r="F180" s="239"/>
      <c r="G180" s="239"/>
      <c r="H180" s="239"/>
      <c r="I180" s="239"/>
      <c r="J180" s="239"/>
      <c r="K180" s="239"/>
      <c r="L180" s="239"/>
      <c r="M180" s="239"/>
      <c r="N180" s="239"/>
      <c r="O180" s="239"/>
      <c r="P180" s="239"/>
      <c r="Q180" s="239"/>
      <c r="R180" s="239"/>
      <c r="S180" s="239"/>
    </row>
    <row r="181" spans="1:19" s="253" customFormat="1" x14ac:dyDescent="0.25">
      <c r="A181" s="239"/>
      <c r="B181" s="239"/>
      <c r="F181" s="239"/>
      <c r="G181" s="239"/>
      <c r="H181" s="239"/>
      <c r="I181" s="239"/>
      <c r="J181" s="239"/>
      <c r="K181" s="239"/>
      <c r="L181" s="239"/>
      <c r="M181" s="239"/>
      <c r="N181" s="239"/>
      <c r="O181" s="239"/>
      <c r="P181" s="239"/>
      <c r="Q181" s="239"/>
      <c r="R181" s="239"/>
      <c r="S181" s="239"/>
    </row>
    <row r="182" spans="1:19" s="253" customFormat="1" x14ac:dyDescent="0.25">
      <c r="A182" s="239"/>
      <c r="B182" s="239"/>
      <c r="F182" s="239"/>
      <c r="G182" s="239"/>
      <c r="H182" s="239"/>
      <c r="I182" s="239"/>
      <c r="J182" s="239"/>
      <c r="K182" s="239"/>
      <c r="L182" s="239"/>
      <c r="M182" s="239"/>
      <c r="N182" s="239"/>
      <c r="O182" s="239"/>
      <c r="P182" s="239"/>
      <c r="Q182" s="239"/>
      <c r="R182" s="239"/>
      <c r="S182" s="239"/>
    </row>
    <row r="183" spans="1:19" s="253" customFormat="1" x14ac:dyDescent="0.25">
      <c r="A183" s="239"/>
      <c r="B183" s="239"/>
      <c r="F183" s="239"/>
      <c r="G183" s="239"/>
      <c r="H183" s="239"/>
      <c r="I183" s="239"/>
      <c r="J183" s="239"/>
      <c r="K183" s="239"/>
      <c r="L183" s="239"/>
      <c r="M183" s="239"/>
      <c r="N183" s="239"/>
      <c r="O183" s="239"/>
      <c r="P183" s="239"/>
      <c r="Q183" s="239"/>
      <c r="R183" s="239"/>
      <c r="S183" s="239"/>
    </row>
    <row r="184" spans="1:19" s="253" customFormat="1" x14ac:dyDescent="0.25">
      <c r="A184" s="239"/>
      <c r="B184" s="239"/>
      <c r="F184" s="239"/>
      <c r="G184" s="239"/>
      <c r="H184" s="239"/>
      <c r="I184" s="239"/>
      <c r="J184" s="239"/>
      <c r="K184" s="239"/>
      <c r="L184" s="239"/>
      <c r="M184" s="239"/>
      <c r="N184" s="239"/>
      <c r="O184" s="239"/>
      <c r="P184" s="239"/>
      <c r="Q184" s="239"/>
      <c r="R184" s="239"/>
      <c r="S184" s="239"/>
    </row>
    <row r="185" spans="1:19" s="253" customFormat="1" x14ac:dyDescent="0.25">
      <c r="A185" s="239"/>
      <c r="B185" s="239"/>
      <c r="F185" s="239"/>
      <c r="G185" s="239"/>
      <c r="H185" s="239"/>
      <c r="I185" s="239"/>
      <c r="J185" s="239"/>
      <c r="K185" s="239"/>
      <c r="L185" s="239"/>
      <c r="M185" s="239"/>
      <c r="N185" s="239"/>
      <c r="O185" s="239"/>
      <c r="P185" s="239"/>
      <c r="Q185" s="239"/>
      <c r="R185" s="239"/>
      <c r="S185" s="239"/>
    </row>
    <row r="186" spans="1:19" s="253" customFormat="1" x14ac:dyDescent="0.25">
      <c r="A186" s="239"/>
      <c r="B186" s="239"/>
      <c r="F186" s="239"/>
      <c r="G186" s="239"/>
      <c r="H186" s="239"/>
      <c r="I186" s="239"/>
      <c r="J186" s="239"/>
      <c r="K186" s="239"/>
      <c r="L186" s="239"/>
      <c r="M186" s="239"/>
      <c r="N186" s="239"/>
      <c r="O186" s="239"/>
      <c r="P186" s="239"/>
      <c r="Q186" s="239"/>
      <c r="R186" s="239"/>
      <c r="S186" s="239"/>
    </row>
    <row r="187" spans="1:19" s="253" customFormat="1" x14ac:dyDescent="0.25">
      <c r="A187" s="239"/>
      <c r="B187" s="239"/>
      <c r="F187" s="239"/>
      <c r="G187" s="239"/>
      <c r="H187" s="239"/>
      <c r="I187" s="239"/>
      <c r="J187" s="239"/>
      <c r="K187" s="239"/>
      <c r="L187" s="239"/>
      <c r="M187" s="239"/>
      <c r="N187" s="239"/>
      <c r="O187" s="239"/>
      <c r="P187" s="239"/>
      <c r="Q187" s="239"/>
      <c r="R187" s="239"/>
      <c r="S187" s="239"/>
    </row>
    <row r="188" spans="1:19" s="253" customFormat="1" x14ac:dyDescent="0.25">
      <c r="A188" s="239"/>
      <c r="B188" s="239"/>
      <c r="F188" s="239"/>
      <c r="G188" s="239"/>
      <c r="H188" s="239"/>
      <c r="I188" s="239"/>
      <c r="J188" s="239"/>
      <c r="K188" s="239"/>
      <c r="L188" s="239"/>
      <c r="M188" s="239"/>
      <c r="N188" s="239"/>
      <c r="O188" s="239"/>
      <c r="P188" s="239"/>
      <c r="Q188" s="239"/>
      <c r="R188" s="239"/>
      <c r="S188" s="239"/>
    </row>
    <row r="189" spans="1:19" s="253" customFormat="1" x14ac:dyDescent="0.25">
      <c r="A189" s="239"/>
      <c r="B189" s="239"/>
      <c r="F189" s="239"/>
      <c r="G189" s="239"/>
      <c r="H189" s="239"/>
      <c r="I189" s="239"/>
      <c r="J189" s="239"/>
      <c r="K189" s="239"/>
      <c r="L189" s="239"/>
      <c r="M189" s="239"/>
      <c r="N189" s="239"/>
      <c r="O189" s="239"/>
      <c r="P189" s="239"/>
      <c r="Q189" s="239"/>
      <c r="R189" s="239"/>
      <c r="S189" s="239"/>
    </row>
    <row r="190" spans="1:19" s="253" customFormat="1" x14ac:dyDescent="0.25">
      <c r="A190" s="239"/>
      <c r="B190" s="239"/>
      <c r="F190" s="239"/>
      <c r="G190" s="239"/>
      <c r="H190" s="239"/>
      <c r="I190" s="239"/>
      <c r="J190" s="239"/>
      <c r="K190" s="239"/>
      <c r="L190" s="239"/>
      <c r="M190" s="239"/>
      <c r="N190" s="239"/>
      <c r="O190" s="239"/>
      <c r="P190" s="239"/>
      <c r="Q190" s="239"/>
      <c r="R190" s="239"/>
      <c r="S190" s="239"/>
    </row>
    <row r="191" spans="1:19" s="253" customFormat="1" x14ac:dyDescent="0.25">
      <c r="A191" s="239"/>
      <c r="B191" s="239"/>
      <c r="F191" s="239"/>
      <c r="G191" s="239"/>
      <c r="H191" s="239"/>
      <c r="I191" s="239"/>
      <c r="J191" s="239"/>
      <c r="K191" s="239"/>
      <c r="L191" s="239"/>
      <c r="M191" s="239"/>
      <c r="N191" s="239"/>
      <c r="O191" s="239"/>
      <c r="P191" s="239"/>
      <c r="Q191" s="239"/>
      <c r="R191" s="239"/>
      <c r="S191" s="239"/>
    </row>
    <row r="192" spans="1:19" s="253" customFormat="1" x14ac:dyDescent="0.25">
      <c r="A192" s="239"/>
      <c r="B192" s="239"/>
      <c r="F192" s="239"/>
      <c r="G192" s="239"/>
      <c r="H192" s="239"/>
      <c r="I192" s="239"/>
      <c r="J192" s="239"/>
      <c r="K192" s="239"/>
      <c r="L192" s="239"/>
      <c r="M192" s="239"/>
      <c r="N192" s="239"/>
      <c r="O192" s="239"/>
      <c r="P192" s="239"/>
      <c r="Q192" s="239"/>
      <c r="R192" s="239"/>
      <c r="S192" s="239"/>
    </row>
    <row r="193" spans="1:19" s="253" customFormat="1" x14ac:dyDescent="0.25">
      <c r="A193" s="239"/>
      <c r="B193" s="239"/>
      <c r="F193" s="239"/>
      <c r="G193" s="239"/>
      <c r="H193" s="239"/>
      <c r="I193" s="239"/>
      <c r="J193" s="239"/>
      <c r="K193" s="239"/>
      <c r="L193" s="239"/>
      <c r="M193" s="239"/>
      <c r="N193" s="239"/>
      <c r="O193" s="239"/>
      <c r="P193" s="239"/>
      <c r="Q193" s="239"/>
      <c r="R193" s="239"/>
      <c r="S193" s="239"/>
    </row>
    <row r="194" spans="1:19" s="253" customFormat="1" x14ac:dyDescent="0.25">
      <c r="A194" s="239"/>
      <c r="B194" s="239"/>
      <c r="F194" s="239"/>
      <c r="G194" s="239"/>
      <c r="H194" s="239"/>
      <c r="I194" s="239"/>
      <c r="J194" s="239"/>
      <c r="K194" s="239"/>
      <c r="L194" s="239"/>
      <c r="M194" s="239"/>
      <c r="N194" s="239"/>
      <c r="O194" s="239"/>
      <c r="P194" s="239"/>
      <c r="Q194" s="239"/>
      <c r="R194" s="239"/>
      <c r="S194" s="239"/>
    </row>
    <row r="195" spans="1:19" s="253" customFormat="1" x14ac:dyDescent="0.25">
      <c r="A195" s="239"/>
      <c r="B195" s="239"/>
      <c r="F195" s="239"/>
      <c r="G195" s="239"/>
      <c r="H195" s="239"/>
      <c r="I195" s="239"/>
      <c r="J195" s="239"/>
      <c r="K195" s="239"/>
      <c r="L195" s="239"/>
      <c r="M195" s="239"/>
      <c r="N195" s="239"/>
      <c r="O195" s="239"/>
      <c r="P195" s="239"/>
      <c r="Q195" s="239"/>
      <c r="R195" s="239"/>
      <c r="S195" s="239"/>
    </row>
    <row r="196" spans="1:19" s="253" customFormat="1" x14ac:dyDescent="0.25">
      <c r="A196" s="239"/>
      <c r="B196" s="239"/>
      <c r="F196" s="239"/>
      <c r="G196" s="239"/>
      <c r="H196" s="239"/>
      <c r="I196" s="239"/>
      <c r="J196" s="239"/>
      <c r="K196" s="239"/>
      <c r="L196" s="239"/>
      <c r="M196" s="239"/>
      <c r="N196" s="239"/>
      <c r="O196" s="239"/>
      <c r="P196" s="239"/>
      <c r="Q196" s="239"/>
      <c r="R196" s="239"/>
      <c r="S196" s="239"/>
    </row>
    <row r="197" spans="1:19" s="253" customFormat="1" x14ac:dyDescent="0.25">
      <c r="A197" s="239"/>
      <c r="B197" s="239"/>
      <c r="F197" s="239"/>
      <c r="G197" s="239"/>
      <c r="H197" s="239"/>
      <c r="I197" s="239"/>
      <c r="J197" s="239"/>
      <c r="K197" s="239"/>
      <c r="L197" s="239"/>
      <c r="M197" s="239"/>
      <c r="N197" s="239"/>
      <c r="O197" s="239"/>
      <c r="P197" s="239"/>
      <c r="Q197" s="239"/>
      <c r="R197" s="239"/>
      <c r="S197" s="239"/>
    </row>
    <row r="198" spans="1:19" s="253" customFormat="1" x14ac:dyDescent="0.25">
      <c r="A198" s="239"/>
      <c r="B198" s="239"/>
      <c r="F198" s="239"/>
      <c r="G198" s="239"/>
      <c r="H198" s="239"/>
      <c r="I198" s="239"/>
      <c r="J198" s="239"/>
      <c r="K198" s="239"/>
      <c r="L198" s="239"/>
      <c r="M198" s="239"/>
      <c r="N198" s="239"/>
      <c r="O198" s="239"/>
      <c r="P198" s="239"/>
      <c r="Q198" s="239"/>
      <c r="R198" s="239"/>
      <c r="S198" s="239"/>
    </row>
    <row r="199" spans="1:19" s="253" customFormat="1" x14ac:dyDescent="0.25">
      <c r="A199" s="239"/>
      <c r="B199" s="239"/>
      <c r="F199" s="239"/>
      <c r="G199" s="239"/>
      <c r="H199" s="239"/>
      <c r="I199" s="239"/>
      <c r="J199" s="239"/>
      <c r="K199" s="239"/>
      <c r="L199" s="239"/>
      <c r="M199" s="239"/>
      <c r="N199" s="239"/>
      <c r="O199" s="239"/>
      <c r="P199" s="239"/>
      <c r="Q199" s="239"/>
      <c r="R199" s="239"/>
      <c r="S199" s="239"/>
    </row>
    <row r="200" spans="1:19" s="253" customFormat="1" x14ac:dyDescent="0.25">
      <c r="A200" s="239"/>
      <c r="B200" s="239"/>
      <c r="F200" s="239"/>
      <c r="G200" s="239"/>
      <c r="H200" s="239"/>
      <c r="I200" s="239"/>
      <c r="J200" s="239"/>
      <c r="K200" s="239"/>
      <c r="L200" s="239"/>
      <c r="M200" s="239"/>
      <c r="N200" s="239"/>
      <c r="O200" s="239"/>
      <c r="P200" s="239"/>
      <c r="Q200" s="239"/>
      <c r="R200" s="239"/>
      <c r="S200" s="239"/>
    </row>
    <row r="201" spans="1:19" s="253" customFormat="1" x14ac:dyDescent="0.25">
      <c r="A201" s="239"/>
      <c r="B201" s="239"/>
      <c r="F201" s="239"/>
      <c r="G201" s="239"/>
      <c r="H201" s="239"/>
      <c r="I201" s="239"/>
      <c r="J201" s="239"/>
      <c r="K201" s="239"/>
      <c r="L201" s="239"/>
      <c r="M201" s="239"/>
      <c r="N201" s="239"/>
      <c r="O201" s="239"/>
      <c r="P201" s="239"/>
      <c r="Q201" s="239"/>
      <c r="R201" s="239"/>
      <c r="S201" s="239"/>
    </row>
    <row r="202" spans="1:19" s="253" customFormat="1" x14ac:dyDescent="0.25">
      <c r="A202" s="239"/>
      <c r="B202" s="239"/>
      <c r="F202" s="239"/>
      <c r="G202" s="239"/>
      <c r="H202" s="239"/>
      <c r="I202" s="239"/>
      <c r="J202" s="239"/>
      <c r="K202" s="239"/>
      <c r="L202" s="239"/>
      <c r="M202" s="239"/>
      <c r="N202" s="239"/>
      <c r="O202" s="239"/>
      <c r="P202" s="239"/>
      <c r="Q202" s="239"/>
      <c r="R202" s="239"/>
      <c r="S202" s="239"/>
    </row>
    <row r="203" spans="1:19" s="253" customFormat="1" x14ac:dyDescent="0.25">
      <c r="A203" s="239"/>
      <c r="B203" s="239"/>
      <c r="F203" s="239"/>
      <c r="G203" s="239"/>
      <c r="H203" s="239"/>
      <c r="I203" s="239"/>
      <c r="J203" s="239"/>
      <c r="K203" s="239"/>
      <c r="L203" s="239"/>
      <c r="M203" s="239"/>
      <c r="N203" s="239"/>
      <c r="O203" s="239"/>
      <c r="P203" s="239"/>
      <c r="Q203" s="239"/>
      <c r="R203" s="239"/>
      <c r="S203" s="239"/>
    </row>
    <row r="204" spans="1:19" s="253" customFormat="1" x14ac:dyDescent="0.25">
      <c r="A204" s="239"/>
      <c r="B204" s="239"/>
      <c r="F204" s="239"/>
      <c r="G204" s="239"/>
      <c r="H204" s="239"/>
      <c r="I204" s="239"/>
      <c r="J204" s="239"/>
      <c r="K204" s="239"/>
      <c r="L204" s="239"/>
      <c r="M204" s="239"/>
      <c r="N204" s="239"/>
      <c r="O204" s="239"/>
      <c r="P204" s="239"/>
      <c r="Q204" s="239"/>
      <c r="R204" s="239"/>
      <c r="S204" s="239"/>
    </row>
    <row r="205" spans="1:19" s="253" customFormat="1" x14ac:dyDescent="0.25">
      <c r="A205" s="239"/>
      <c r="B205" s="239"/>
      <c r="F205" s="239"/>
      <c r="G205" s="239"/>
      <c r="H205" s="239"/>
      <c r="I205" s="239"/>
      <c r="J205" s="239"/>
      <c r="K205" s="239"/>
      <c r="L205" s="239"/>
      <c r="M205" s="239"/>
      <c r="N205" s="239"/>
      <c r="O205" s="239"/>
      <c r="P205" s="239"/>
      <c r="Q205" s="239"/>
      <c r="R205" s="239"/>
      <c r="S205" s="239"/>
    </row>
    <row r="206" spans="1:19" s="253" customFormat="1" x14ac:dyDescent="0.25">
      <c r="A206" s="239"/>
      <c r="B206" s="239"/>
      <c r="F206" s="239"/>
      <c r="G206" s="239"/>
      <c r="H206" s="239"/>
      <c r="I206" s="239"/>
      <c r="J206" s="239"/>
      <c r="K206" s="239"/>
      <c r="L206" s="239"/>
      <c r="M206" s="239"/>
      <c r="N206" s="239"/>
      <c r="O206" s="239"/>
      <c r="P206" s="239"/>
      <c r="Q206" s="239"/>
      <c r="R206" s="239"/>
      <c r="S206" s="239"/>
    </row>
    <row r="207" spans="1:19" s="253" customFormat="1" x14ac:dyDescent="0.25">
      <c r="A207" s="239"/>
      <c r="B207" s="239"/>
      <c r="F207" s="239"/>
      <c r="G207" s="239"/>
      <c r="H207" s="239"/>
      <c r="I207" s="239"/>
      <c r="J207" s="239"/>
      <c r="K207" s="239"/>
      <c r="L207" s="239"/>
      <c r="M207" s="239"/>
      <c r="N207" s="239"/>
      <c r="O207" s="239"/>
      <c r="P207" s="239"/>
      <c r="Q207" s="239"/>
      <c r="R207" s="239"/>
      <c r="S207" s="239"/>
    </row>
    <row r="208" spans="1:19" s="253" customFormat="1" x14ac:dyDescent="0.25">
      <c r="A208" s="239"/>
      <c r="B208" s="239"/>
      <c r="F208" s="239"/>
      <c r="G208" s="239"/>
      <c r="H208" s="239"/>
      <c r="I208" s="239"/>
      <c r="J208" s="239"/>
      <c r="K208" s="239"/>
      <c r="L208" s="239"/>
      <c r="M208" s="239"/>
      <c r="N208" s="239"/>
      <c r="O208" s="239"/>
      <c r="P208" s="239"/>
      <c r="Q208" s="239"/>
      <c r="R208" s="239"/>
      <c r="S208" s="239"/>
    </row>
    <row r="209" spans="1:19" s="253" customFormat="1" x14ac:dyDescent="0.25">
      <c r="A209" s="239"/>
      <c r="B209" s="239"/>
      <c r="F209" s="239"/>
      <c r="G209" s="239"/>
      <c r="H209" s="239"/>
      <c r="I209" s="239"/>
      <c r="J209" s="239"/>
      <c r="K209" s="239"/>
      <c r="L209" s="239"/>
      <c r="M209" s="239"/>
      <c r="N209" s="239"/>
      <c r="O209" s="239"/>
      <c r="P209" s="239"/>
      <c r="Q209" s="239"/>
      <c r="R209" s="239"/>
      <c r="S209" s="239"/>
    </row>
    <row r="210" spans="1:19" s="253" customFormat="1" x14ac:dyDescent="0.25">
      <c r="A210" s="239"/>
      <c r="B210" s="239"/>
      <c r="F210" s="239"/>
      <c r="G210" s="239"/>
      <c r="H210" s="239"/>
      <c r="I210" s="239"/>
      <c r="J210" s="239"/>
      <c r="K210" s="239"/>
      <c r="L210" s="239"/>
      <c r="M210" s="239"/>
      <c r="N210" s="239"/>
      <c r="O210" s="239"/>
      <c r="P210" s="239"/>
      <c r="Q210" s="239"/>
      <c r="R210" s="239"/>
      <c r="S210" s="239"/>
    </row>
    <row r="211" spans="1:19" s="253" customFormat="1" x14ac:dyDescent="0.25">
      <c r="A211" s="239"/>
      <c r="B211" s="239"/>
      <c r="F211" s="239"/>
      <c r="G211" s="239"/>
      <c r="H211" s="239"/>
      <c r="I211" s="239"/>
      <c r="J211" s="239"/>
      <c r="K211" s="239"/>
      <c r="L211" s="239"/>
      <c r="M211" s="239"/>
      <c r="N211" s="239"/>
      <c r="O211" s="239"/>
      <c r="P211" s="239"/>
      <c r="Q211" s="239"/>
      <c r="R211" s="239"/>
      <c r="S211" s="239"/>
    </row>
    <row r="212" spans="1:19" s="253" customFormat="1" x14ac:dyDescent="0.25">
      <c r="A212" s="239"/>
      <c r="B212" s="239"/>
      <c r="F212" s="239"/>
      <c r="G212" s="239"/>
      <c r="H212" s="239"/>
      <c r="I212" s="239"/>
      <c r="J212" s="239"/>
      <c r="K212" s="239"/>
      <c r="L212" s="239"/>
      <c r="M212" s="239"/>
      <c r="N212" s="239"/>
      <c r="O212" s="239"/>
      <c r="P212" s="239"/>
      <c r="Q212" s="239"/>
      <c r="R212" s="239"/>
      <c r="S212" s="239"/>
    </row>
    <row r="213" spans="1:19" s="253" customFormat="1" x14ac:dyDescent="0.25">
      <c r="A213" s="239"/>
      <c r="B213" s="239"/>
      <c r="F213" s="239"/>
      <c r="G213" s="239"/>
      <c r="H213" s="239"/>
      <c r="I213" s="239"/>
      <c r="J213" s="239"/>
      <c r="K213" s="239"/>
      <c r="L213" s="239"/>
      <c r="M213" s="239"/>
      <c r="N213" s="239"/>
      <c r="O213" s="239"/>
      <c r="P213" s="239"/>
      <c r="Q213" s="239"/>
      <c r="R213" s="239"/>
      <c r="S213" s="239"/>
    </row>
    <row r="214" spans="1:19" s="253" customFormat="1" x14ac:dyDescent="0.25">
      <c r="A214" s="239"/>
      <c r="B214" s="239"/>
      <c r="F214" s="239"/>
      <c r="G214" s="239"/>
      <c r="H214" s="239"/>
      <c r="I214" s="239"/>
      <c r="J214" s="239"/>
      <c r="K214" s="239"/>
      <c r="L214" s="239"/>
      <c r="M214" s="239"/>
      <c r="N214" s="239"/>
      <c r="O214" s="239"/>
      <c r="P214" s="239"/>
      <c r="Q214" s="239"/>
      <c r="R214" s="239"/>
      <c r="S214" s="239"/>
    </row>
    <row r="215" spans="1:19" s="253" customFormat="1" x14ac:dyDescent="0.25">
      <c r="A215" s="239"/>
      <c r="B215" s="239"/>
      <c r="F215" s="239"/>
      <c r="G215" s="239"/>
      <c r="H215" s="239"/>
      <c r="I215" s="239"/>
      <c r="J215" s="239"/>
      <c r="K215" s="239"/>
      <c r="L215" s="239"/>
      <c r="M215" s="239"/>
      <c r="N215" s="239"/>
      <c r="O215" s="239"/>
      <c r="P215" s="239"/>
      <c r="Q215" s="239"/>
      <c r="R215" s="239"/>
      <c r="S215" s="239"/>
    </row>
    <row r="216" spans="1:19" s="253" customFormat="1" x14ac:dyDescent="0.25">
      <c r="A216" s="239"/>
      <c r="B216" s="239"/>
      <c r="F216" s="239"/>
      <c r="G216" s="239"/>
      <c r="H216" s="239"/>
      <c r="I216" s="239"/>
      <c r="J216" s="239"/>
      <c r="K216" s="239"/>
      <c r="L216" s="239"/>
      <c r="M216" s="239"/>
      <c r="N216" s="239"/>
      <c r="O216" s="239"/>
      <c r="P216" s="239"/>
      <c r="Q216" s="239"/>
      <c r="R216" s="239"/>
      <c r="S216" s="239"/>
    </row>
    <row r="217" spans="1:19" s="253" customFormat="1" x14ac:dyDescent="0.25">
      <c r="A217" s="239"/>
      <c r="B217" s="239"/>
      <c r="F217" s="239"/>
      <c r="G217" s="239"/>
      <c r="H217" s="239"/>
      <c r="I217" s="239"/>
      <c r="J217" s="239"/>
      <c r="K217" s="239"/>
      <c r="L217" s="239"/>
      <c r="M217" s="239"/>
      <c r="N217" s="239"/>
      <c r="O217" s="239"/>
      <c r="P217" s="239"/>
      <c r="Q217" s="239"/>
      <c r="R217" s="239"/>
      <c r="S217" s="239"/>
    </row>
    <row r="218" spans="1:19" s="253" customFormat="1" x14ac:dyDescent="0.25">
      <c r="A218" s="239"/>
      <c r="B218" s="239"/>
      <c r="F218" s="239"/>
      <c r="G218" s="239"/>
      <c r="H218" s="239"/>
      <c r="I218" s="239"/>
      <c r="J218" s="239"/>
      <c r="K218" s="239"/>
      <c r="L218" s="239"/>
      <c r="M218" s="239"/>
      <c r="N218" s="239"/>
      <c r="O218" s="239"/>
      <c r="P218" s="239"/>
      <c r="Q218" s="239"/>
      <c r="R218" s="239"/>
      <c r="S218" s="239"/>
    </row>
    <row r="219" spans="1:19" s="253" customFormat="1" x14ac:dyDescent="0.25">
      <c r="A219" s="239"/>
      <c r="B219" s="239"/>
      <c r="F219" s="239"/>
      <c r="G219" s="239"/>
      <c r="H219" s="239"/>
      <c r="I219" s="239"/>
      <c r="J219" s="239"/>
      <c r="K219" s="239"/>
      <c r="L219" s="239"/>
      <c r="M219" s="239"/>
      <c r="N219" s="239"/>
      <c r="O219" s="239"/>
      <c r="P219" s="239"/>
      <c r="Q219" s="239"/>
      <c r="R219" s="239"/>
      <c r="S219" s="239"/>
    </row>
    <row r="220" spans="1:19" s="253" customFormat="1" x14ac:dyDescent="0.25">
      <c r="A220" s="239"/>
      <c r="B220" s="239"/>
      <c r="F220" s="239"/>
      <c r="G220" s="239"/>
      <c r="H220" s="239"/>
      <c r="I220" s="239"/>
      <c r="J220" s="239"/>
      <c r="K220" s="239"/>
      <c r="L220" s="239"/>
      <c r="M220" s="239"/>
      <c r="N220" s="239"/>
      <c r="O220" s="239"/>
      <c r="P220" s="239"/>
      <c r="Q220" s="239"/>
      <c r="R220" s="239"/>
      <c r="S220" s="239"/>
    </row>
    <row r="221" spans="1:19" s="253" customFormat="1" x14ac:dyDescent="0.25">
      <c r="A221" s="239"/>
      <c r="B221" s="239"/>
      <c r="F221" s="239"/>
      <c r="G221" s="239"/>
      <c r="H221" s="239"/>
      <c r="I221" s="239"/>
      <c r="J221" s="239"/>
      <c r="K221" s="239"/>
      <c r="L221" s="239"/>
      <c r="M221" s="239"/>
      <c r="N221" s="239"/>
      <c r="O221" s="239"/>
      <c r="P221" s="239"/>
      <c r="Q221" s="239"/>
      <c r="R221" s="239"/>
      <c r="S221" s="239"/>
    </row>
    <row r="222" spans="1:19" s="253" customFormat="1" x14ac:dyDescent="0.25">
      <c r="A222" s="239"/>
      <c r="B222" s="239"/>
      <c r="F222" s="239"/>
      <c r="G222" s="239"/>
      <c r="H222" s="239"/>
      <c r="I222" s="239"/>
      <c r="J222" s="239"/>
      <c r="K222" s="239"/>
      <c r="L222" s="239"/>
      <c r="M222" s="239"/>
      <c r="N222" s="239"/>
      <c r="O222" s="239"/>
      <c r="P222" s="239"/>
      <c r="Q222" s="239"/>
      <c r="R222" s="239"/>
      <c r="S222" s="239"/>
    </row>
    <row r="223" spans="1:19" s="253" customFormat="1" x14ac:dyDescent="0.25">
      <c r="A223" s="239"/>
      <c r="B223" s="239"/>
      <c r="F223" s="239"/>
      <c r="G223" s="239"/>
      <c r="H223" s="239"/>
      <c r="I223" s="239"/>
      <c r="J223" s="239"/>
      <c r="K223" s="239"/>
      <c r="L223" s="239"/>
      <c r="M223" s="239"/>
      <c r="N223" s="239"/>
      <c r="O223" s="239"/>
      <c r="P223" s="239"/>
      <c r="Q223" s="239"/>
      <c r="R223" s="239"/>
      <c r="S223" s="239"/>
    </row>
    <row r="224" spans="1:19" s="253" customFormat="1" x14ac:dyDescent="0.25">
      <c r="A224" s="239"/>
      <c r="B224" s="239"/>
      <c r="F224" s="239"/>
      <c r="G224" s="239"/>
      <c r="H224" s="239"/>
      <c r="I224" s="239"/>
      <c r="J224" s="239"/>
      <c r="K224" s="239"/>
      <c r="L224" s="239"/>
      <c r="M224" s="239"/>
      <c r="N224" s="239"/>
      <c r="O224" s="239"/>
      <c r="P224" s="239"/>
      <c r="Q224" s="239"/>
      <c r="R224" s="239"/>
      <c r="S224" s="239"/>
    </row>
    <row r="225" spans="1:19" s="253" customFormat="1" x14ac:dyDescent="0.25">
      <c r="A225" s="239"/>
      <c r="B225" s="239"/>
      <c r="F225" s="239"/>
      <c r="G225" s="239"/>
      <c r="H225" s="239"/>
      <c r="I225" s="239"/>
      <c r="J225" s="239"/>
      <c r="K225" s="239"/>
      <c r="L225" s="239"/>
      <c r="M225" s="239"/>
      <c r="N225" s="239"/>
      <c r="O225" s="239"/>
      <c r="P225" s="239"/>
      <c r="Q225" s="239"/>
      <c r="R225" s="239"/>
      <c r="S225" s="239"/>
    </row>
    <row r="226" spans="1:19" s="253" customFormat="1" x14ac:dyDescent="0.25">
      <c r="A226" s="239"/>
      <c r="B226" s="239"/>
      <c r="F226" s="239"/>
      <c r="G226" s="239"/>
      <c r="H226" s="239"/>
      <c r="I226" s="239"/>
      <c r="J226" s="239"/>
      <c r="K226" s="239"/>
      <c r="L226" s="239"/>
      <c r="M226" s="239"/>
      <c r="N226" s="239"/>
      <c r="O226" s="239"/>
      <c r="P226" s="239"/>
      <c r="Q226" s="239"/>
      <c r="R226" s="239"/>
      <c r="S226" s="239"/>
    </row>
    <row r="227" spans="1:19" s="253" customFormat="1" x14ac:dyDescent="0.25">
      <c r="A227" s="239"/>
      <c r="B227" s="239"/>
      <c r="F227" s="239"/>
      <c r="G227" s="239"/>
      <c r="H227" s="239"/>
      <c r="I227" s="239"/>
      <c r="J227" s="239"/>
      <c r="K227" s="239"/>
      <c r="L227" s="239"/>
      <c r="M227" s="239"/>
      <c r="N227" s="239"/>
      <c r="O227" s="239"/>
      <c r="P227" s="239"/>
      <c r="Q227" s="239"/>
      <c r="R227" s="239"/>
      <c r="S227" s="239"/>
    </row>
    <row r="228" spans="1:19" s="253" customFormat="1" x14ac:dyDescent="0.25">
      <c r="A228" s="239"/>
      <c r="B228" s="239"/>
      <c r="F228" s="239"/>
      <c r="G228" s="239"/>
      <c r="H228" s="239"/>
      <c r="I228" s="239"/>
      <c r="J228" s="239"/>
      <c r="K228" s="239"/>
      <c r="L228" s="239"/>
      <c r="M228" s="239"/>
      <c r="N228" s="239"/>
      <c r="O228" s="239"/>
      <c r="P228" s="239"/>
      <c r="Q228" s="239"/>
      <c r="R228" s="239"/>
      <c r="S228" s="239"/>
    </row>
    <row r="229" spans="1:19" s="253" customFormat="1" x14ac:dyDescent="0.25">
      <c r="A229" s="239"/>
      <c r="B229" s="239"/>
      <c r="F229" s="239"/>
      <c r="G229" s="239"/>
      <c r="H229" s="239"/>
      <c r="I229" s="239"/>
      <c r="J229" s="239"/>
      <c r="K229" s="239"/>
      <c r="L229" s="239"/>
      <c r="M229" s="239"/>
      <c r="N229" s="239"/>
      <c r="O229" s="239"/>
      <c r="P229" s="239"/>
      <c r="Q229" s="239"/>
      <c r="R229" s="239"/>
      <c r="S229" s="239"/>
    </row>
    <row r="230" spans="1:19" s="253" customFormat="1" x14ac:dyDescent="0.25">
      <c r="A230" s="239"/>
      <c r="B230" s="239"/>
      <c r="F230" s="239"/>
      <c r="G230" s="239"/>
      <c r="H230" s="239"/>
      <c r="I230" s="239"/>
      <c r="J230" s="239"/>
      <c r="K230" s="239"/>
      <c r="L230" s="239"/>
      <c r="M230" s="239"/>
      <c r="N230" s="239"/>
      <c r="O230" s="239"/>
      <c r="P230" s="239"/>
      <c r="Q230" s="239"/>
      <c r="R230" s="239"/>
      <c r="S230" s="239"/>
    </row>
    <row r="231" spans="1:19" s="253" customFormat="1" x14ac:dyDescent="0.25">
      <c r="A231" s="239"/>
      <c r="B231" s="239"/>
      <c r="F231" s="239"/>
      <c r="G231" s="239"/>
      <c r="H231" s="239"/>
      <c r="I231" s="239"/>
      <c r="J231" s="239"/>
      <c r="K231" s="239"/>
      <c r="L231" s="239"/>
      <c r="M231" s="239"/>
      <c r="N231" s="239"/>
      <c r="O231" s="239"/>
      <c r="P231" s="239"/>
      <c r="Q231" s="239"/>
      <c r="R231" s="239"/>
      <c r="S231" s="239"/>
    </row>
    <row r="232" spans="1:19" s="253" customFormat="1" x14ac:dyDescent="0.25">
      <c r="A232" s="239"/>
      <c r="B232" s="239"/>
      <c r="F232" s="239"/>
      <c r="G232" s="239"/>
      <c r="H232" s="239"/>
      <c r="I232" s="239"/>
      <c r="J232" s="239"/>
      <c r="K232" s="239"/>
      <c r="L232" s="239"/>
      <c r="M232" s="239"/>
      <c r="N232" s="239"/>
      <c r="O232" s="239"/>
      <c r="P232" s="239"/>
      <c r="Q232" s="239"/>
      <c r="R232" s="239"/>
      <c r="S232" s="239"/>
    </row>
    <row r="233" spans="1:19" s="253" customFormat="1" x14ac:dyDescent="0.25">
      <c r="A233" s="239"/>
      <c r="B233" s="239"/>
      <c r="F233" s="239"/>
      <c r="G233" s="239"/>
      <c r="H233" s="239"/>
      <c r="I233" s="239"/>
      <c r="J233" s="239"/>
      <c r="K233" s="239"/>
      <c r="L233" s="239"/>
      <c r="M233" s="239"/>
      <c r="N233" s="239"/>
      <c r="O233" s="239"/>
      <c r="P233" s="239"/>
      <c r="Q233" s="239"/>
      <c r="R233" s="239"/>
      <c r="S233" s="239"/>
    </row>
    <row r="234" spans="1:19" s="253" customFormat="1" x14ac:dyDescent="0.25">
      <c r="A234" s="239"/>
      <c r="B234" s="239"/>
      <c r="F234" s="239"/>
      <c r="G234" s="239"/>
      <c r="H234" s="239"/>
      <c r="I234" s="239"/>
      <c r="J234" s="239"/>
      <c r="K234" s="239"/>
      <c r="L234" s="239"/>
      <c r="M234" s="239"/>
      <c r="N234" s="239"/>
      <c r="O234" s="239"/>
      <c r="P234" s="239"/>
      <c r="Q234" s="239"/>
      <c r="R234" s="239"/>
      <c r="S234" s="239"/>
    </row>
    <row r="235" spans="1:19" s="253" customFormat="1" x14ac:dyDescent="0.25">
      <c r="A235" s="239"/>
      <c r="B235" s="239"/>
      <c r="F235" s="239"/>
      <c r="G235" s="239"/>
      <c r="H235" s="239"/>
      <c r="I235" s="239"/>
      <c r="J235" s="239"/>
      <c r="K235" s="239"/>
      <c r="L235" s="239"/>
      <c r="M235" s="239"/>
      <c r="N235" s="239"/>
      <c r="O235" s="239"/>
      <c r="P235" s="239"/>
      <c r="Q235" s="239"/>
      <c r="R235" s="239"/>
      <c r="S235" s="239"/>
    </row>
    <row r="236" spans="1:19" s="253" customFormat="1" x14ac:dyDescent="0.25">
      <c r="A236" s="239"/>
      <c r="B236" s="239"/>
      <c r="F236" s="239"/>
      <c r="G236" s="239"/>
      <c r="H236" s="239"/>
      <c r="I236" s="239"/>
      <c r="J236" s="239"/>
      <c r="K236" s="239"/>
      <c r="L236" s="239"/>
      <c r="M236" s="239"/>
      <c r="N236" s="239"/>
      <c r="O236" s="239"/>
      <c r="P236" s="239"/>
      <c r="Q236" s="239"/>
      <c r="R236" s="239"/>
      <c r="S236" s="239"/>
    </row>
    <row r="237" spans="1:19" s="253" customFormat="1" x14ac:dyDescent="0.25">
      <c r="A237" s="239"/>
      <c r="B237" s="239"/>
      <c r="F237" s="239"/>
      <c r="G237" s="239"/>
      <c r="H237" s="239"/>
      <c r="I237" s="239"/>
      <c r="J237" s="239"/>
      <c r="K237" s="239"/>
      <c r="L237" s="239"/>
      <c r="M237" s="239"/>
      <c r="N237" s="239"/>
      <c r="O237" s="239"/>
      <c r="P237" s="239"/>
      <c r="Q237" s="239"/>
      <c r="R237" s="239"/>
      <c r="S237" s="239"/>
    </row>
    <row r="238" spans="1:19" s="253" customFormat="1" x14ac:dyDescent="0.25">
      <c r="A238" s="239"/>
      <c r="B238" s="239"/>
      <c r="F238" s="239"/>
      <c r="G238" s="239"/>
      <c r="H238" s="239"/>
      <c r="I238" s="239"/>
      <c r="J238" s="239"/>
      <c r="K238" s="239"/>
      <c r="L238" s="239"/>
      <c r="M238" s="239"/>
      <c r="N238" s="239"/>
      <c r="O238" s="239"/>
      <c r="P238" s="239"/>
      <c r="Q238" s="239"/>
      <c r="R238" s="239"/>
      <c r="S238" s="239"/>
    </row>
    <row r="239" spans="1:19" s="253" customFormat="1" x14ac:dyDescent="0.25">
      <c r="A239" s="239"/>
      <c r="B239" s="239"/>
      <c r="F239" s="239"/>
      <c r="G239" s="239"/>
      <c r="H239" s="239"/>
      <c r="I239" s="239"/>
      <c r="J239" s="239"/>
      <c r="K239" s="239"/>
      <c r="L239" s="239"/>
      <c r="M239" s="239"/>
      <c r="N239" s="239"/>
      <c r="O239" s="239"/>
      <c r="P239" s="239"/>
      <c r="Q239" s="239"/>
      <c r="R239" s="239"/>
      <c r="S239" s="239"/>
    </row>
    <row r="240" spans="1:19" s="253" customFormat="1" x14ac:dyDescent="0.25">
      <c r="A240" s="239"/>
      <c r="B240" s="239"/>
      <c r="F240" s="239"/>
      <c r="G240" s="239"/>
      <c r="H240" s="239"/>
      <c r="I240" s="239"/>
      <c r="J240" s="239"/>
      <c r="K240" s="239"/>
      <c r="L240" s="239"/>
      <c r="M240" s="239"/>
      <c r="N240" s="239"/>
      <c r="O240" s="239"/>
      <c r="P240" s="239"/>
      <c r="Q240" s="239"/>
      <c r="R240" s="239"/>
      <c r="S240" s="239"/>
    </row>
    <row r="241" spans="1:19" s="253" customFormat="1" x14ac:dyDescent="0.25">
      <c r="A241" s="239"/>
      <c r="B241" s="239"/>
      <c r="F241" s="239"/>
      <c r="G241" s="239"/>
      <c r="H241" s="239"/>
      <c r="I241" s="239"/>
      <c r="J241" s="239"/>
      <c r="K241" s="239"/>
      <c r="L241" s="239"/>
      <c r="M241" s="239"/>
      <c r="N241" s="239"/>
      <c r="O241" s="239"/>
      <c r="P241" s="239"/>
      <c r="Q241" s="239"/>
      <c r="R241" s="239"/>
      <c r="S241" s="239"/>
    </row>
    <row r="242" spans="1:19" s="253" customFormat="1" x14ac:dyDescent="0.25">
      <c r="A242" s="239"/>
      <c r="B242" s="239"/>
      <c r="F242" s="239"/>
      <c r="G242" s="239"/>
      <c r="H242" s="239"/>
      <c r="I242" s="239"/>
      <c r="J242" s="239"/>
      <c r="K242" s="239"/>
      <c r="L242" s="239"/>
      <c r="M242" s="239"/>
      <c r="N242" s="239"/>
      <c r="O242" s="239"/>
      <c r="P242" s="239"/>
      <c r="Q242" s="239"/>
      <c r="R242" s="239"/>
      <c r="S242" s="239"/>
    </row>
    <row r="243" spans="1:19" s="253" customFormat="1" x14ac:dyDescent="0.25">
      <c r="A243" s="239"/>
      <c r="B243" s="239"/>
      <c r="F243" s="239"/>
      <c r="G243" s="239"/>
      <c r="H243" s="239"/>
      <c r="I243" s="239"/>
      <c r="J243" s="239"/>
      <c r="K243" s="239"/>
      <c r="L243" s="239"/>
      <c r="M243" s="239"/>
      <c r="N243" s="239"/>
      <c r="O243" s="239"/>
      <c r="P243" s="239"/>
      <c r="Q243" s="239"/>
      <c r="R243" s="239"/>
      <c r="S243" s="239"/>
    </row>
    <row r="244" spans="1:19" s="253" customFormat="1" x14ac:dyDescent="0.25">
      <c r="A244" s="239"/>
      <c r="B244" s="239"/>
      <c r="F244" s="239"/>
      <c r="G244" s="239"/>
      <c r="H244" s="239"/>
      <c r="I244" s="239"/>
      <c r="J244" s="239"/>
      <c r="K244" s="239"/>
      <c r="L244" s="239"/>
      <c r="M244" s="239"/>
      <c r="N244" s="239"/>
      <c r="O244" s="239"/>
      <c r="P244" s="239"/>
      <c r="Q244" s="239"/>
      <c r="R244" s="239"/>
      <c r="S244" s="239"/>
    </row>
    <row r="245" spans="1:19" s="253" customFormat="1" x14ac:dyDescent="0.25">
      <c r="A245" s="239"/>
      <c r="B245" s="239"/>
      <c r="F245" s="239"/>
      <c r="G245" s="239"/>
      <c r="H245" s="239"/>
      <c r="I245" s="239"/>
      <c r="J245" s="239"/>
      <c r="K245" s="239"/>
      <c r="L245" s="239"/>
      <c r="M245" s="239"/>
      <c r="N245" s="239"/>
      <c r="O245" s="239"/>
      <c r="P245" s="239"/>
      <c r="Q245" s="239"/>
      <c r="R245" s="239"/>
      <c r="S245" s="239"/>
    </row>
    <row r="246" spans="1:19" s="253" customFormat="1" x14ac:dyDescent="0.25">
      <c r="A246" s="239"/>
      <c r="B246" s="239"/>
      <c r="F246" s="239"/>
      <c r="G246" s="239"/>
      <c r="H246" s="239"/>
      <c r="I246" s="239"/>
      <c r="J246" s="239"/>
      <c r="K246" s="239"/>
      <c r="L246" s="239"/>
      <c r="M246" s="239"/>
      <c r="N246" s="239"/>
      <c r="O246" s="239"/>
      <c r="P246" s="239"/>
      <c r="Q246" s="239"/>
      <c r="R246" s="239"/>
      <c r="S246" s="239"/>
    </row>
    <row r="247" spans="1:19" s="253" customFormat="1" x14ac:dyDescent="0.25">
      <c r="A247" s="239"/>
      <c r="B247" s="239"/>
      <c r="F247" s="239"/>
      <c r="G247" s="239"/>
      <c r="H247" s="239"/>
      <c r="I247" s="239"/>
      <c r="J247" s="239"/>
      <c r="K247" s="239"/>
      <c r="L247" s="239"/>
      <c r="M247" s="239"/>
      <c r="N247" s="239"/>
      <c r="O247" s="239"/>
      <c r="P247" s="239"/>
      <c r="Q247" s="239"/>
      <c r="R247" s="239"/>
      <c r="S247" s="239"/>
    </row>
    <row r="248" spans="1:19" s="253" customFormat="1" x14ac:dyDescent="0.25">
      <c r="A248" s="239"/>
      <c r="B248" s="239"/>
      <c r="F248" s="239"/>
      <c r="G248" s="239"/>
      <c r="H248" s="239"/>
      <c r="I248" s="239"/>
      <c r="J248" s="239"/>
      <c r="K248" s="239"/>
      <c r="L248" s="239"/>
      <c r="M248" s="239"/>
      <c r="N248" s="239"/>
      <c r="O248" s="239"/>
      <c r="P248" s="239"/>
      <c r="Q248" s="239"/>
      <c r="R248" s="239"/>
      <c r="S248" s="239"/>
    </row>
    <row r="249" spans="1:19" s="253" customFormat="1" x14ac:dyDescent="0.25">
      <c r="A249" s="239"/>
      <c r="B249" s="239"/>
      <c r="F249" s="239"/>
      <c r="G249" s="239"/>
      <c r="H249" s="239"/>
      <c r="I249" s="239"/>
      <c r="J249" s="239"/>
      <c r="K249" s="239"/>
      <c r="L249" s="239"/>
      <c r="M249" s="239"/>
      <c r="N249" s="239"/>
      <c r="O249" s="239"/>
      <c r="P249" s="239"/>
      <c r="Q249" s="239"/>
      <c r="R249" s="239"/>
      <c r="S249" s="239"/>
    </row>
    <row r="250" spans="1:19" s="253" customFormat="1" x14ac:dyDescent="0.25">
      <c r="A250" s="239"/>
      <c r="B250" s="239"/>
      <c r="F250" s="239"/>
      <c r="G250" s="239"/>
      <c r="H250" s="239"/>
      <c r="I250" s="239"/>
      <c r="J250" s="239"/>
      <c r="K250" s="239"/>
      <c r="L250" s="239"/>
      <c r="M250" s="239"/>
      <c r="N250" s="239"/>
      <c r="O250" s="239"/>
      <c r="P250" s="239"/>
      <c r="Q250" s="239"/>
      <c r="R250" s="239"/>
      <c r="S250" s="239"/>
    </row>
    <row r="251" spans="1:19" s="253" customFormat="1" x14ac:dyDescent="0.25">
      <c r="A251" s="239"/>
      <c r="B251" s="239"/>
      <c r="F251" s="239"/>
      <c r="G251" s="239"/>
      <c r="H251" s="239"/>
      <c r="I251" s="239"/>
      <c r="J251" s="239"/>
      <c r="K251" s="239"/>
      <c r="L251" s="239"/>
      <c r="M251" s="239"/>
      <c r="N251" s="239"/>
      <c r="O251" s="239"/>
      <c r="P251" s="239"/>
      <c r="Q251" s="239"/>
      <c r="R251" s="239"/>
      <c r="S251" s="239"/>
    </row>
    <row r="252" spans="1:19" s="253" customFormat="1" x14ac:dyDescent="0.25">
      <c r="A252" s="239"/>
      <c r="B252" s="239"/>
      <c r="F252" s="239"/>
      <c r="G252" s="239"/>
      <c r="H252" s="239"/>
      <c r="I252" s="239"/>
      <c r="J252" s="239"/>
      <c r="K252" s="239"/>
      <c r="L252" s="239"/>
      <c r="M252" s="239"/>
      <c r="N252" s="239"/>
      <c r="O252" s="239"/>
      <c r="P252" s="239"/>
      <c r="Q252" s="239"/>
      <c r="R252" s="239"/>
      <c r="S252" s="239"/>
    </row>
    <row r="253" spans="1:19" s="253" customFormat="1" x14ac:dyDescent="0.25">
      <c r="A253" s="239"/>
      <c r="B253" s="239"/>
      <c r="F253" s="239"/>
      <c r="G253" s="239"/>
      <c r="H253" s="239"/>
      <c r="I253" s="239"/>
      <c r="J253" s="239"/>
      <c r="K253" s="239"/>
      <c r="L253" s="239"/>
      <c r="M253" s="239"/>
      <c r="N253" s="239"/>
      <c r="O253" s="239"/>
      <c r="P253" s="239"/>
      <c r="Q253" s="239"/>
      <c r="R253" s="239"/>
      <c r="S253" s="239"/>
    </row>
    <row r="254" spans="1:19" s="253" customFormat="1" x14ac:dyDescent="0.25">
      <c r="A254" s="239"/>
      <c r="B254" s="239"/>
      <c r="F254" s="239"/>
      <c r="G254" s="239"/>
      <c r="H254" s="239"/>
      <c r="I254" s="239"/>
      <c r="J254" s="239"/>
      <c r="K254" s="239"/>
      <c r="L254" s="239"/>
      <c r="M254" s="239"/>
      <c r="N254" s="239"/>
      <c r="O254" s="239"/>
      <c r="P254" s="239"/>
      <c r="Q254" s="239"/>
      <c r="R254" s="239"/>
      <c r="S254" s="239"/>
    </row>
    <row r="255" spans="1:19" s="253" customFormat="1" x14ac:dyDescent="0.25">
      <c r="A255" s="239"/>
      <c r="B255" s="239"/>
      <c r="F255" s="239"/>
      <c r="G255" s="239"/>
      <c r="H255" s="239"/>
      <c r="I255" s="239"/>
      <c r="J255" s="239"/>
      <c r="K255" s="239"/>
      <c r="L255" s="239"/>
      <c r="M255" s="239"/>
      <c r="N255" s="239"/>
      <c r="O255" s="239"/>
      <c r="P255" s="239"/>
      <c r="Q255" s="239"/>
      <c r="R255" s="239"/>
      <c r="S255" s="239"/>
    </row>
    <row r="256" spans="1:19" s="253" customFormat="1" x14ac:dyDescent="0.25">
      <c r="A256" s="239"/>
      <c r="B256" s="239"/>
      <c r="F256" s="239"/>
      <c r="G256" s="239"/>
      <c r="H256" s="239"/>
      <c r="I256" s="239"/>
      <c r="J256" s="239"/>
      <c r="K256" s="239"/>
      <c r="L256" s="239"/>
      <c r="M256" s="239"/>
      <c r="N256" s="239"/>
      <c r="O256" s="239"/>
      <c r="P256" s="239"/>
      <c r="Q256" s="239"/>
      <c r="R256" s="239"/>
      <c r="S256" s="239"/>
    </row>
    <row r="257" spans="1:19" s="253" customFormat="1" x14ac:dyDescent="0.25">
      <c r="A257" s="239"/>
      <c r="B257" s="239"/>
      <c r="F257" s="239"/>
      <c r="G257" s="239"/>
      <c r="H257" s="239"/>
      <c r="I257" s="239"/>
      <c r="J257" s="239"/>
      <c r="K257" s="239"/>
      <c r="L257" s="239"/>
      <c r="M257" s="239"/>
      <c r="N257" s="239"/>
      <c r="O257" s="239"/>
      <c r="P257" s="239"/>
      <c r="Q257" s="239"/>
      <c r="R257" s="239"/>
      <c r="S257" s="239"/>
    </row>
    <row r="258" spans="1:19" s="253" customFormat="1" x14ac:dyDescent="0.25">
      <c r="A258" s="239"/>
      <c r="B258" s="239"/>
      <c r="F258" s="239"/>
      <c r="G258" s="239"/>
      <c r="H258" s="239"/>
      <c r="I258" s="239"/>
      <c r="J258" s="239"/>
      <c r="K258" s="239"/>
      <c r="L258" s="239"/>
      <c r="M258" s="239"/>
      <c r="N258" s="239"/>
      <c r="O258" s="239"/>
      <c r="P258" s="239"/>
      <c r="Q258" s="239"/>
      <c r="R258" s="239"/>
      <c r="S258" s="239"/>
    </row>
    <row r="259" spans="1:19" s="253" customFormat="1" x14ac:dyDescent="0.25">
      <c r="A259" s="239"/>
      <c r="B259" s="239"/>
      <c r="F259" s="239"/>
      <c r="G259" s="239"/>
      <c r="H259" s="239"/>
      <c r="I259" s="239"/>
      <c r="J259" s="239"/>
      <c r="K259" s="239"/>
      <c r="L259" s="239"/>
      <c r="M259" s="239"/>
      <c r="N259" s="239"/>
      <c r="O259" s="239"/>
      <c r="P259" s="239"/>
      <c r="Q259" s="239"/>
      <c r="R259" s="239"/>
      <c r="S259" s="239"/>
    </row>
    <row r="260" spans="1:19" s="253" customFormat="1" x14ac:dyDescent="0.25">
      <c r="A260" s="239"/>
      <c r="B260" s="239"/>
      <c r="F260" s="239"/>
      <c r="G260" s="239"/>
      <c r="H260" s="239"/>
      <c r="I260" s="239"/>
      <c r="J260" s="239"/>
      <c r="K260" s="239"/>
      <c r="L260" s="239"/>
      <c r="M260" s="239"/>
      <c r="N260" s="239"/>
      <c r="O260" s="239"/>
      <c r="P260" s="239"/>
      <c r="Q260" s="239"/>
      <c r="R260" s="239"/>
      <c r="S260" s="239"/>
    </row>
    <row r="261" spans="1:19" s="253" customFormat="1" x14ac:dyDescent="0.25">
      <c r="A261" s="239"/>
      <c r="B261" s="239"/>
      <c r="F261" s="239"/>
      <c r="G261" s="239"/>
      <c r="H261" s="239"/>
      <c r="I261" s="239"/>
      <c r="J261" s="239"/>
      <c r="K261" s="239"/>
      <c r="L261" s="239"/>
      <c r="M261" s="239"/>
      <c r="N261" s="239"/>
      <c r="O261" s="239"/>
      <c r="P261" s="239"/>
      <c r="Q261" s="239"/>
      <c r="R261" s="239"/>
      <c r="S261" s="239"/>
    </row>
    <row r="262" spans="1:19" s="253" customFormat="1" x14ac:dyDescent="0.25">
      <c r="A262" s="239"/>
      <c r="B262" s="239"/>
      <c r="F262" s="239"/>
      <c r="G262" s="239"/>
      <c r="H262" s="239"/>
      <c r="I262" s="239"/>
      <c r="J262" s="239"/>
      <c r="K262" s="239"/>
      <c r="L262" s="239"/>
      <c r="M262" s="239"/>
      <c r="N262" s="239"/>
      <c r="O262" s="239"/>
      <c r="P262" s="239"/>
      <c r="Q262" s="239"/>
      <c r="R262" s="239"/>
      <c r="S262" s="239"/>
    </row>
    <row r="263" spans="1:19" s="253" customFormat="1" x14ac:dyDescent="0.25">
      <c r="A263" s="239"/>
      <c r="B263" s="239"/>
      <c r="F263" s="239"/>
      <c r="G263" s="239"/>
      <c r="H263" s="239"/>
      <c r="I263" s="239"/>
      <c r="J263" s="239"/>
      <c r="K263" s="239"/>
      <c r="L263" s="239"/>
      <c r="M263" s="239"/>
      <c r="N263" s="239"/>
      <c r="O263" s="239"/>
      <c r="P263" s="239"/>
      <c r="Q263" s="239"/>
      <c r="R263" s="239"/>
      <c r="S263" s="239"/>
    </row>
    <row r="264" spans="1:19" s="253" customFormat="1" x14ac:dyDescent="0.25">
      <c r="A264" s="239"/>
      <c r="B264" s="239"/>
      <c r="F264" s="239"/>
      <c r="G264" s="239"/>
      <c r="H264" s="239"/>
      <c r="I264" s="239"/>
      <c r="J264" s="239"/>
      <c r="K264" s="239"/>
      <c r="L264" s="239"/>
      <c r="M264" s="239"/>
      <c r="N264" s="239"/>
      <c r="O264" s="239"/>
      <c r="P264" s="239"/>
      <c r="Q264" s="239"/>
      <c r="R264" s="239"/>
      <c r="S264" s="239"/>
    </row>
    <row r="265" spans="1:19" s="253" customFormat="1" x14ac:dyDescent="0.25">
      <c r="A265" s="239"/>
      <c r="B265" s="239"/>
      <c r="F265" s="239"/>
      <c r="G265" s="239"/>
      <c r="H265" s="239"/>
      <c r="I265" s="239"/>
      <c r="J265" s="239"/>
      <c r="K265" s="239"/>
      <c r="L265" s="239"/>
      <c r="M265" s="239"/>
      <c r="N265" s="239"/>
      <c r="O265" s="239"/>
      <c r="P265" s="239"/>
      <c r="Q265" s="239"/>
      <c r="R265" s="239"/>
      <c r="S265" s="239"/>
    </row>
    <row r="266" spans="1:19" s="253" customFormat="1" x14ac:dyDescent="0.25">
      <c r="A266" s="239"/>
      <c r="B266" s="239"/>
      <c r="F266" s="239"/>
      <c r="G266" s="239"/>
      <c r="H266" s="239"/>
      <c r="I266" s="239"/>
      <c r="J266" s="239"/>
      <c r="K266" s="239"/>
      <c r="L266" s="239"/>
      <c r="M266" s="239"/>
      <c r="N266" s="239"/>
      <c r="O266" s="239"/>
      <c r="P266" s="239"/>
      <c r="Q266" s="239"/>
      <c r="R266" s="239"/>
      <c r="S266" s="239"/>
    </row>
    <row r="267" spans="1:19" s="253" customFormat="1" x14ac:dyDescent="0.25">
      <c r="A267" s="239"/>
      <c r="B267" s="239"/>
      <c r="F267" s="239"/>
      <c r="G267" s="239"/>
      <c r="H267" s="239"/>
      <c r="I267" s="239"/>
      <c r="J267" s="239"/>
      <c r="K267" s="239"/>
      <c r="L267" s="239"/>
      <c r="M267" s="239"/>
      <c r="N267" s="239"/>
      <c r="O267" s="239"/>
      <c r="P267" s="239"/>
      <c r="Q267" s="239"/>
      <c r="R267" s="239"/>
      <c r="S267" s="239"/>
    </row>
    <row r="268" spans="1:19" s="253" customFormat="1" x14ac:dyDescent="0.25">
      <c r="A268" s="239"/>
      <c r="B268" s="239"/>
      <c r="F268" s="239"/>
      <c r="G268" s="239"/>
      <c r="H268" s="239"/>
      <c r="I268" s="239"/>
      <c r="J268" s="239"/>
      <c r="K268" s="239"/>
      <c r="L268" s="239"/>
      <c r="M268" s="239"/>
      <c r="N268" s="239"/>
      <c r="O268" s="239"/>
      <c r="P268" s="239"/>
      <c r="Q268" s="239"/>
      <c r="R268" s="239"/>
      <c r="S268" s="239"/>
    </row>
    <row r="269" spans="1:19" s="253" customFormat="1" x14ac:dyDescent="0.25">
      <c r="A269" s="239"/>
      <c r="B269" s="239"/>
      <c r="F269" s="239"/>
      <c r="G269" s="239"/>
      <c r="H269" s="239"/>
      <c r="I269" s="239"/>
      <c r="J269" s="239"/>
      <c r="K269" s="239"/>
      <c r="L269" s="239"/>
      <c r="M269" s="239"/>
      <c r="N269" s="239"/>
      <c r="O269" s="239"/>
      <c r="P269" s="239"/>
      <c r="Q269" s="239"/>
      <c r="R269" s="239"/>
      <c r="S269" s="239"/>
    </row>
    <row r="270" spans="1:19" s="253" customFormat="1" x14ac:dyDescent="0.25">
      <c r="A270" s="239"/>
      <c r="B270" s="239"/>
      <c r="F270" s="239"/>
      <c r="G270" s="239"/>
      <c r="H270" s="239"/>
      <c r="I270" s="239"/>
      <c r="J270" s="239"/>
      <c r="K270" s="239"/>
      <c r="L270" s="239"/>
      <c r="M270" s="239"/>
      <c r="N270" s="239"/>
      <c r="O270" s="239"/>
      <c r="P270" s="239"/>
      <c r="Q270" s="239"/>
      <c r="R270" s="239"/>
      <c r="S270" s="239"/>
    </row>
    <row r="271" spans="1:19" s="253" customFormat="1" x14ac:dyDescent="0.25">
      <c r="A271" s="239"/>
      <c r="B271" s="239"/>
      <c r="F271" s="239"/>
      <c r="G271" s="239"/>
      <c r="H271" s="239"/>
      <c r="I271" s="239"/>
      <c r="J271" s="239"/>
      <c r="K271" s="239"/>
      <c r="L271" s="239"/>
      <c r="M271" s="239"/>
      <c r="N271" s="239"/>
      <c r="O271" s="239"/>
      <c r="P271" s="239"/>
      <c r="Q271" s="239"/>
      <c r="R271" s="239"/>
      <c r="S271" s="239"/>
    </row>
    <row r="272" spans="1:19" s="253" customFormat="1" x14ac:dyDescent="0.25">
      <c r="A272" s="239"/>
      <c r="B272" s="239"/>
      <c r="F272" s="239"/>
      <c r="G272" s="239"/>
      <c r="H272" s="239"/>
      <c r="I272" s="239"/>
      <c r="J272" s="239"/>
      <c r="K272" s="239"/>
      <c r="L272" s="239"/>
      <c r="M272" s="239"/>
      <c r="N272" s="239"/>
      <c r="O272" s="239"/>
      <c r="P272" s="239"/>
      <c r="Q272" s="239"/>
      <c r="R272" s="239"/>
      <c r="S272" s="239"/>
    </row>
    <row r="273" spans="1:19" s="253" customFormat="1" x14ac:dyDescent="0.25">
      <c r="A273" s="239"/>
      <c r="B273" s="239"/>
      <c r="F273" s="239"/>
      <c r="G273" s="239"/>
      <c r="H273" s="239"/>
      <c r="I273" s="239"/>
      <c r="J273" s="239"/>
      <c r="K273" s="239"/>
      <c r="L273" s="239"/>
      <c r="M273" s="239"/>
      <c r="N273" s="239"/>
      <c r="O273" s="239"/>
      <c r="P273" s="239"/>
      <c r="Q273" s="239"/>
      <c r="R273" s="239"/>
      <c r="S273" s="239"/>
    </row>
    <row r="274" spans="1:19" s="253" customFormat="1" x14ac:dyDescent="0.25">
      <c r="A274" s="239"/>
      <c r="B274" s="239"/>
      <c r="F274" s="239"/>
      <c r="G274" s="239"/>
      <c r="H274" s="239"/>
      <c r="I274" s="239"/>
      <c r="J274" s="239"/>
      <c r="K274" s="239"/>
      <c r="L274" s="239"/>
      <c r="M274" s="239"/>
      <c r="N274" s="239"/>
      <c r="O274" s="239"/>
      <c r="P274" s="239"/>
      <c r="Q274" s="239"/>
      <c r="R274" s="239"/>
      <c r="S274" s="239"/>
    </row>
    <row r="275" spans="1:19" s="253" customFormat="1" x14ac:dyDescent="0.25">
      <c r="A275" s="239"/>
      <c r="B275" s="239"/>
      <c r="F275" s="239"/>
      <c r="G275" s="239"/>
      <c r="H275" s="239"/>
      <c r="I275" s="239"/>
      <c r="J275" s="239"/>
      <c r="K275" s="239"/>
      <c r="L275" s="239"/>
      <c r="M275" s="239"/>
      <c r="N275" s="239"/>
      <c r="O275" s="239"/>
      <c r="P275" s="239"/>
      <c r="Q275" s="239"/>
      <c r="R275" s="239"/>
      <c r="S275" s="239"/>
    </row>
    <row r="276" spans="1:19" s="253" customFormat="1" x14ac:dyDescent="0.25">
      <c r="A276" s="239"/>
      <c r="B276" s="239"/>
      <c r="F276" s="239"/>
      <c r="G276" s="239"/>
      <c r="H276" s="239"/>
      <c r="I276" s="239"/>
      <c r="J276" s="239"/>
      <c r="K276" s="239"/>
      <c r="L276" s="239"/>
      <c r="M276" s="239"/>
      <c r="N276" s="239"/>
      <c r="O276" s="239"/>
      <c r="P276" s="239"/>
      <c r="Q276" s="239"/>
      <c r="R276" s="239"/>
      <c r="S276" s="239"/>
    </row>
    <row r="277" spans="1:19" s="253" customFormat="1" x14ac:dyDescent="0.25">
      <c r="A277" s="239"/>
      <c r="B277" s="239"/>
      <c r="F277" s="239"/>
      <c r="G277" s="239"/>
      <c r="H277" s="239"/>
      <c r="I277" s="239"/>
      <c r="J277" s="239"/>
      <c r="K277" s="239"/>
      <c r="L277" s="239"/>
      <c r="M277" s="239"/>
      <c r="N277" s="239"/>
      <c r="O277" s="239"/>
      <c r="P277" s="239"/>
      <c r="Q277" s="239"/>
      <c r="R277" s="239"/>
      <c r="S277" s="239"/>
    </row>
    <row r="278" spans="1:19" s="253" customFormat="1" x14ac:dyDescent="0.25">
      <c r="A278" s="239"/>
      <c r="B278" s="239"/>
      <c r="F278" s="239"/>
      <c r="G278" s="239"/>
      <c r="H278" s="239"/>
      <c r="I278" s="239"/>
      <c r="J278" s="239"/>
      <c r="K278" s="239"/>
      <c r="L278" s="239"/>
      <c r="M278" s="239"/>
      <c r="N278" s="239"/>
      <c r="O278" s="239"/>
      <c r="P278" s="239"/>
      <c r="Q278" s="239"/>
      <c r="R278" s="239"/>
      <c r="S278" s="239"/>
    </row>
    <row r="279" spans="1:19" s="253" customFormat="1" x14ac:dyDescent="0.25">
      <c r="A279" s="239"/>
      <c r="B279" s="239"/>
      <c r="F279" s="239"/>
      <c r="G279" s="239"/>
      <c r="H279" s="239"/>
      <c r="I279" s="239"/>
      <c r="J279" s="239"/>
      <c r="K279" s="239"/>
      <c r="L279" s="239"/>
      <c r="M279" s="239"/>
      <c r="N279" s="239"/>
      <c r="O279" s="239"/>
      <c r="P279" s="239"/>
      <c r="Q279" s="239"/>
      <c r="R279" s="239"/>
      <c r="S279" s="239"/>
    </row>
    <row r="280" spans="1:19" s="253" customFormat="1" x14ac:dyDescent="0.25">
      <c r="A280" s="239"/>
      <c r="B280" s="239"/>
      <c r="F280" s="239"/>
      <c r="G280" s="239"/>
      <c r="H280" s="239"/>
      <c r="I280" s="239"/>
      <c r="J280" s="239"/>
      <c r="K280" s="239"/>
      <c r="L280" s="239"/>
      <c r="M280" s="239"/>
      <c r="N280" s="239"/>
      <c r="O280" s="239"/>
      <c r="P280" s="239"/>
      <c r="Q280" s="239"/>
      <c r="R280" s="239"/>
      <c r="S280" s="239"/>
    </row>
    <row r="281" spans="1:19" s="253" customFormat="1" x14ac:dyDescent="0.25">
      <c r="A281" s="239"/>
      <c r="B281" s="239"/>
      <c r="F281" s="239"/>
      <c r="G281" s="239"/>
      <c r="H281" s="239"/>
      <c r="I281" s="239"/>
      <c r="J281" s="239"/>
      <c r="K281" s="239"/>
      <c r="L281" s="239"/>
      <c r="M281" s="239"/>
      <c r="N281" s="239"/>
      <c r="O281" s="239"/>
      <c r="P281" s="239"/>
      <c r="Q281" s="239"/>
      <c r="R281" s="239"/>
      <c r="S281" s="239"/>
    </row>
    <row r="282" spans="1:19" s="253" customFormat="1" x14ac:dyDescent="0.25">
      <c r="A282" s="239"/>
      <c r="B282" s="239"/>
      <c r="F282" s="239"/>
      <c r="G282" s="239"/>
      <c r="H282" s="239"/>
      <c r="I282" s="239"/>
      <c r="J282" s="239"/>
      <c r="K282" s="239"/>
      <c r="L282" s="239"/>
      <c r="M282" s="239"/>
      <c r="N282" s="239"/>
      <c r="O282" s="239"/>
      <c r="P282" s="239"/>
      <c r="Q282" s="239"/>
      <c r="R282" s="239"/>
      <c r="S282" s="239"/>
    </row>
    <row r="283" spans="1:19" s="253" customFormat="1" x14ac:dyDescent="0.25">
      <c r="A283" s="239"/>
      <c r="B283" s="239"/>
      <c r="F283" s="239"/>
      <c r="G283" s="239"/>
      <c r="H283" s="239"/>
      <c r="I283" s="239"/>
      <c r="J283" s="239"/>
      <c r="K283" s="239"/>
      <c r="L283" s="239"/>
      <c r="M283" s="239"/>
      <c r="N283" s="239"/>
      <c r="O283" s="239"/>
      <c r="P283" s="239"/>
      <c r="Q283" s="239"/>
      <c r="R283" s="239"/>
      <c r="S283" s="239"/>
    </row>
    <row r="284" spans="1:19" s="253" customFormat="1" x14ac:dyDescent="0.25">
      <c r="A284" s="239"/>
      <c r="B284" s="239"/>
      <c r="F284" s="239"/>
      <c r="G284" s="239"/>
      <c r="H284" s="239"/>
      <c r="I284" s="239"/>
      <c r="J284" s="239"/>
      <c r="K284" s="239"/>
      <c r="L284" s="239"/>
      <c r="M284" s="239"/>
      <c r="N284" s="239"/>
      <c r="O284" s="239"/>
      <c r="P284" s="239"/>
      <c r="Q284" s="239"/>
      <c r="R284" s="239"/>
      <c r="S284" s="239"/>
    </row>
    <row r="285" spans="1:19" s="253" customFormat="1" x14ac:dyDescent="0.25">
      <c r="A285" s="239"/>
      <c r="B285" s="239"/>
      <c r="F285" s="239"/>
      <c r="G285" s="239"/>
      <c r="H285" s="239"/>
      <c r="I285" s="239"/>
      <c r="J285" s="239"/>
      <c r="K285" s="239"/>
      <c r="L285" s="239"/>
      <c r="M285" s="239"/>
      <c r="N285" s="239"/>
      <c r="O285" s="239"/>
      <c r="P285" s="239"/>
      <c r="Q285" s="239"/>
      <c r="R285" s="239"/>
      <c r="S285" s="239"/>
    </row>
    <row r="286" spans="1:19" s="253" customFormat="1" x14ac:dyDescent="0.25">
      <c r="A286" s="239"/>
      <c r="B286" s="239"/>
      <c r="F286" s="239"/>
      <c r="G286" s="239"/>
      <c r="H286" s="239"/>
      <c r="I286" s="239"/>
      <c r="J286" s="239"/>
      <c r="K286" s="239"/>
      <c r="L286" s="239"/>
      <c r="M286" s="239"/>
      <c r="N286" s="239"/>
      <c r="O286" s="239"/>
      <c r="P286" s="239"/>
      <c r="Q286" s="239"/>
      <c r="R286" s="239"/>
      <c r="S286" s="239"/>
    </row>
    <row r="287" spans="1:19" s="253" customFormat="1" x14ac:dyDescent="0.25">
      <c r="A287" s="239"/>
      <c r="B287" s="239"/>
      <c r="F287" s="239"/>
      <c r="G287" s="239"/>
      <c r="H287" s="239"/>
      <c r="I287" s="239"/>
      <c r="J287" s="239"/>
      <c r="K287" s="239"/>
      <c r="L287" s="239"/>
      <c r="M287" s="239"/>
      <c r="N287" s="239"/>
      <c r="O287" s="239"/>
      <c r="P287" s="239"/>
      <c r="Q287" s="239"/>
      <c r="R287" s="239"/>
      <c r="S287" s="239"/>
    </row>
    <row r="288" spans="1:19" s="253" customFormat="1" x14ac:dyDescent="0.25">
      <c r="A288" s="239"/>
      <c r="B288" s="239"/>
      <c r="F288" s="239"/>
      <c r="G288" s="239"/>
      <c r="H288" s="239"/>
      <c r="I288" s="239"/>
      <c r="J288" s="239"/>
      <c r="K288" s="239"/>
      <c r="L288" s="239"/>
      <c r="M288" s="239"/>
      <c r="N288" s="239"/>
      <c r="O288" s="239"/>
      <c r="P288" s="239"/>
      <c r="Q288" s="239"/>
      <c r="R288" s="239"/>
      <c r="S288" s="239"/>
    </row>
    <row r="289" spans="1:19" s="253" customFormat="1" x14ac:dyDescent="0.25">
      <c r="A289" s="239"/>
      <c r="B289" s="239"/>
      <c r="F289" s="239"/>
      <c r="G289" s="239"/>
      <c r="H289" s="239"/>
      <c r="I289" s="239"/>
      <c r="J289" s="239"/>
      <c r="K289" s="239"/>
      <c r="L289" s="239"/>
      <c r="M289" s="239"/>
      <c r="N289" s="239"/>
      <c r="O289" s="239"/>
      <c r="P289" s="239"/>
      <c r="Q289" s="239"/>
      <c r="R289" s="239"/>
      <c r="S289" s="239"/>
    </row>
    <row r="290" spans="1:19" s="253" customFormat="1" x14ac:dyDescent="0.25">
      <c r="A290" s="239"/>
      <c r="B290" s="239"/>
      <c r="F290" s="239"/>
      <c r="G290" s="239"/>
      <c r="H290" s="239"/>
      <c r="I290" s="239"/>
      <c r="J290" s="239"/>
      <c r="K290" s="239"/>
      <c r="L290" s="239"/>
      <c r="M290" s="239"/>
      <c r="N290" s="239"/>
      <c r="O290" s="239"/>
      <c r="P290" s="239"/>
      <c r="Q290" s="239"/>
      <c r="R290" s="239"/>
      <c r="S290" s="239"/>
    </row>
    <row r="291" spans="1:19" s="253" customFormat="1" x14ac:dyDescent="0.25">
      <c r="A291" s="239"/>
      <c r="B291" s="239"/>
      <c r="F291" s="239"/>
      <c r="G291" s="239"/>
      <c r="H291" s="239"/>
      <c r="I291" s="239"/>
      <c r="J291" s="239"/>
      <c r="K291" s="239"/>
      <c r="L291" s="239"/>
      <c r="M291" s="239"/>
      <c r="N291" s="239"/>
      <c r="O291" s="239"/>
      <c r="P291" s="239"/>
      <c r="Q291" s="239"/>
      <c r="R291" s="239"/>
      <c r="S291" s="239"/>
    </row>
    <row r="292" spans="1:19" s="253" customFormat="1" x14ac:dyDescent="0.25">
      <c r="A292" s="239"/>
      <c r="B292" s="239"/>
      <c r="F292" s="239"/>
      <c r="G292" s="239"/>
      <c r="H292" s="239"/>
      <c r="I292" s="239"/>
      <c r="J292" s="239"/>
      <c r="K292" s="239"/>
      <c r="L292" s="239"/>
      <c r="M292" s="239"/>
      <c r="N292" s="239"/>
      <c r="O292" s="239"/>
      <c r="P292" s="239"/>
      <c r="Q292" s="239"/>
      <c r="R292" s="239"/>
      <c r="S292" s="239"/>
    </row>
    <row r="293" spans="1:19" s="253" customFormat="1" x14ac:dyDescent="0.25">
      <c r="A293" s="239"/>
      <c r="B293" s="239"/>
      <c r="F293" s="239"/>
      <c r="G293" s="239"/>
      <c r="H293" s="239"/>
      <c r="I293" s="239"/>
      <c r="J293" s="239"/>
      <c r="K293" s="239"/>
      <c r="L293" s="239"/>
      <c r="M293" s="239"/>
      <c r="N293" s="239"/>
      <c r="O293" s="239"/>
      <c r="P293" s="239"/>
      <c r="Q293" s="239"/>
      <c r="R293" s="239"/>
      <c r="S293" s="239"/>
    </row>
    <row r="294" spans="1:19" s="253" customFormat="1" x14ac:dyDescent="0.25">
      <c r="A294" s="239"/>
      <c r="B294" s="239"/>
      <c r="F294" s="239"/>
      <c r="G294" s="239"/>
      <c r="H294" s="239"/>
      <c r="I294" s="239"/>
      <c r="J294" s="239"/>
      <c r="K294" s="239"/>
      <c r="L294" s="239"/>
      <c r="M294" s="239"/>
      <c r="N294" s="239"/>
      <c r="O294" s="239"/>
      <c r="P294" s="239"/>
      <c r="Q294" s="239"/>
      <c r="R294" s="239"/>
      <c r="S294" s="239"/>
    </row>
    <row r="295" spans="1:19" s="253" customFormat="1" x14ac:dyDescent="0.25">
      <c r="A295" s="239"/>
      <c r="B295" s="239"/>
      <c r="F295" s="239"/>
      <c r="G295" s="239"/>
      <c r="H295" s="239"/>
      <c r="I295" s="239"/>
      <c r="J295" s="239"/>
      <c r="K295" s="239"/>
      <c r="L295" s="239"/>
      <c r="M295" s="239"/>
      <c r="N295" s="239"/>
      <c r="O295" s="239"/>
      <c r="P295" s="239"/>
      <c r="Q295" s="239"/>
      <c r="R295" s="239"/>
      <c r="S295" s="239"/>
    </row>
    <row r="296" spans="1:19" s="253" customFormat="1" x14ac:dyDescent="0.25">
      <c r="A296" s="239"/>
      <c r="B296" s="239"/>
      <c r="F296" s="239"/>
      <c r="G296" s="239"/>
      <c r="H296" s="239"/>
      <c r="I296" s="239"/>
      <c r="J296" s="239"/>
      <c r="K296" s="239"/>
      <c r="L296" s="239"/>
      <c r="M296" s="239"/>
      <c r="N296" s="239"/>
      <c r="O296" s="239"/>
      <c r="P296" s="239"/>
      <c r="Q296" s="239"/>
      <c r="R296" s="239"/>
      <c r="S296" s="239"/>
    </row>
    <row r="297" spans="1:19" s="253" customFormat="1" x14ac:dyDescent="0.25">
      <c r="A297" s="239"/>
      <c r="B297" s="239"/>
      <c r="F297" s="239"/>
      <c r="G297" s="239"/>
      <c r="H297" s="239"/>
      <c r="I297" s="239"/>
      <c r="J297" s="239"/>
      <c r="K297" s="239"/>
      <c r="L297" s="239"/>
      <c r="M297" s="239"/>
      <c r="N297" s="239"/>
      <c r="O297" s="239"/>
      <c r="P297" s="239"/>
      <c r="Q297" s="239"/>
      <c r="R297" s="239"/>
      <c r="S297" s="239"/>
    </row>
    <row r="298" spans="1:19" s="253" customFormat="1" x14ac:dyDescent="0.25">
      <c r="A298" s="239"/>
      <c r="B298" s="239"/>
      <c r="F298" s="239"/>
      <c r="G298" s="239"/>
      <c r="H298" s="239"/>
      <c r="I298" s="239"/>
      <c r="J298" s="239"/>
      <c r="K298" s="239"/>
      <c r="L298" s="239"/>
      <c r="M298" s="239"/>
      <c r="N298" s="239"/>
      <c r="O298" s="239"/>
      <c r="P298" s="239"/>
      <c r="Q298" s="239"/>
      <c r="R298" s="239"/>
      <c r="S298" s="239"/>
    </row>
    <row r="299" spans="1:19" s="253" customFormat="1" x14ac:dyDescent="0.25">
      <c r="A299" s="239"/>
      <c r="B299" s="239"/>
      <c r="F299" s="239"/>
      <c r="G299" s="239"/>
      <c r="H299" s="239"/>
      <c r="I299" s="239"/>
      <c r="J299" s="239"/>
      <c r="K299" s="239"/>
      <c r="L299" s="239"/>
      <c r="M299" s="239"/>
      <c r="N299" s="239"/>
      <c r="O299" s="239"/>
      <c r="P299" s="239"/>
      <c r="Q299" s="239"/>
      <c r="R299" s="239"/>
      <c r="S299" s="239"/>
    </row>
    <row r="300" spans="1:19" s="253" customFormat="1" x14ac:dyDescent="0.25">
      <c r="A300" s="239"/>
      <c r="B300" s="239"/>
      <c r="F300" s="239"/>
      <c r="G300" s="239"/>
      <c r="H300" s="239"/>
      <c r="I300" s="239"/>
      <c r="J300" s="239"/>
      <c r="K300" s="239"/>
      <c r="L300" s="239"/>
      <c r="M300" s="239"/>
      <c r="N300" s="239"/>
      <c r="O300" s="239"/>
      <c r="P300" s="239"/>
      <c r="Q300" s="239"/>
      <c r="R300" s="239"/>
      <c r="S300" s="239"/>
    </row>
    <row r="301" spans="1:19" s="253" customFormat="1" x14ac:dyDescent="0.25">
      <c r="A301" s="239"/>
      <c r="B301" s="239"/>
      <c r="F301" s="239"/>
      <c r="G301" s="239"/>
      <c r="H301" s="239"/>
      <c r="I301" s="239"/>
      <c r="J301" s="239"/>
      <c r="K301" s="239"/>
      <c r="L301" s="239"/>
      <c r="M301" s="239"/>
      <c r="N301" s="239"/>
      <c r="O301" s="239"/>
      <c r="P301" s="239"/>
      <c r="Q301" s="239"/>
      <c r="R301" s="239"/>
      <c r="S301" s="239"/>
    </row>
    <row r="302" spans="1:19" s="253" customFormat="1" x14ac:dyDescent="0.25">
      <c r="A302" s="239"/>
      <c r="B302" s="239"/>
      <c r="F302" s="239"/>
      <c r="G302" s="239"/>
      <c r="H302" s="239"/>
      <c r="I302" s="239"/>
      <c r="J302" s="239"/>
      <c r="K302" s="239"/>
      <c r="L302" s="239"/>
      <c r="M302" s="239"/>
      <c r="N302" s="239"/>
      <c r="O302" s="239"/>
      <c r="P302" s="239"/>
      <c r="Q302" s="239"/>
      <c r="R302" s="239"/>
      <c r="S302" s="239"/>
    </row>
    <row r="303" spans="1:19" s="253" customFormat="1" x14ac:dyDescent="0.25">
      <c r="A303" s="239"/>
      <c r="B303" s="239"/>
      <c r="F303" s="239"/>
      <c r="G303" s="239"/>
      <c r="H303" s="239"/>
      <c r="I303" s="239"/>
      <c r="J303" s="239"/>
      <c r="K303" s="239"/>
      <c r="L303" s="239"/>
      <c r="M303" s="239"/>
      <c r="N303" s="239"/>
      <c r="O303" s="239"/>
      <c r="P303" s="239"/>
      <c r="Q303" s="239"/>
      <c r="R303" s="239"/>
      <c r="S303" s="239"/>
    </row>
    <row r="304" spans="1:19" s="253" customFormat="1" x14ac:dyDescent="0.25">
      <c r="A304" s="239"/>
      <c r="B304" s="239"/>
      <c r="F304" s="239"/>
      <c r="G304" s="239"/>
      <c r="H304" s="239"/>
      <c r="I304" s="239"/>
      <c r="J304" s="239"/>
      <c r="K304" s="239"/>
      <c r="L304" s="239"/>
      <c r="M304" s="239"/>
      <c r="N304" s="239"/>
      <c r="O304" s="239"/>
      <c r="P304" s="239"/>
      <c r="Q304" s="239"/>
      <c r="R304" s="239"/>
      <c r="S304" s="239"/>
    </row>
    <row r="305" spans="1:19" s="253" customFormat="1" x14ac:dyDescent="0.25">
      <c r="A305" s="239"/>
      <c r="B305" s="239"/>
      <c r="F305" s="239"/>
      <c r="G305" s="239"/>
      <c r="H305" s="239"/>
      <c r="I305" s="239"/>
      <c r="J305" s="239"/>
      <c r="K305" s="239"/>
      <c r="L305" s="239"/>
      <c r="M305" s="239"/>
      <c r="N305" s="239"/>
      <c r="O305" s="239"/>
      <c r="P305" s="239"/>
      <c r="Q305" s="239"/>
      <c r="R305" s="239"/>
      <c r="S305" s="239"/>
    </row>
    <row r="306" spans="1:19" s="253" customFormat="1" x14ac:dyDescent="0.25">
      <c r="A306" s="239"/>
      <c r="B306" s="239"/>
      <c r="F306" s="239"/>
      <c r="G306" s="239"/>
      <c r="H306" s="239"/>
      <c r="I306" s="239"/>
      <c r="J306" s="239"/>
      <c r="K306" s="239"/>
      <c r="L306" s="239"/>
      <c r="M306" s="239"/>
      <c r="N306" s="239"/>
      <c r="O306" s="239"/>
      <c r="P306" s="239"/>
      <c r="Q306" s="239"/>
      <c r="R306" s="239"/>
      <c r="S306" s="239"/>
    </row>
    <row r="307" spans="1:19" s="253" customFormat="1" x14ac:dyDescent="0.25">
      <c r="A307" s="239"/>
      <c r="B307" s="239"/>
      <c r="F307" s="239"/>
      <c r="G307" s="239"/>
      <c r="H307" s="239"/>
      <c r="I307" s="239"/>
      <c r="J307" s="239"/>
      <c r="K307" s="239"/>
      <c r="L307" s="239"/>
      <c r="M307" s="239"/>
      <c r="N307" s="239"/>
      <c r="O307" s="239"/>
      <c r="P307" s="239"/>
      <c r="Q307" s="239"/>
      <c r="R307" s="239"/>
      <c r="S307" s="239"/>
    </row>
    <row r="308" spans="1:19" s="253" customFormat="1" x14ac:dyDescent="0.25">
      <c r="A308" s="239"/>
      <c r="B308" s="239"/>
      <c r="F308" s="239"/>
      <c r="G308" s="239"/>
      <c r="H308" s="239"/>
      <c r="I308" s="239"/>
      <c r="J308" s="239"/>
      <c r="K308" s="239"/>
      <c r="L308" s="239"/>
      <c r="M308" s="239"/>
      <c r="N308" s="239"/>
      <c r="O308" s="239"/>
      <c r="P308" s="239"/>
      <c r="Q308" s="239"/>
      <c r="R308" s="239"/>
      <c r="S308" s="239"/>
    </row>
    <row r="309" spans="1:19" s="253" customFormat="1" x14ac:dyDescent="0.25">
      <c r="A309" s="239"/>
      <c r="B309" s="239"/>
      <c r="F309" s="239"/>
      <c r="G309" s="239"/>
      <c r="H309" s="239"/>
      <c r="I309" s="239"/>
      <c r="J309" s="239"/>
      <c r="K309" s="239"/>
      <c r="L309" s="239"/>
      <c r="M309" s="239"/>
      <c r="N309" s="239"/>
      <c r="O309" s="239"/>
      <c r="P309" s="239"/>
      <c r="Q309" s="239"/>
      <c r="R309" s="239"/>
      <c r="S309" s="239"/>
    </row>
    <row r="310" spans="1:19" s="253" customFormat="1" x14ac:dyDescent="0.25">
      <c r="A310" s="239"/>
      <c r="B310" s="239"/>
      <c r="F310" s="239"/>
      <c r="G310" s="239"/>
      <c r="H310" s="239"/>
      <c r="I310" s="239"/>
      <c r="J310" s="239"/>
      <c r="K310" s="239"/>
      <c r="L310" s="239"/>
      <c r="M310" s="239"/>
      <c r="N310" s="239"/>
      <c r="O310" s="239"/>
      <c r="P310" s="239"/>
      <c r="Q310" s="239"/>
      <c r="R310" s="239"/>
      <c r="S310" s="239"/>
    </row>
    <row r="311" spans="1:19" s="253" customFormat="1" x14ac:dyDescent="0.25">
      <c r="A311" s="239"/>
      <c r="B311" s="239"/>
      <c r="F311" s="239"/>
      <c r="G311" s="239"/>
      <c r="H311" s="239"/>
      <c r="I311" s="239"/>
      <c r="J311" s="239"/>
      <c r="K311" s="239"/>
      <c r="L311" s="239"/>
      <c r="M311" s="239"/>
      <c r="N311" s="239"/>
      <c r="O311" s="239"/>
      <c r="P311" s="239"/>
      <c r="Q311" s="239"/>
      <c r="R311" s="239"/>
      <c r="S311" s="239"/>
    </row>
    <row r="312" spans="1:19" s="253" customFormat="1" x14ac:dyDescent="0.25">
      <c r="A312" s="239"/>
      <c r="B312" s="239"/>
      <c r="F312" s="239"/>
      <c r="G312" s="239"/>
      <c r="H312" s="239"/>
      <c r="I312" s="239"/>
      <c r="J312" s="239"/>
      <c r="K312" s="239"/>
      <c r="L312" s="239"/>
      <c r="M312" s="239"/>
      <c r="N312" s="239"/>
      <c r="O312" s="239"/>
      <c r="P312" s="239"/>
      <c r="Q312" s="239"/>
      <c r="R312" s="239"/>
      <c r="S312" s="239"/>
    </row>
    <row r="313" spans="1:19" s="253" customFormat="1" x14ac:dyDescent="0.25">
      <c r="A313" s="239"/>
      <c r="B313" s="239"/>
      <c r="F313" s="239"/>
      <c r="G313" s="239"/>
      <c r="H313" s="239"/>
      <c r="I313" s="239"/>
      <c r="J313" s="239"/>
      <c r="K313" s="239"/>
      <c r="L313" s="239"/>
      <c r="M313" s="239"/>
      <c r="N313" s="239"/>
      <c r="O313" s="239"/>
      <c r="P313" s="239"/>
      <c r="Q313" s="239"/>
      <c r="R313" s="239"/>
      <c r="S313" s="239"/>
    </row>
    <row r="314" spans="1:19" s="253" customFormat="1" x14ac:dyDescent="0.25">
      <c r="A314" s="239"/>
      <c r="B314" s="239"/>
      <c r="F314" s="239"/>
      <c r="G314" s="239"/>
      <c r="H314" s="239"/>
      <c r="I314" s="239"/>
      <c r="J314" s="239"/>
      <c r="K314" s="239"/>
      <c r="L314" s="239"/>
      <c r="M314" s="239"/>
      <c r="N314" s="239"/>
      <c r="O314" s="239"/>
      <c r="P314" s="239"/>
      <c r="Q314" s="239"/>
      <c r="R314" s="239"/>
      <c r="S314" s="239"/>
    </row>
    <row r="315" spans="1:19" s="253" customFormat="1" x14ac:dyDescent="0.25">
      <c r="A315" s="239"/>
      <c r="B315" s="239"/>
      <c r="F315" s="239"/>
      <c r="G315" s="239"/>
      <c r="H315" s="239"/>
      <c r="I315" s="239"/>
      <c r="J315" s="239"/>
      <c r="K315" s="239"/>
      <c r="L315" s="239"/>
      <c r="M315" s="239"/>
      <c r="N315" s="239"/>
      <c r="O315" s="239"/>
      <c r="P315" s="239"/>
      <c r="Q315" s="239"/>
      <c r="R315" s="239"/>
      <c r="S315" s="239"/>
    </row>
    <row r="316" spans="1:19" s="253" customFormat="1" x14ac:dyDescent="0.25">
      <c r="A316" s="239"/>
      <c r="B316" s="239"/>
      <c r="F316" s="239"/>
      <c r="G316" s="239"/>
      <c r="H316" s="239"/>
      <c r="I316" s="239"/>
      <c r="J316" s="239"/>
      <c r="K316" s="239"/>
      <c r="L316" s="239"/>
      <c r="M316" s="239"/>
      <c r="N316" s="239"/>
      <c r="O316" s="239"/>
      <c r="P316" s="239"/>
      <c r="Q316" s="239"/>
      <c r="R316" s="239"/>
      <c r="S316" s="239"/>
    </row>
    <row r="317" spans="1:19" s="253" customFormat="1" x14ac:dyDescent="0.25">
      <c r="A317" s="239"/>
      <c r="B317" s="239"/>
      <c r="F317" s="239"/>
      <c r="G317" s="239"/>
      <c r="H317" s="239"/>
      <c r="I317" s="239"/>
      <c r="J317" s="239"/>
      <c r="K317" s="239"/>
      <c r="L317" s="239"/>
      <c r="M317" s="239"/>
      <c r="N317" s="239"/>
      <c r="O317" s="239"/>
      <c r="P317" s="239"/>
      <c r="Q317" s="239"/>
      <c r="R317" s="239"/>
      <c r="S317" s="239"/>
    </row>
    <row r="318" spans="1:19" s="253" customFormat="1" x14ac:dyDescent="0.25">
      <c r="A318" s="239"/>
      <c r="B318" s="239"/>
      <c r="F318" s="239"/>
      <c r="G318" s="239"/>
      <c r="H318" s="239"/>
      <c r="I318" s="239"/>
      <c r="J318" s="239"/>
      <c r="K318" s="239"/>
      <c r="L318" s="239"/>
      <c r="M318" s="239"/>
      <c r="N318" s="239"/>
      <c r="O318" s="239"/>
      <c r="P318" s="239"/>
      <c r="Q318" s="239"/>
      <c r="R318" s="239"/>
      <c r="S318" s="239"/>
    </row>
    <row r="319" spans="1:19" s="253" customFormat="1" x14ac:dyDescent="0.25">
      <c r="A319" s="239"/>
      <c r="B319" s="239"/>
      <c r="F319" s="239"/>
      <c r="G319" s="239"/>
      <c r="H319" s="239"/>
      <c r="I319" s="239"/>
      <c r="J319" s="239"/>
      <c r="K319" s="239"/>
      <c r="L319" s="239"/>
      <c r="M319" s="239"/>
      <c r="N319" s="239"/>
      <c r="O319" s="239"/>
      <c r="P319" s="239"/>
      <c r="Q319" s="239"/>
      <c r="R319" s="239"/>
      <c r="S319" s="239"/>
    </row>
    <row r="320" spans="1:19" s="253" customFormat="1" x14ac:dyDescent="0.25">
      <c r="A320" s="239"/>
      <c r="B320" s="239"/>
      <c r="F320" s="239"/>
      <c r="G320" s="239"/>
      <c r="H320" s="239"/>
      <c r="I320" s="239"/>
      <c r="J320" s="239"/>
      <c r="K320" s="239"/>
      <c r="L320" s="239"/>
      <c r="M320" s="239"/>
      <c r="N320" s="239"/>
      <c r="O320" s="239"/>
      <c r="P320" s="239"/>
      <c r="Q320" s="239"/>
      <c r="R320" s="239"/>
      <c r="S320" s="239"/>
    </row>
    <row r="321" spans="1:19" s="253" customFormat="1" x14ac:dyDescent="0.25">
      <c r="A321" s="239"/>
      <c r="B321" s="239"/>
      <c r="F321" s="239"/>
      <c r="G321" s="239"/>
      <c r="H321" s="239"/>
      <c r="I321" s="239"/>
      <c r="J321" s="239"/>
      <c r="K321" s="239"/>
      <c r="L321" s="239"/>
      <c r="M321" s="239"/>
      <c r="N321" s="239"/>
      <c r="O321" s="239"/>
      <c r="P321" s="239"/>
      <c r="Q321" s="239"/>
      <c r="R321" s="239"/>
      <c r="S321" s="239"/>
    </row>
    <row r="322" spans="1:19" s="253" customFormat="1" x14ac:dyDescent="0.25">
      <c r="A322" s="239"/>
      <c r="B322" s="239"/>
      <c r="F322" s="239"/>
      <c r="G322" s="239"/>
      <c r="H322" s="239"/>
      <c r="I322" s="239"/>
      <c r="J322" s="239"/>
      <c r="K322" s="239"/>
      <c r="L322" s="239"/>
      <c r="M322" s="239"/>
      <c r="N322" s="239"/>
      <c r="O322" s="239"/>
      <c r="P322" s="239"/>
      <c r="Q322" s="239"/>
      <c r="R322" s="239"/>
      <c r="S322" s="239"/>
    </row>
    <row r="323" spans="1:19" s="253" customFormat="1" x14ac:dyDescent="0.25">
      <c r="A323" s="239"/>
      <c r="B323" s="239"/>
      <c r="F323" s="239"/>
      <c r="G323" s="239"/>
      <c r="H323" s="239"/>
      <c r="I323" s="239"/>
      <c r="J323" s="239"/>
      <c r="K323" s="239"/>
      <c r="L323" s="239"/>
      <c r="M323" s="239"/>
      <c r="N323" s="239"/>
      <c r="O323" s="239"/>
      <c r="P323" s="239"/>
      <c r="Q323" s="239"/>
      <c r="R323" s="239"/>
      <c r="S323" s="239"/>
    </row>
    <row r="324" spans="1:19" s="253" customFormat="1" x14ac:dyDescent="0.25">
      <c r="A324" s="239"/>
      <c r="B324" s="239"/>
      <c r="F324" s="239"/>
      <c r="G324" s="239"/>
      <c r="H324" s="239"/>
      <c r="I324" s="239"/>
      <c r="J324" s="239"/>
      <c r="K324" s="239"/>
      <c r="L324" s="239"/>
      <c r="M324" s="239"/>
      <c r="N324" s="239"/>
      <c r="O324" s="239"/>
      <c r="P324" s="239"/>
      <c r="Q324" s="239"/>
      <c r="R324" s="239"/>
      <c r="S324" s="239"/>
    </row>
    <row r="325" spans="1:19" s="253" customFormat="1" x14ac:dyDescent="0.25">
      <c r="A325" s="239"/>
      <c r="B325" s="239"/>
      <c r="F325" s="239"/>
      <c r="G325" s="239"/>
      <c r="H325" s="239"/>
      <c r="I325" s="239"/>
      <c r="J325" s="239"/>
      <c r="K325" s="239"/>
      <c r="L325" s="239"/>
      <c r="M325" s="239"/>
      <c r="N325" s="239"/>
      <c r="O325" s="239"/>
      <c r="P325" s="239"/>
      <c r="Q325" s="239"/>
      <c r="R325" s="239"/>
      <c r="S325" s="239"/>
    </row>
    <row r="326" spans="1:19" s="253" customFormat="1" x14ac:dyDescent="0.25">
      <c r="A326" s="239"/>
      <c r="B326" s="239"/>
      <c r="F326" s="239"/>
      <c r="G326" s="239"/>
      <c r="H326" s="239"/>
      <c r="I326" s="239"/>
      <c r="J326" s="239"/>
      <c r="K326" s="239"/>
      <c r="L326" s="239"/>
      <c r="M326" s="239"/>
      <c r="N326" s="239"/>
      <c r="O326" s="239"/>
      <c r="P326" s="239"/>
      <c r="Q326" s="239"/>
      <c r="R326" s="239"/>
      <c r="S326" s="239"/>
    </row>
    <row r="327" spans="1:19" s="253" customFormat="1" x14ac:dyDescent="0.25">
      <c r="A327" s="239"/>
      <c r="B327" s="239"/>
      <c r="F327" s="239"/>
      <c r="G327" s="239"/>
      <c r="H327" s="239"/>
      <c r="I327" s="239"/>
      <c r="J327" s="239"/>
      <c r="K327" s="239"/>
      <c r="L327" s="239"/>
      <c r="M327" s="239"/>
      <c r="N327" s="239"/>
      <c r="O327" s="239"/>
      <c r="P327" s="239"/>
      <c r="Q327" s="239"/>
      <c r="R327" s="239"/>
      <c r="S327" s="239"/>
    </row>
    <row r="328" spans="1:19" s="253" customFormat="1" x14ac:dyDescent="0.25">
      <c r="A328" s="239"/>
      <c r="B328" s="239"/>
      <c r="F328" s="239"/>
      <c r="G328" s="239"/>
      <c r="H328" s="239"/>
      <c r="I328" s="239"/>
      <c r="J328" s="239"/>
      <c r="K328" s="239"/>
      <c r="L328" s="239"/>
      <c r="M328" s="239"/>
      <c r="N328" s="239"/>
      <c r="O328" s="239"/>
      <c r="P328" s="239"/>
      <c r="Q328" s="239"/>
      <c r="R328" s="239"/>
      <c r="S328" s="239"/>
    </row>
    <row r="329" spans="1:19" s="253" customFormat="1" x14ac:dyDescent="0.25">
      <c r="A329" s="239"/>
      <c r="B329" s="239"/>
      <c r="F329" s="239"/>
      <c r="G329" s="239"/>
      <c r="H329" s="239"/>
      <c r="I329" s="239"/>
      <c r="J329" s="239"/>
      <c r="K329" s="239"/>
      <c r="L329" s="239"/>
      <c r="M329" s="239"/>
      <c r="N329" s="239"/>
      <c r="O329" s="239"/>
      <c r="P329" s="239"/>
      <c r="Q329" s="239"/>
      <c r="R329" s="239"/>
      <c r="S329" s="239"/>
    </row>
    <row r="330" spans="1:19" s="253" customFormat="1" x14ac:dyDescent="0.25">
      <c r="A330" s="239"/>
      <c r="B330" s="239"/>
      <c r="F330" s="239"/>
      <c r="G330" s="239"/>
      <c r="H330" s="239"/>
      <c r="I330" s="239"/>
      <c r="J330" s="239"/>
      <c r="K330" s="239"/>
      <c r="L330" s="239"/>
      <c r="M330" s="239"/>
      <c r="N330" s="239"/>
      <c r="O330" s="239"/>
      <c r="P330" s="239"/>
      <c r="Q330" s="239"/>
      <c r="R330" s="239"/>
      <c r="S330" s="239"/>
    </row>
    <row r="331" spans="1:19" s="253" customFormat="1" x14ac:dyDescent="0.25">
      <c r="A331" s="239"/>
      <c r="B331" s="239"/>
      <c r="F331" s="239"/>
      <c r="G331" s="239"/>
      <c r="H331" s="239"/>
      <c r="I331" s="239"/>
      <c r="J331" s="239"/>
      <c r="K331" s="239"/>
      <c r="L331" s="239"/>
      <c r="M331" s="239"/>
      <c r="N331" s="239"/>
      <c r="O331" s="239"/>
      <c r="P331" s="239"/>
      <c r="Q331" s="239"/>
      <c r="R331" s="239"/>
      <c r="S331" s="239"/>
    </row>
    <row r="332" spans="1:19" s="253" customFormat="1" x14ac:dyDescent="0.25">
      <c r="A332" s="239"/>
      <c r="B332" s="239"/>
      <c r="F332" s="239"/>
      <c r="G332" s="239"/>
      <c r="H332" s="239"/>
      <c r="I332" s="239"/>
      <c r="J332" s="239"/>
      <c r="K332" s="239"/>
      <c r="L332" s="239"/>
      <c r="M332" s="239"/>
      <c r="N332" s="239"/>
      <c r="O332" s="239"/>
      <c r="P332" s="239"/>
      <c r="Q332" s="239"/>
      <c r="R332" s="239"/>
      <c r="S332" s="239"/>
    </row>
    <row r="333" spans="1:19" s="253" customFormat="1" x14ac:dyDescent="0.25">
      <c r="A333" s="239"/>
      <c r="B333" s="239"/>
      <c r="F333" s="239"/>
      <c r="G333" s="239"/>
      <c r="H333" s="239"/>
      <c r="I333" s="239"/>
      <c r="J333" s="239"/>
      <c r="K333" s="239"/>
      <c r="L333" s="239"/>
      <c r="M333" s="239"/>
      <c r="N333" s="239"/>
      <c r="O333" s="239"/>
      <c r="P333" s="239"/>
      <c r="Q333" s="239"/>
      <c r="R333" s="239"/>
      <c r="S333" s="239"/>
    </row>
    <row r="334" spans="1:19" s="253" customFormat="1" x14ac:dyDescent="0.25">
      <c r="A334" s="239"/>
      <c r="B334" s="239"/>
      <c r="F334" s="239"/>
      <c r="G334" s="239"/>
      <c r="H334" s="239"/>
      <c r="I334" s="239"/>
      <c r="J334" s="239"/>
      <c r="K334" s="239"/>
      <c r="L334" s="239"/>
      <c r="M334" s="239"/>
      <c r="N334" s="239"/>
      <c r="O334" s="239"/>
      <c r="P334" s="239"/>
      <c r="Q334" s="239"/>
      <c r="R334" s="239"/>
      <c r="S334" s="239"/>
    </row>
    <row r="335" spans="1:19" s="253" customFormat="1" x14ac:dyDescent="0.25">
      <c r="A335" s="239"/>
      <c r="B335" s="239"/>
      <c r="F335" s="239"/>
      <c r="G335" s="239"/>
      <c r="H335" s="239"/>
      <c r="I335" s="239"/>
      <c r="J335" s="239"/>
      <c r="K335" s="239"/>
      <c r="L335" s="239"/>
      <c r="M335" s="239"/>
      <c r="N335" s="239"/>
      <c r="O335" s="239"/>
      <c r="P335" s="239"/>
      <c r="Q335" s="239"/>
      <c r="R335" s="239"/>
      <c r="S335" s="239"/>
    </row>
    <row r="336" spans="1:19" s="253" customFormat="1" x14ac:dyDescent="0.25">
      <c r="A336" s="239"/>
      <c r="B336" s="239"/>
      <c r="F336" s="239"/>
      <c r="G336" s="239"/>
      <c r="H336" s="239"/>
      <c r="I336" s="239"/>
      <c r="J336" s="239"/>
      <c r="K336" s="239"/>
      <c r="L336" s="239"/>
      <c r="M336" s="239"/>
      <c r="N336" s="239"/>
      <c r="O336" s="239"/>
      <c r="P336" s="239"/>
      <c r="Q336" s="239"/>
      <c r="R336" s="239"/>
      <c r="S336" s="239"/>
    </row>
    <row r="337" spans="1:19" s="253" customFormat="1" x14ac:dyDescent="0.25">
      <c r="A337" s="239"/>
      <c r="B337" s="239"/>
      <c r="F337" s="239"/>
      <c r="G337" s="239"/>
      <c r="H337" s="239"/>
      <c r="I337" s="239"/>
      <c r="J337" s="239"/>
      <c r="K337" s="239"/>
      <c r="L337" s="239"/>
      <c r="M337" s="239"/>
      <c r="N337" s="239"/>
      <c r="O337" s="239"/>
      <c r="P337" s="239"/>
      <c r="Q337" s="239"/>
      <c r="R337" s="239"/>
      <c r="S337" s="239"/>
    </row>
    <row r="338" spans="1:19" s="253" customFormat="1" x14ac:dyDescent="0.25">
      <c r="A338" s="239"/>
      <c r="B338" s="239"/>
      <c r="F338" s="239"/>
      <c r="G338" s="239"/>
      <c r="H338" s="239"/>
      <c r="I338" s="239"/>
      <c r="J338" s="239"/>
      <c r="K338" s="239"/>
      <c r="L338" s="239"/>
      <c r="M338" s="239"/>
      <c r="N338" s="239"/>
      <c r="O338" s="239"/>
      <c r="P338" s="239"/>
      <c r="Q338" s="239"/>
      <c r="R338" s="239"/>
      <c r="S338" s="239"/>
    </row>
    <row r="339" spans="1:19" s="253" customFormat="1" x14ac:dyDescent="0.25">
      <c r="A339" s="239"/>
      <c r="B339" s="239"/>
      <c r="F339" s="239"/>
      <c r="G339" s="239"/>
      <c r="H339" s="239"/>
      <c r="I339" s="239"/>
      <c r="J339" s="239"/>
      <c r="K339" s="239"/>
      <c r="L339" s="239"/>
      <c r="M339" s="239"/>
      <c r="N339" s="239"/>
      <c r="O339" s="239"/>
      <c r="P339" s="239"/>
      <c r="Q339" s="239"/>
      <c r="R339" s="239"/>
      <c r="S339" s="239"/>
    </row>
    <row r="340" spans="1:19" s="253" customFormat="1" x14ac:dyDescent="0.25">
      <c r="A340" s="239"/>
      <c r="B340" s="239"/>
      <c r="F340" s="239"/>
      <c r="G340" s="239"/>
      <c r="H340" s="239"/>
      <c r="I340" s="239"/>
      <c r="J340" s="239"/>
      <c r="K340" s="239"/>
      <c r="L340" s="239"/>
      <c r="M340" s="239"/>
      <c r="N340" s="239"/>
      <c r="O340" s="239"/>
      <c r="P340" s="239"/>
      <c r="Q340" s="239"/>
      <c r="R340" s="239"/>
      <c r="S340" s="239"/>
    </row>
    <row r="341" spans="1:19" s="253" customFormat="1" x14ac:dyDescent="0.25">
      <c r="A341" s="239"/>
      <c r="B341" s="239"/>
      <c r="F341" s="239"/>
      <c r="G341" s="239"/>
      <c r="H341" s="239"/>
      <c r="I341" s="239"/>
      <c r="J341" s="239"/>
      <c r="K341" s="239"/>
      <c r="L341" s="239"/>
      <c r="M341" s="239"/>
      <c r="N341" s="239"/>
      <c r="O341" s="239"/>
      <c r="P341" s="239"/>
      <c r="Q341" s="239"/>
      <c r="R341" s="239"/>
      <c r="S341" s="239"/>
    </row>
    <row r="342" spans="1:19" s="253" customFormat="1" x14ac:dyDescent="0.25">
      <c r="A342" s="239"/>
      <c r="B342" s="239"/>
      <c r="F342" s="239"/>
      <c r="G342" s="239"/>
      <c r="H342" s="239"/>
      <c r="I342" s="239"/>
      <c r="J342" s="239"/>
      <c r="K342" s="239"/>
      <c r="L342" s="239"/>
      <c r="M342" s="239"/>
      <c r="N342" s="239"/>
      <c r="O342" s="239"/>
      <c r="P342" s="239"/>
      <c r="Q342" s="239"/>
      <c r="R342" s="239"/>
      <c r="S342" s="239"/>
    </row>
    <row r="343" spans="1:19" s="253" customFormat="1" x14ac:dyDescent="0.25">
      <c r="A343" s="239"/>
      <c r="B343" s="239"/>
      <c r="F343" s="239"/>
      <c r="G343" s="239"/>
      <c r="H343" s="239"/>
      <c r="I343" s="239"/>
      <c r="J343" s="239"/>
      <c r="K343" s="239"/>
      <c r="L343" s="239"/>
      <c r="M343" s="239"/>
      <c r="N343" s="239"/>
      <c r="O343" s="239"/>
      <c r="P343" s="239"/>
      <c r="Q343" s="239"/>
      <c r="R343" s="239"/>
      <c r="S343" s="239"/>
    </row>
    <row r="344" spans="1:19" s="253" customFormat="1" x14ac:dyDescent="0.25">
      <c r="A344" s="239"/>
      <c r="B344" s="239"/>
      <c r="F344" s="239"/>
      <c r="G344" s="239"/>
      <c r="H344" s="239"/>
      <c r="I344" s="239"/>
      <c r="J344" s="239"/>
      <c r="K344" s="239"/>
      <c r="L344" s="239"/>
      <c r="M344" s="239"/>
      <c r="N344" s="239"/>
      <c r="O344" s="239"/>
      <c r="P344" s="239"/>
      <c r="Q344" s="239"/>
      <c r="R344" s="239"/>
      <c r="S344" s="239"/>
    </row>
    <row r="345" spans="1:19" s="253" customFormat="1" x14ac:dyDescent="0.25">
      <c r="A345" s="239"/>
      <c r="B345" s="239"/>
      <c r="F345" s="239"/>
      <c r="G345" s="239"/>
      <c r="H345" s="239"/>
      <c r="I345" s="239"/>
      <c r="J345" s="239"/>
      <c r="K345" s="239"/>
      <c r="L345" s="239"/>
      <c r="M345" s="239"/>
      <c r="N345" s="239"/>
      <c r="O345" s="239"/>
      <c r="P345" s="239"/>
      <c r="Q345" s="239"/>
      <c r="R345" s="239"/>
      <c r="S345" s="239"/>
    </row>
    <row r="346" spans="1:19" s="253" customFormat="1" x14ac:dyDescent="0.25">
      <c r="A346" s="239"/>
      <c r="B346" s="239"/>
      <c r="F346" s="239"/>
      <c r="G346" s="239"/>
      <c r="H346" s="239"/>
      <c r="I346" s="239"/>
      <c r="J346" s="239"/>
      <c r="K346" s="239"/>
      <c r="L346" s="239"/>
      <c r="M346" s="239"/>
      <c r="N346" s="239"/>
      <c r="O346" s="239"/>
      <c r="P346" s="239"/>
      <c r="Q346" s="239"/>
      <c r="R346" s="239"/>
      <c r="S346" s="239"/>
    </row>
    <row r="347" spans="1:19" s="253" customFormat="1" x14ac:dyDescent="0.25">
      <c r="A347" s="239"/>
      <c r="B347" s="239"/>
      <c r="F347" s="239"/>
      <c r="G347" s="239"/>
      <c r="H347" s="239"/>
      <c r="I347" s="239"/>
      <c r="J347" s="239"/>
      <c r="K347" s="239"/>
      <c r="L347" s="239"/>
      <c r="M347" s="239"/>
      <c r="N347" s="239"/>
      <c r="O347" s="239"/>
      <c r="P347" s="239"/>
      <c r="Q347" s="239"/>
      <c r="R347" s="239"/>
      <c r="S347" s="239"/>
    </row>
    <row r="348" spans="1:19" s="253" customFormat="1" x14ac:dyDescent="0.25">
      <c r="A348" s="239"/>
      <c r="B348" s="239"/>
      <c r="F348" s="239"/>
      <c r="G348" s="239"/>
      <c r="H348" s="239"/>
      <c r="I348" s="239"/>
      <c r="J348" s="239"/>
      <c r="K348" s="239"/>
      <c r="L348" s="239"/>
      <c r="M348" s="239"/>
      <c r="N348" s="239"/>
      <c r="O348" s="239"/>
      <c r="P348" s="239"/>
      <c r="Q348" s="239"/>
      <c r="R348" s="239"/>
      <c r="S348" s="239"/>
    </row>
    <row r="349" spans="1:19" s="253" customFormat="1" x14ac:dyDescent="0.25">
      <c r="A349" s="239"/>
      <c r="B349" s="239"/>
      <c r="F349" s="239"/>
      <c r="G349" s="239"/>
      <c r="H349" s="239"/>
      <c r="I349" s="239"/>
      <c r="J349" s="239"/>
      <c r="K349" s="239"/>
      <c r="L349" s="239"/>
      <c r="M349" s="239"/>
      <c r="N349" s="239"/>
      <c r="O349" s="239"/>
      <c r="P349" s="239"/>
      <c r="Q349" s="239"/>
      <c r="R349" s="239"/>
      <c r="S349" s="239"/>
    </row>
    <row r="350" spans="1:19" s="253" customFormat="1" x14ac:dyDescent="0.25">
      <c r="A350" s="239"/>
      <c r="B350" s="239"/>
      <c r="F350" s="239"/>
      <c r="G350" s="239"/>
      <c r="H350" s="239"/>
      <c r="I350" s="239"/>
      <c r="J350" s="239"/>
      <c r="K350" s="239"/>
      <c r="L350" s="239"/>
      <c r="M350" s="239"/>
      <c r="N350" s="239"/>
      <c r="O350" s="239"/>
      <c r="P350" s="239"/>
      <c r="Q350" s="239"/>
      <c r="R350" s="239"/>
      <c r="S350" s="239"/>
    </row>
    <row r="351" spans="1:19" s="253" customFormat="1" x14ac:dyDescent="0.25">
      <c r="A351" s="239"/>
      <c r="B351" s="239"/>
      <c r="F351" s="239"/>
      <c r="G351" s="239"/>
      <c r="H351" s="239"/>
      <c r="I351" s="239"/>
      <c r="J351" s="239"/>
      <c r="K351" s="239"/>
      <c r="L351" s="239"/>
      <c r="M351" s="239"/>
      <c r="N351" s="239"/>
      <c r="O351" s="239"/>
      <c r="P351" s="239"/>
      <c r="Q351" s="239"/>
      <c r="R351" s="239"/>
      <c r="S351" s="239"/>
    </row>
    <row r="352" spans="1:19" s="253" customFormat="1" x14ac:dyDescent="0.25">
      <c r="A352" s="239"/>
      <c r="B352" s="239"/>
      <c r="F352" s="239"/>
      <c r="G352" s="239"/>
      <c r="H352" s="239"/>
      <c r="I352" s="239"/>
      <c r="J352" s="239"/>
      <c r="K352" s="239"/>
      <c r="L352" s="239"/>
      <c r="M352" s="239"/>
      <c r="N352" s="239"/>
      <c r="O352" s="239"/>
      <c r="P352" s="239"/>
      <c r="Q352" s="239"/>
      <c r="R352" s="239"/>
      <c r="S352" s="239"/>
    </row>
    <row r="353" spans="1:19" s="253" customFormat="1" x14ac:dyDescent="0.25">
      <c r="A353" s="239"/>
      <c r="B353" s="239"/>
      <c r="F353" s="239"/>
      <c r="G353" s="239"/>
      <c r="H353" s="239"/>
      <c r="I353" s="239"/>
      <c r="J353" s="239"/>
      <c r="K353" s="239"/>
      <c r="L353" s="239"/>
      <c r="M353" s="239"/>
      <c r="N353" s="239"/>
      <c r="O353" s="239"/>
      <c r="P353" s="239"/>
      <c r="Q353" s="239"/>
      <c r="R353" s="239"/>
      <c r="S353" s="239"/>
    </row>
    <row r="354" spans="1:19" s="253" customFormat="1" x14ac:dyDescent="0.25">
      <c r="A354" s="239"/>
      <c r="B354" s="239"/>
      <c r="F354" s="239"/>
      <c r="G354" s="239"/>
      <c r="H354" s="239"/>
      <c r="I354" s="239"/>
      <c r="J354" s="239"/>
      <c r="K354" s="239"/>
      <c r="L354" s="239"/>
      <c r="M354" s="239"/>
      <c r="N354" s="239"/>
      <c r="O354" s="239"/>
      <c r="P354" s="239"/>
      <c r="Q354" s="239"/>
      <c r="R354" s="239"/>
      <c r="S354" s="239"/>
    </row>
    <row r="355" spans="1:19" s="253" customFormat="1" x14ac:dyDescent="0.25">
      <c r="A355" s="239"/>
      <c r="B355" s="239"/>
      <c r="F355" s="239"/>
      <c r="G355" s="239"/>
      <c r="H355" s="239"/>
      <c r="I355" s="239"/>
      <c r="J355" s="239"/>
      <c r="K355" s="239"/>
      <c r="L355" s="239"/>
      <c r="M355" s="239"/>
      <c r="N355" s="239"/>
      <c r="O355" s="239"/>
      <c r="P355" s="239"/>
      <c r="Q355" s="239"/>
      <c r="R355" s="239"/>
      <c r="S355" s="239"/>
    </row>
    <row r="356" spans="1:19" s="253" customFormat="1" x14ac:dyDescent="0.25">
      <c r="A356" s="239"/>
      <c r="B356" s="239"/>
      <c r="F356" s="239"/>
      <c r="G356" s="239"/>
      <c r="H356" s="239"/>
      <c r="I356" s="239"/>
      <c r="J356" s="239"/>
      <c r="K356" s="239"/>
      <c r="L356" s="239"/>
      <c r="M356" s="239"/>
      <c r="N356" s="239"/>
      <c r="O356" s="239"/>
      <c r="P356" s="239"/>
      <c r="Q356" s="239"/>
      <c r="R356" s="239"/>
      <c r="S356" s="239"/>
    </row>
    <row r="357" spans="1:19" s="253" customFormat="1" x14ac:dyDescent="0.25">
      <c r="A357" s="239"/>
      <c r="B357" s="239"/>
      <c r="F357" s="239"/>
      <c r="G357" s="239"/>
      <c r="H357" s="239"/>
      <c r="I357" s="239"/>
      <c r="J357" s="239"/>
      <c r="K357" s="239"/>
      <c r="L357" s="239"/>
      <c r="M357" s="239"/>
      <c r="N357" s="239"/>
      <c r="O357" s="239"/>
      <c r="P357" s="239"/>
      <c r="Q357" s="239"/>
      <c r="R357" s="239"/>
      <c r="S357" s="239"/>
    </row>
    <row r="358" spans="1:19" s="253" customFormat="1" x14ac:dyDescent="0.25">
      <c r="A358" s="239"/>
      <c r="B358" s="239"/>
      <c r="F358" s="239"/>
      <c r="G358" s="239"/>
      <c r="H358" s="239"/>
      <c r="I358" s="239"/>
      <c r="J358" s="239"/>
      <c r="K358" s="239"/>
      <c r="L358" s="239"/>
      <c r="M358" s="239"/>
      <c r="N358" s="239"/>
      <c r="O358" s="239"/>
      <c r="P358" s="239"/>
      <c r="Q358" s="239"/>
      <c r="R358" s="239"/>
      <c r="S358" s="239"/>
    </row>
    <row r="359" spans="1:19" s="253" customFormat="1" x14ac:dyDescent="0.25">
      <c r="A359" s="239"/>
      <c r="B359" s="239"/>
      <c r="F359" s="239"/>
      <c r="G359" s="239"/>
      <c r="H359" s="239"/>
      <c r="I359" s="239"/>
      <c r="J359" s="239"/>
      <c r="K359" s="239"/>
      <c r="L359" s="239"/>
      <c r="M359" s="239"/>
      <c r="N359" s="239"/>
      <c r="O359" s="239"/>
      <c r="P359" s="239"/>
      <c r="Q359" s="239"/>
      <c r="R359" s="239"/>
      <c r="S359" s="239"/>
    </row>
    <row r="360" spans="1:19" s="253" customFormat="1" x14ac:dyDescent="0.25">
      <c r="A360" s="239"/>
      <c r="B360" s="239"/>
      <c r="F360" s="239"/>
      <c r="G360" s="239"/>
      <c r="H360" s="239"/>
      <c r="I360" s="239"/>
      <c r="J360" s="239"/>
      <c r="K360" s="239"/>
      <c r="L360" s="239"/>
      <c r="M360" s="239"/>
      <c r="N360" s="239"/>
      <c r="O360" s="239"/>
      <c r="P360" s="239"/>
      <c r="Q360" s="239"/>
      <c r="R360" s="239"/>
      <c r="S360" s="239"/>
    </row>
    <row r="361" spans="1:19" s="253" customFormat="1" x14ac:dyDescent="0.25">
      <c r="A361" s="239"/>
      <c r="B361" s="239"/>
      <c r="F361" s="239"/>
      <c r="G361" s="239"/>
      <c r="H361" s="239"/>
      <c r="I361" s="239"/>
      <c r="J361" s="239"/>
      <c r="K361" s="239"/>
      <c r="L361" s="239"/>
      <c r="M361" s="239"/>
      <c r="N361" s="239"/>
      <c r="O361" s="239"/>
      <c r="P361" s="239"/>
      <c r="Q361" s="239"/>
      <c r="R361" s="239"/>
      <c r="S361" s="239"/>
    </row>
    <row r="362" spans="1:19" s="253" customFormat="1" x14ac:dyDescent="0.25">
      <c r="A362" s="239"/>
      <c r="B362" s="239"/>
      <c r="F362" s="239"/>
      <c r="G362" s="239"/>
      <c r="H362" s="239"/>
      <c r="I362" s="239"/>
      <c r="J362" s="239"/>
      <c r="K362" s="239"/>
      <c r="L362" s="239"/>
      <c r="M362" s="239"/>
      <c r="N362" s="239"/>
      <c r="O362" s="239"/>
      <c r="P362" s="239"/>
      <c r="Q362" s="239"/>
      <c r="R362" s="239"/>
      <c r="S362" s="239"/>
    </row>
    <row r="363" spans="1:19" s="253" customFormat="1" x14ac:dyDescent="0.25">
      <c r="A363" s="239"/>
      <c r="B363" s="239"/>
      <c r="F363" s="239"/>
      <c r="G363" s="239"/>
      <c r="H363" s="239"/>
      <c r="I363" s="239"/>
      <c r="J363" s="239"/>
      <c r="K363" s="239"/>
      <c r="L363" s="239"/>
      <c r="M363" s="239"/>
      <c r="N363" s="239"/>
      <c r="O363" s="239"/>
      <c r="P363" s="239"/>
      <c r="Q363" s="239"/>
      <c r="R363" s="239"/>
      <c r="S363" s="239"/>
    </row>
    <row r="364" spans="1:19" s="253" customFormat="1" x14ac:dyDescent="0.25">
      <c r="A364" s="239"/>
      <c r="B364" s="239"/>
      <c r="F364" s="239"/>
      <c r="G364" s="239"/>
      <c r="H364" s="239"/>
      <c r="I364" s="239"/>
      <c r="J364" s="239"/>
      <c r="K364" s="239"/>
      <c r="L364" s="239"/>
      <c r="M364" s="239"/>
      <c r="N364" s="239"/>
      <c r="O364" s="239"/>
      <c r="P364" s="239"/>
      <c r="Q364" s="239"/>
      <c r="R364" s="239"/>
      <c r="S364" s="239"/>
    </row>
    <row r="365" spans="1:19" s="253" customFormat="1" x14ac:dyDescent="0.25">
      <c r="A365" s="239"/>
      <c r="B365" s="239"/>
      <c r="F365" s="239"/>
      <c r="G365" s="239"/>
      <c r="H365" s="239"/>
      <c r="I365" s="239"/>
      <c r="J365" s="239"/>
      <c r="K365" s="239"/>
      <c r="L365" s="239"/>
      <c r="M365" s="239"/>
      <c r="N365" s="239"/>
      <c r="O365" s="239"/>
      <c r="P365" s="239"/>
      <c r="Q365" s="239"/>
      <c r="R365" s="239"/>
      <c r="S365" s="239"/>
    </row>
    <row r="366" spans="1:19" s="253" customFormat="1" x14ac:dyDescent="0.25">
      <c r="A366" s="239"/>
      <c r="B366" s="239"/>
      <c r="F366" s="239"/>
      <c r="G366" s="239"/>
      <c r="H366" s="239"/>
      <c r="I366" s="239"/>
      <c r="J366" s="239"/>
      <c r="K366" s="239"/>
      <c r="L366" s="239"/>
      <c r="M366" s="239"/>
      <c r="N366" s="239"/>
      <c r="O366" s="239"/>
      <c r="P366" s="239"/>
      <c r="Q366" s="239"/>
      <c r="R366" s="239"/>
      <c r="S366" s="239"/>
    </row>
    <row r="367" spans="1:19" s="253" customFormat="1" x14ac:dyDescent="0.25">
      <c r="A367" s="239"/>
      <c r="B367" s="239"/>
      <c r="F367" s="239"/>
      <c r="G367" s="239"/>
      <c r="H367" s="239"/>
      <c r="I367" s="239"/>
      <c r="J367" s="239"/>
      <c r="K367" s="239"/>
      <c r="L367" s="239"/>
      <c r="M367" s="239"/>
      <c r="N367" s="239"/>
      <c r="O367" s="239"/>
      <c r="P367" s="239"/>
      <c r="Q367" s="239"/>
      <c r="R367" s="239"/>
      <c r="S367" s="239"/>
    </row>
    <row r="368" spans="1:19" s="253" customFormat="1" x14ac:dyDescent="0.25">
      <c r="A368" s="239"/>
      <c r="B368" s="239"/>
      <c r="F368" s="239"/>
      <c r="G368" s="239"/>
      <c r="H368" s="239"/>
      <c r="I368" s="239"/>
      <c r="J368" s="239"/>
      <c r="K368" s="239"/>
      <c r="L368" s="239"/>
      <c r="M368" s="239"/>
      <c r="N368" s="239"/>
      <c r="O368" s="239"/>
      <c r="P368" s="239"/>
      <c r="Q368" s="239"/>
      <c r="R368" s="239"/>
      <c r="S368" s="239"/>
    </row>
    <row r="369" spans="1:19" s="253" customFormat="1" x14ac:dyDescent="0.25">
      <c r="A369" s="239"/>
      <c r="B369" s="239"/>
      <c r="F369" s="239"/>
      <c r="G369" s="239"/>
      <c r="H369" s="239"/>
      <c r="I369" s="239"/>
      <c r="J369" s="239"/>
      <c r="K369" s="239"/>
      <c r="L369" s="239"/>
      <c r="M369" s="239"/>
      <c r="N369" s="239"/>
      <c r="O369" s="239"/>
      <c r="P369" s="239"/>
      <c r="Q369" s="239"/>
      <c r="R369" s="239"/>
      <c r="S369" s="239"/>
    </row>
    <row r="370" spans="1:19" s="253" customFormat="1" x14ac:dyDescent="0.25">
      <c r="A370" s="239"/>
      <c r="B370" s="239"/>
      <c r="F370" s="239"/>
      <c r="G370" s="239"/>
      <c r="H370" s="239"/>
      <c r="I370" s="239"/>
      <c r="J370" s="239"/>
      <c r="K370" s="239"/>
      <c r="L370" s="239"/>
      <c r="M370" s="239"/>
      <c r="N370" s="239"/>
      <c r="O370" s="239"/>
      <c r="P370" s="239"/>
      <c r="Q370" s="239"/>
      <c r="R370" s="239"/>
      <c r="S370" s="239"/>
    </row>
    <row r="371" spans="1:19" s="253" customFormat="1" x14ac:dyDescent="0.25">
      <c r="A371" s="239"/>
      <c r="B371" s="239"/>
      <c r="F371" s="239"/>
      <c r="G371" s="239"/>
      <c r="H371" s="239"/>
      <c r="I371" s="239"/>
      <c r="J371" s="239"/>
      <c r="K371" s="239"/>
      <c r="L371" s="239"/>
      <c r="M371" s="239"/>
      <c r="N371" s="239"/>
      <c r="O371" s="239"/>
      <c r="P371" s="239"/>
      <c r="Q371" s="239"/>
      <c r="R371" s="239"/>
      <c r="S371" s="239"/>
    </row>
    <row r="372" spans="1:19" s="253" customFormat="1" x14ac:dyDescent="0.25">
      <c r="A372" s="239"/>
      <c r="B372" s="239"/>
      <c r="F372" s="239"/>
      <c r="G372" s="239"/>
      <c r="H372" s="239"/>
      <c r="I372" s="239"/>
      <c r="J372" s="239"/>
      <c r="K372" s="239"/>
      <c r="L372" s="239"/>
      <c r="M372" s="239"/>
      <c r="N372" s="239"/>
      <c r="O372" s="239"/>
      <c r="P372" s="239"/>
      <c r="Q372" s="239"/>
      <c r="R372" s="239"/>
      <c r="S372" s="239"/>
    </row>
    <row r="373" spans="1:19" s="253" customFormat="1" x14ac:dyDescent="0.25">
      <c r="A373" s="239"/>
      <c r="B373" s="239"/>
      <c r="F373" s="239"/>
      <c r="G373" s="239"/>
      <c r="H373" s="239"/>
      <c r="I373" s="239"/>
      <c r="J373" s="239"/>
      <c r="K373" s="239"/>
      <c r="L373" s="239"/>
      <c r="M373" s="239"/>
      <c r="N373" s="239"/>
      <c r="O373" s="239"/>
      <c r="P373" s="239"/>
      <c r="Q373" s="239"/>
      <c r="R373" s="239"/>
      <c r="S373" s="239"/>
    </row>
    <row r="374" spans="1:19" s="253" customFormat="1" x14ac:dyDescent="0.25">
      <c r="A374" s="239"/>
      <c r="B374" s="239"/>
      <c r="F374" s="239"/>
      <c r="G374" s="239"/>
      <c r="H374" s="239"/>
      <c r="I374" s="239"/>
      <c r="J374" s="239"/>
      <c r="K374" s="239"/>
      <c r="L374" s="239"/>
      <c r="M374" s="239"/>
      <c r="N374" s="239"/>
      <c r="O374" s="239"/>
      <c r="P374" s="239"/>
      <c r="Q374" s="239"/>
      <c r="R374" s="239"/>
      <c r="S374" s="239"/>
    </row>
    <row r="375" spans="1:19" s="253" customFormat="1" x14ac:dyDescent="0.25">
      <c r="A375" s="239"/>
      <c r="B375" s="239"/>
      <c r="F375" s="239"/>
      <c r="G375" s="239"/>
      <c r="H375" s="239"/>
      <c r="I375" s="239"/>
      <c r="J375" s="239"/>
      <c r="K375" s="239"/>
      <c r="L375" s="239"/>
      <c r="M375" s="239"/>
      <c r="N375" s="239"/>
      <c r="O375" s="239"/>
      <c r="P375" s="239"/>
      <c r="Q375" s="239"/>
      <c r="R375" s="239"/>
      <c r="S375" s="239"/>
    </row>
    <row r="376" spans="1:19" s="253" customFormat="1" x14ac:dyDescent="0.25">
      <c r="A376" s="239"/>
      <c r="B376" s="239"/>
      <c r="F376" s="239"/>
      <c r="G376" s="239"/>
      <c r="H376" s="239"/>
      <c r="I376" s="239"/>
      <c r="J376" s="239"/>
      <c r="K376" s="239"/>
      <c r="L376" s="239"/>
      <c r="M376" s="239"/>
      <c r="N376" s="239"/>
      <c r="O376" s="239"/>
      <c r="P376" s="239"/>
      <c r="Q376" s="239"/>
      <c r="R376" s="239"/>
      <c r="S376" s="239"/>
    </row>
    <row r="377" spans="1:19" s="253" customFormat="1" x14ac:dyDescent="0.25">
      <c r="A377" s="239"/>
      <c r="B377" s="239"/>
      <c r="F377" s="239"/>
      <c r="G377" s="239"/>
      <c r="H377" s="239"/>
      <c r="I377" s="239"/>
      <c r="J377" s="239"/>
      <c r="K377" s="239"/>
      <c r="L377" s="239"/>
      <c r="M377" s="239"/>
      <c r="N377" s="239"/>
      <c r="O377" s="239"/>
      <c r="P377" s="239"/>
      <c r="Q377" s="239"/>
      <c r="R377" s="239"/>
      <c r="S377" s="239"/>
    </row>
    <row r="378" spans="1:19" s="253" customFormat="1" x14ac:dyDescent="0.25">
      <c r="A378" s="239"/>
      <c r="B378" s="239"/>
      <c r="F378" s="239"/>
      <c r="G378" s="239"/>
      <c r="H378" s="239"/>
      <c r="I378" s="239"/>
      <c r="J378" s="239"/>
      <c r="K378" s="239"/>
      <c r="L378" s="239"/>
      <c r="M378" s="239"/>
      <c r="N378" s="239"/>
      <c r="O378" s="239"/>
      <c r="P378" s="239"/>
      <c r="Q378" s="239"/>
      <c r="R378" s="239"/>
      <c r="S378" s="239"/>
    </row>
    <row r="379" spans="1:19" s="253" customFormat="1" x14ac:dyDescent="0.25">
      <c r="A379" s="239"/>
      <c r="B379" s="239"/>
      <c r="F379" s="239"/>
      <c r="G379" s="239"/>
      <c r="H379" s="239"/>
      <c r="I379" s="239"/>
      <c r="J379" s="239"/>
      <c r="K379" s="239"/>
      <c r="L379" s="239"/>
      <c r="M379" s="239"/>
      <c r="N379" s="239"/>
      <c r="O379" s="239"/>
      <c r="P379" s="239"/>
      <c r="Q379" s="239"/>
      <c r="R379" s="239"/>
      <c r="S379" s="239"/>
    </row>
    <row r="380" spans="1:19" s="253" customFormat="1" x14ac:dyDescent="0.25">
      <c r="A380" s="239"/>
      <c r="B380" s="239"/>
      <c r="F380" s="239"/>
      <c r="G380" s="239"/>
      <c r="H380" s="239"/>
      <c r="I380" s="239"/>
      <c r="J380" s="239"/>
      <c r="K380" s="239"/>
      <c r="L380" s="239"/>
      <c r="M380" s="239"/>
      <c r="N380" s="239"/>
      <c r="O380" s="239"/>
      <c r="P380" s="239"/>
      <c r="Q380" s="239"/>
      <c r="R380" s="239"/>
      <c r="S380" s="239"/>
    </row>
    <row r="381" spans="1:19" s="253" customFormat="1" x14ac:dyDescent="0.25">
      <c r="A381" s="239"/>
      <c r="B381" s="239"/>
      <c r="F381" s="239"/>
      <c r="G381" s="239"/>
      <c r="H381" s="239"/>
      <c r="I381" s="239"/>
      <c r="J381" s="239"/>
      <c r="K381" s="239"/>
      <c r="L381" s="239"/>
      <c r="M381" s="239"/>
      <c r="N381" s="239"/>
      <c r="O381" s="239"/>
      <c r="P381" s="239"/>
      <c r="Q381" s="239"/>
      <c r="R381" s="239"/>
      <c r="S381" s="239"/>
    </row>
    <row r="382" spans="1:19" s="253" customFormat="1" x14ac:dyDescent="0.25">
      <c r="A382" s="239"/>
      <c r="B382" s="239"/>
      <c r="F382" s="239"/>
      <c r="G382" s="239"/>
      <c r="H382" s="239"/>
      <c r="I382" s="239"/>
      <c r="J382" s="239"/>
      <c r="K382" s="239"/>
      <c r="L382" s="239"/>
      <c r="M382" s="239"/>
      <c r="N382" s="239"/>
      <c r="O382" s="239"/>
      <c r="P382" s="239"/>
      <c r="Q382" s="239"/>
      <c r="R382" s="239"/>
      <c r="S382" s="239"/>
    </row>
    <row r="383" spans="1:19" s="253" customFormat="1" x14ac:dyDescent="0.25">
      <c r="A383" s="239"/>
      <c r="B383" s="239"/>
      <c r="F383" s="239"/>
      <c r="G383" s="239"/>
      <c r="H383" s="239"/>
      <c r="I383" s="239"/>
      <c r="J383" s="239"/>
      <c r="K383" s="239"/>
      <c r="L383" s="239"/>
      <c r="M383" s="239"/>
      <c r="N383" s="239"/>
      <c r="O383" s="239"/>
      <c r="P383" s="239"/>
      <c r="Q383" s="239"/>
      <c r="R383" s="239"/>
      <c r="S383" s="239"/>
    </row>
    <row r="384" spans="1:19" s="253" customFormat="1" x14ac:dyDescent="0.25">
      <c r="A384" s="239"/>
      <c r="B384" s="239"/>
      <c r="F384" s="239"/>
      <c r="G384" s="239"/>
      <c r="H384" s="239"/>
      <c r="I384" s="239"/>
      <c r="J384" s="239"/>
      <c r="K384" s="239"/>
      <c r="L384" s="239"/>
      <c r="M384" s="239"/>
      <c r="N384" s="239"/>
      <c r="O384" s="239"/>
      <c r="P384" s="239"/>
      <c r="Q384" s="239"/>
      <c r="R384" s="239"/>
      <c r="S384" s="239"/>
    </row>
    <row r="385" spans="1:19" s="253" customFormat="1" x14ac:dyDescent="0.25">
      <c r="A385" s="239"/>
      <c r="B385" s="239"/>
      <c r="F385" s="239"/>
      <c r="G385" s="239"/>
      <c r="H385" s="239"/>
      <c r="I385" s="239"/>
      <c r="J385" s="239"/>
      <c r="K385" s="239"/>
      <c r="L385" s="239"/>
      <c r="M385" s="239"/>
      <c r="N385" s="239"/>
      <c r="O385" s="239"/>
      <c r="P385" s="239"/>
      <c r="Q385" s="239"/>
      <c r="R385" s="239"/>
      <c r="S385" s="239"/>
    </row>
    <row r="386" spans="1:19" s="253" customFormat="1" x14ac:dyDescent="0.25">
      <c r="A386" s="239"/>
      <c r="B386" s="239"/>
      <c r="F386" s="239"/>
      <c r="G386" s="239"/>
      <c r="H386" s="239"/>
      <c r="I386" s="239"/>
      <c r="J386" s="239"/>
      <c r="K386" s="239"/>
      <c r="L386" s="239"/>
      <c r="M386" s="239"/>
      <c r="N386" s="239"/>
      <c r="O386" s="239"/>
      <c r="P386" s="239"/>
      <c r="Q386" s="239"/>
      <c r="R386" s="239"/>
      <c r="S386" s="239"/>
    </row>
    <row r="387" spans="1:19" s="253" customFormat="1" x14ac:dyDescent="0.25">
      <c r="A387" s="239"/>
      <c r="B387" s="239"/>
      <c r="F387" s="239"/>
      <c r="G387" s="239"/>
      <c r="H387" s="239"/>
      <c r="I387" s="239"/>
      <c r="J387" s="239"/>
      <c r="K387" s="239"/>
      <c r="L387" s="239"/>
      <c r="M387" s="239"/>
      <c r="N387" s="239"/>
      <c r="O387" s="239"/>
      <c r="P387" s="239"/>
      <c r="Q387" s="239"/>
      <c r="R387" s="239"/>
      <c r="S387" s="239"/>
    </row>
    <row r="388" spans="1:19" s="253" customFormat="1" x14ac:dyDescent="0.25">
      <c r="A388" s="239"/>
      <c r="B388" s="239"/>
      <c r="F388" s="239"/>
      <c r="G388" s="239"/>
      <c r="H388" s="239"/>
      <c r="I388" s="239"/>
      <c r="J388" s="239"/>
      <c r="K388" s="239"/>
      <c r="L388" s="239"/>
      <c r="M388" s="239"/>
      <c r="N388" s="239"/>
      <c r="O388" s="239"/>
      <c r="P388" s="239"/>
      <c r="Q388" s="239"/>
      <c r="R388" s="239"/>
      <c r="S388" s="239"/>
    </row>
    <row r="389" spans="1:19" s="253" customFormat="1" x14ac:dyDescent="0.25">
      <c r="A389" s="239"/>
      <c r="B389" s="239"/>
      <c r="F389" s="239"/>
      <c r="G389" s="239"/>
      <c r="H389" s="239"/>
      <c r="I389" s="239"/>
      <c r="J389" s="239"/>
      <c r="K389" s="239"/>
      <c r="L389" s="239"/>
      <c r="M389" s="239"/>
      <c r="N389" s="239"/>
      <c r="O389" s="239"/>
      <c r="P389" s="239"/>
      <c r="Q389" s="239"/>
      <c r="R389" s="239"/>
      <c r="S389" s="239"/>
    </row>
    <row r="390" spans="1:19" s="253" customFormat="1" x14ac:dyDescent="0.25">
      <c r="A390" s="239"/>
      <c r="B390" s="239"/>
      <c r="F390" s="239"/>
      <c r="G390" s="239"/>
      <c r="H390" s="239"/>
      <c r="I390" s="239"/>
      <c r="J390" s="239"/>
      <c r="K390" s="239"/>
      <c r="L390" s="239"/>
      <c r="M390" s="239"/>
      <c r="N390" s="239"/>
      <c r="O390" s="239"/>
      <c r="P390" s="239"/>
      <c r="Q390" s="239"/>
      <c r="R390" s="239"/>
      <c r="S390" s="239"/>
    </row>
    <row r="391" spans="1:19" s="253" customFormat="1" x14ac:dyDescent="0.25">
      <c r="A391" s="239"/>
      <c r="B391" s="239"/>
      <c r="F391" s="239"/>
      <c r="G391" s="239"/>
      <c r="H391" s="239"/>
      <c r="I391" s="239"/>
      <c r="J391" s="239"/>
      <c r="K391" s="239"/>
      <c r="L391" s="239"/>
      <c r="M391" s="239"/>
      <c r="N391" s="239"/>
      <c r="O391" s="239"/>
      <c r="P391" s="239"/>
      <c r="Q391" s="239"/>
      <c r="R391" s="239"/>
      <c r="S391" s="239"/>
    </row>
    <row r="392" spans="1:19" s="253" customFormat="1" x14ac:dyDescent="0.25">
      <c r="A392" s="239"/>
      <c r="B392" s="239"/>
      <c r="F392" s="239"/>
      <c r="G392" s="239"/>
      <c r="H392" s="239"/>
      <c r="I392" s="239"/>
      <c r="J392" s="239"/>
      <c r="K392" s="239"/>
      <c r="L392" s="239"/>
      <c r="M392" s="239"/>
      <c r="N392" s="239"/>
      <c r="O392" s="239"/>
      <c r="P392" s="239"/>
      <c r="Q392" s="239"/>
      <c r="R392" s="239"/>
      <c r="S392" s="239"/>
    </row>
    <row r="393" spans="1:19" s="253" customFormat="1" x14ac:dyDescent="0.25">
      <c r="A393" s="239"/>
      <c r="B393" s="239"/>
      <c r="F393" s="239"/>
      <c r="G393" s="239"/>
      <c r="H393" s="239"/>
      <c r="I393" s="239"/>
      <c r="J393" s="239"/>
      <c r="K393" s="239"/>
      <c r="L393" s="239"/>
      <c r="M393" s="239"/>
      <c r="N393" s="239"/>
      <c r="O393" s="239"/>
      <c r="P393" s="239"/>
      <c r="Q393" s="239"/>
      <c r="R393" s="239"/>
      <c r="S393" s="239"/>
    </row>
    <row r="394" spans="1:19" s="253" customFormat="1" x14ac:dyDescent="0.25">
      <c r="A394" s="239"/>
      <c r="B394" s="239"/>
      <c r="F394" s="239"/>
      <c r="G394" s="239"/>
      <c r="H394" s="239"/>
      <c r="I394" s="239"/>
      <c r="J394" s="239"/>
      <c r="K394" s="239"/>
      <c r="L394" s="239"/>
      <c r="M394" s="239"/>
      <c r="N394" s="239"/>
      <c r="O394" s="239"/>
      <c r="P394" s="239"/>
      <c r="Q394" s="239"/>
      <c r="R394" s="239"/>
      <c r="S394" s="239"/>
    </row>
    <row r="395" spans="1:19" s="253" customFormat="1" x14ac:dyDescent="0.25">
      <c r="A395" s="239"/>
      <c r="B395" s="239"/>
      <c r="F395" s="239"/>
      <c r="G395" s="239"/>
      <c r="H395" s="239"/>
      <c r="I395" s="239"/>
      <c r="J395" s="239"/>
      <c r="K395" s="239"/>
      <c r="L395" s="239"/>
      <c r="M395" s="239"/>
      <c r="N395" s="239"/>
      <c r="O395" s="239"/>
      <c r="P395" s="239"/>
      <c r="Q395" s="239"/>
      <c r="R395" s="239"/>
      <c r="S395" s="239"/>
    </row>
    <row r="396" spans="1:19" s="253" customFormat="1" x14ac:dyDescent="0.25">
      <c r="A396" s="239"/>
      <c r="B396" s="239"/>
      <c r="F396" s="239"/>
      <c r="G396" s="239"/>
      <c r="H396" s="239"/>
      <c r="I396" s="239"/>
      <c r="J396" s="239"/>
      <c r="K396" s="239"/>
      <c r="L396" s="239"/>
      <c r="M396" s="239"/>
      <c r="N396" s="239"/>
      <c r="O396" s="239"/>
      <c r="P396" s="239"/>
      <c r="Q396" s="239"/>
      <c r="R396" s="239"/>
      <c r="S396" s="239"/>
    </row>
    <row r="397" spans="1:19" s="253" customFormat="1" x14ac:dyDescent="0.25">
      <c r="A397" s="239"/>
      <c r="B397" s="239"/>
      <c r="F397" s="239"/>
      <c r="G397" s="239"/>
      <c r="H397" s="239"/>
      <c r="I397" s="239"/>
      <c r="J397" s="239"/>
      <c r="K397" s="239"/>
      <c r="L397" s="239"/>
      <c r="M397" s="239"/>
      <c r="N397" s="239"/>
      <c r="O397" s="239"/>
      <c r="P397" s="239"/>
      <c r="Q397" s="239"/>
      <c r="R397" s="239"/>
      <c r="S397" s="239"/>
    </row>
    <row r="398" spans="1:19" s="253" customFormat="1" x14ac:dyDescent="0.25">
      <c r="A398" s="239"/>
      <c r="B398" s="239"/>
      <c r="F398" s="239"/>
      <c r="G398" s="239"/>
      <c r="H398" s="239"/>
      <c r="I398" s="239"/>
      <c r="J398" s="239"/>
      <c r="K398" s="239"/>
      <c r="L398" s="239"/>
      <c r="M398" s="239"/>
      <c r="N398" s="239"/>
      <c r="O398" s="239"/>
      <c r="P398" s="239"/>
      <c r="Q398" s="239"/>
      <c r="R398" s="239"/>
      <c r="S398" s="239"/>
    </row>
    <row r="399" spans="1:19" s="253" customFormat="1" x14ac:dyDescent="0.25">
      <c r="A399" s="239"/>
      <c r="B399" s="239"/>
      <c r="F399" s="239"/>
      <c r="G399" s="239"/>
      <c r="H399" s="239"/>
      <c r="I399" s="239"/>
      <c r="J399" s="239"/>
      <c r="K399" s="239"/>
      <c r="L399" s="239"/>
      <c r="M399" s="239"/>
      <c r="N399" s="239"/>
      <c r="O399" s="239"/>
      <c r="P399" s="239"/>
      <c r="Q399" s="239"/>
      <c r="R399" s="239"/>
      <c r="S399" s="239"/>
    </row>
    <row r="400" spans="1:19" s="253" customFormat="1" x14ac:dyDescent="0.25">
      <c r="A400" s="239"/>
      <c r="B400" s="239"/>
      <c r="F400" s="239"/>
      <c r="G400" s="239"/>
      <c r="H400" s="239"/>
      <c r="I400" s="239"/>
      <c r="J400" s="239"/>
      <c r="K400" s="239"/>
      <c r="L400" s="239"/>
      <c r="M400" s="239"/>
      <c r="N400" s="239"/>
      <c r="O400" s="239"/>
      <c r="P400" s="239"/>
      <c r="Q400" s="239"/>
      <c r="R400" s="239"/>
      <c r="S400" s="239"/>
    </row>
    <row r="401" spans="1:19" s="253" customFormat="1" x14ac:dyDescent="0.25">
      <c r="A401" s="239"/>
      <c r="B401" s="239"/>
      <c r="F401" s="239"/>
      <c r="G401" s="239"/>
      <c r="H401" s="239"/>
      <c r="I401" s="239"/>
      <c r="J401" s="239"/>
      <c r="K401" s="239"/>
      <c r="L401" s="239"/>
      <c r="M401" s="239"/>
      <c r="N401" s="239"/>
      <c r="O401" s="239"/>
      <c r="P401" s="239"/>
      <c r="Q401" s="239"/>
      <c r="R401" s="239"/>
      <c r="S401" s="239"/>
    </row>
    <row r="402" spans="1:19" s="253" customFormat="1" x14ac:dyDescent="0.25">
      <c r="A402" s="239"/>
      <c r="B402" s="239"/>
      <c r="F402" s="239"/>
      <c r="G402" s="239"/>
      <c r="H402" s="239"/>
      <c r="I402" s="239"/>
      <c r="J402" s="239"/>
      <c r="K402" s="239"/>
      <c r="L402" s="239"/>
      <c r="M402" s="239"/>
      <c r="N402" s="239"/>
      <c r="O402" s="239"/>
      <c r="P402" s="239"/>
      <c r="Q402" s="239"/>
      <c r="R402" s="239"/>
      <c r="S402" s="239"/>
    </row>
    <row r="403" spans="1:19" s="253" customFormat="1" x14ac:dyDescent="0.25">
      <c r="A403" s="239"/>
      <c r="B403" s="239"/>
      <c r="F403" s="239"/>
      <c r="G403" s="239"/>
      <c r="H403" s="239"/>
      <c r="I403" s="239"/>
      <c r="J403" s="239"/>
      <c r="K403" s="239"/>
      <c r="L403" s="239"/>
      <c r="M403" s="239"/>
      <c r="N403" s="239"/>
      <c r="O403" s="239"/>
      <c r="P403" s="239"/>
      <c r="Q403" s="239"/>
      <c r="R403" s="239"/>
      <c r="S403" s="239"/>
    </row>
    <row r="404" spans="1:19" s="253" customFormat="1" x14ac:dyDescent="0.25">
      <c r="A404" s="239"/>
      <c r="B404" s="239"/>
      <c r="F404" s="239"/>
      <c r="G404" s="239"/>
      <c r="H404" s="239"/>
      <c r="I404" s="239"/>
      <c r="J404" s="239"/>
      <c r="K404" s="239"/>
      <c r="L404" s="239"/>
      <c r="M404" s="239"/>
      <c r="N404" s="239"/>
      <c r="O404" s="239"/>
      <c r="P404" s="239"/>
      <c r="Q404" s="239"/>
      <c r="R404" s="239"/>
      <c r="S404" s="239"/>
    </row>
    <row r="405" spans="1:19" s="253" customFormat="1" x14ac:dyDescent="0.25">
      <c r="A405" s="239"/>
      <c r="B405" s="239"/>
      <c r="F405" s="239"/>
      <c r="G405" s="239"/>
      <c r="H405" s="239"/>
      <c r="I405" s="239"/>
      <c r="J405" s="239"/>
      <c r="K405" s="239"/>
      <c r="L405" s="239"/>
      <c r="M405" s="239"/>
      <c r="N405" s="239"/>
      <c r="O405" s="239"/>
      <c r="P405" s="239"/>
      <c r="Q405" s="239"/>
      <c r="R405" s="239"/>
      <c r="S405" s="239"/>
    </row>
    <row r="406" spans="1:19" s="253" customFormat="1" x14ac:dyDescent="0.25">
      <c r="A406" s="239"/>
      <c r="B406" s="239"/>
      <c r="F406" s="239"/>
      <c r="G406" s="239"/>
      <c r="H406" s="239"/>
      <c r="I406" s="239"/>
      <c r="J406" s="239"/>
      <c r="K406" s="239"/>
      <c r="L406" s="239"/>
      <c r="M406" s="239"/>
      <c r="N406" s="239"/>
      <c r="O406" s="239"/>
      <c r="P406" s="239"/>
      <c r="Q406" s="239"/>
      <c r="R406" s="239"/>
      <c r="S406" s="239"/>
    </row>
    <row r="407" spans="1:19" s="253" customFormat="1" x14ac:dyDescent="0.25">
      <c r="A407" s="239"/>
      <c r="B407" s="239"/>
      <c r="F407" s="239"/>
      <c r="G407" s="239"/>
      <c r="H407" s="239"/>
      <c r="I407" s="239"/>
      <c r="J407" s="239"/>
      <c r="K407" s="239"/>
      <c r="L407" s="239"/>
      <c r="M407" s="239"/>
      <c r="N407" s="239"/>
      <c r="O407" s="239"/>
      <c r="P407" s="239"/>
      <c r="Q407" s="239"/>
      <c r="R407" s="239"/>
      <c r="S407" s="239"/>
    </row>
    <row r="408" spans="1:19" s="253" customFormat="1" x14ac:dyDescent="0.25">
      <c r="A408" s="239"/>
      <c r="B408" s="239"/>
      <c r="F408" s="239"/>
      <c r="G408" s="239"/>
      <c r="H408" s="239"/>
      <c r="I408" s="239"/>
      <c r="J408" s="239"/>
      <c r="K408" s="239"/>
      <c r="L408" s="239"/>
      <c r="M408" s="239"/>
      <c r="N408" s="239"/>
      <c r="O408" s="239"/>
      <c r="P408" s="239"/>
      <c r="Q408" s="239"/>
      <c r="R408" s="239"/>
      <c r="S408" s="239"/>
    </row>
    <row r="409" spans="1:19" s="253" customFormat="1" x14ac:dyDescent="0.25">
      <c r="A409" s="239"/>
      <c r="B409" s="239"/>
      <c r="F409" s="239"/>
      <c r="G409" s="239"/>
      <c r="H409" s="239"/>
      <c r="I409" s="239"/>
      <c r="J409" s="239"/>
      <c r="K409" s="239"/>
      <c r="L409" s="239"/>
      <c r="M409" s="239"/>
      <c r="N409" s="239"/>
      <c r="O409" s="239"/>
      <c r="P409" s="239"/>
      <c r="Q409" s="239"/>
      <c r="R409" s="239"/>
      <c r="S409" s="239"/>
    </row>
    <row r="410" spans="1:19" s="253" customFormat="1" x14ac:dyDescent="0.25">
      <c r="A410" s="239"/>
      <c r="B410" s="239"/>
      <c r="F410" s="239"/>
      <c r="G410" s="239"/>
      <c r="H410" s="239"/>
      <c r="I410" s="239"/>
      <c r="J410" s="239"/>
      <c r="K410" s="239"/>
      <c r="L410" s="239"/>
      <c r="M410" s="239"/>
      <c r="N410" s="239"/>
      <c r="O410" s="239"/>
      <c r="P410" s="239"/>
      <c r="Q410" s="239"/>
      <c r="R410" s="239"/>
      <c r="S410" s="239"/>
    </row>
    <row r="411" spans="1:19" s="253" customFormat="1" x14ac:dyDescent="0.25">
      <c r="A411" s="239"/>
      <c r="B411" s="239"/>
      <c r="F411" s="239"/>
      <c r="G411" s="239"/>
      <c r="H411" s="239"/>
      <c r="I411" s="239"/>
      <c r="J411" s="239"/>
      <c r="K411" s="239"/>
      <c r="L411" s="239"/>
      <c r="M411" s="239"/>
      <c r="N411" s="239"/>
      <c r="O411" s="239"/>
      <c r="P411" s="239"/>
      <c r="Q411" s="239"/>
      <c r="R411" s="239"/>
      <c r="S411" s="239"/>
    </row>
    <row r="412" spans="1:19" s="253" customFormat="1" x14ac:dyDescent="0.25">
      <c r="A412" s="239"/>
      <c r="B412" s="239"/>
      <c r="F412" s="239"/>
      <c r="G412" s="239"/>
      <c r="H412" s="239"/>
      <c r="I412" s="239"/>
      <c r="J412" s="239"/>
      <c r="K412" s="239"/>
      <c r="L412" s="239"/>
      <c r="M412" s="239"/>
      <c r="N412" s="239"/>
      <c r="O412" s="239"/>
      <c r="P412" s="239"/>
      <c r="Q412" s="239"/>
      <c r="R412" s="239"/>
      <c r="S412" s="239"/>
    </row>
    <row r="413" spans="1:19" s="253" customFormat="1" x14ac:dyDescent="0.25">
      <c r="A413" s="239"/>
      <c r="B413" s="239"/>
      <c r="F413" s="239"/>
      <c r="G413" s="239"/>
      <c r="H413" s="239"/>
      <c r="I413" s="239"/>
      <c r="J413" s="239"/>
      <c r="K413" s="239"/>
      <c r="L413" s="239"/>
      <c r="M413" s="239"/>
      <c r="N413" s="239"/>
      <c r="O413" s="239"/>
      <c r="P413" s="239"/>
      <c r="Q413" s="239"/>
      <c r="R413" s="239"/>
      <c r="S413" s="239"/>
    </row>
    <row r="414" spans="1:19" s="253" customFormat="1" x14ac:dyDescent="0.25">
      <c r="A414" s="239"/>
      <c r="B414" s="239"/>
      <c r="F414" s="239"/>
      <c r="G414" s="239"/>
      <c r="H414" s="239"/>
      <c r="I414" s="239"/>
      <c r="J414" s="239"/>
      <c r="K414" s="239"/>
      <c r="L414" s="239"/>
      <c r="M414" s="239"/>
      <c r="N414" s="239"/>
      <c r="O414" s="239"/>
      <c r="P414" s="239"/>
      <c r="Q414" s="239"/>
      <c r="R414" s="239"/>
      <c r="S414" s="239"/>
    </row>
    <row r="415" spans="1:19" s="253" customFormat="1" x14ac:dyDescent="0.25">
      <c r="A415" s="239"/>
      <c r="B415" s="239"/>
      <c r="F415" s="239"/>
      <c r="G415" s="239"/>
      <c r="H415" s="239"/>
      <c r="I415" s="239"/>
      <c r="J415" s="239"/>
      <c r="K415" s="239"/>
      <c r="L415" s="239"/>
      <c r="M415" s="239"/>
      <c r="N415" s="239"/>
      <c r="O415" s="239"/>
      <c r="P415" s="239"/>
      <c r="Q415" s="239"/>
      <c r="R415" s="239"/>
      <c r="S415" s="239"/>
    </row>
    <row r="416" spans="1:19" s="253" customFormat="1" x14ac:dyDescent="0.25">
      <c r="A416" s="239"/>
      <c r="B416" s="239"/>
      <c r="F416" s="239"/>
      <c r="G416" s="239"/>
      <c r="H416" s="239"/>
      <c r="I416" s="239"/>
      <c r="J416" s="239"/>
      <c r="K416" s="239"/>
      <c r="L416" s="239"/>
      <c r="M416" s="239"/>
      <c r="N416" s="239"/>
      <c r="O416" s="239"/>
      <c r="P416" s="239"/>
      <c r="Q416" s="239"/>
      <c r="R416" s="239"/>
      <c r="S416" s="239"/>
    </row>
    <row r="417" spans="1:19" s="253" customFormat="1" x14ac:dyDescent="0.25">
      <c r="A417" s="239"/>
      <c r="B417" s="239"/>
      <c r="F417" s="239"/>
      <c r="G417" s="239"/>
      <c r="H417" s="239"/>
      <c r="I417" s="239"/>
      <c r="J417" s="239"/>
      <c r="K417" s="239"/>
      <c r="L417" s="239"/>
      <c r="M417" s="239"/>
      <c r="N417" s="239"/>
      <c r="O417" s="239"/>
      <c r="P417" s="239"/>
      <c r="Q417" s="239"/>
      <c r="R417" s="239"/>
      <c r="S417" s="239"/>
    </row>
    <row r="418" spans="1:19" s="253" customFormat="1" x14ac:dyDescent="0.25">
      <c r="A418" s="239"/>
      <c r="B418" s="239"/>
      <c r="F418" s="239"/>
      <c r="G418" s="239"/>
      <c r="H418" s="239"/>
      <c r="I418" s="239"/>
      <c r="J418" s="239"/>
      <c r="K418" s="239"/>
      <c r="L418" s="239"/>
      <c r="M418" s="239"/>
      <c r="N418" s="239"/>
      <c r="O418" s="239"/>
      <c r="P418" s="239"/>
      <c r="Q418" s="239"/>
      <c r="R418" s="239"/>
      <c r="S418" s="239"/>
    </row>
    <row r="419" spans="1:19" s="253" customFormat="1" x14ac:dyDescent="0.25">
      <c r="A419" s="239"/>
      <c r="B419" s="239"/>
      <c r="F419" s="239"/>
      <c r="G419" s="239"/>
      <c r="H419" s="239"/>
      <c r="I419" s="239"/>
      <c r="J419" s="239"/>
      <c r="K419" s="239"/>
      <c r="L419" s="239"/>
      <c r="M419" s="239"/>
      <c r="N419" s="239"/>
      <c r="O419" s="239"/>
      <c r="P419" s="239"/>
      <c r="Q419" s="239"/>
      <c r="R419" s="239"/>
      <c r="S419" s="239"/>
    </row>
    <row r="420" spans="1:19" s="253" customFormat="1" x14ac:dyDescent="0.25">
      <c r="A420" s="239"/>
      <c r="B420" s="239"/>
      <c r="F420" s="239"/>
      <c r="G420" s="239"/>
      <c r="H420" s="239"/>
      <c r="I420" s="239"/>
      <c r="J420" s="239"/>
      <c r="K420" s="239"/>
      <c r="L420" s="239"/>
      <c r="M420" s="239"/>
      <c r="N420" s="239"/>
      <c r="O420" s="239"/>
      <c r="P420" s="239"/>
      <c r="Q420" s="239"/>
      <c r="R420" s="239"/>
      <c r="S420" s="239"/>
    </row>
    <row r="421" spans="1:19" s="253" customFormat="1" x14ac:dyDescent="0.25">
      <c r="A421" s="239"/>
      <c r="B421" s="239"/>
      <c r="F421" s="239"/>
      <c r="G421" s="239"/>
      <c r="H421" s="239"/>
      <c r="I421" s="239"/>
      <c r="J421" s="239"/>
      <c r="K421" s="239"/>
      <c r="L421" s="239"/>
      <c r="M421" s="239"/>
      <c r="N421" s="239"/>
      <c r="O421" s="239"/>
      <c r="P421" s="239"/>
      <c r="Q421" s="239"/>
      <c r="R421" s="239"/>
      <c r="S421" s="239"/>
    </row>
    <row r="422" spans="1:19" s="253" customFormat="1" x14ac:dyDescent="0.25">
      <c r="A422" s="239"/>
      <c r="B422" s="239"/>
      <c r="F422" s="239"/>
      <c r="G422" s="239"/>
      <c r="H422" s="239"/>
      <c r="I422" s="239"/>
      <c r="J422" s="239"/>
      <c r="K422" s="239"/>
      <c r="L422" s="239"/>
      <c r="M422" s="239"/>
      <c r="N422" s="239"/>
      <c r="O422" s="239"/>
      <c r="P422" s="239"/>
      <c r="Q422" s="239"/>
      <c r="R422" s="239"/>
      <c r="S422" s="239"/>
    </row>
    <row r="423" spans="1:19" s="253" customFormat="1" x14ac:dyDescent="0.25">
      <c r="A423" s="239"/>
      <c r="B423" s="239"/>
      <c r="F423" s="239"/>
      <c r="G423" s="239"/>
      <c r="H423" s="239"/>
      <c r="I423" s="239"/>
      <c r="J423" s="239"/>
      <c r="K423" s="239"/>
      <c r="L423" s="239"/>
      <c r="M423" s="239"/>
      <c r="N423" s="239"/>
      <c r="O423" s="239"/>
      <c r="P423" s="239"/>
      <c r="Q423" s="239"/>
      <c r="R423" s="239"/>
      <c r="S423" s="239"/>
    </row>
    <row r="424" spans="1:19" s="253" customFormat="1" x14ac:dyDescent="0.25">
      <c r="A424" s="239"/>
      <c r="B424" s="239"/>
      <c r="F424" s="239"/>
      <c r="G424" s="239"/>
      <c r="H424" s="239"/>
      <c r="I424" s="239"/>
      <c r="J424" s="239"/>
      <c r="K424" s="239"/>
      <c r="L424" s="239"/>
      <c r="M424" s="239"/>
      <c r="N424" s="239"/>
      <c r="O424" s="239"/>
      <c r="P424" s="239"/>
      <c r="Q424" s="239"/>
      <c r="R424" s="239"/>
      <c r="S424" s="239"/>
    </row>
    <row r="425" spans="1:19" s="253" customFormat="1" x14ac:dyDescent="0.25">
      <c r="A425" s="239"/>
      <c r="B425" s="239"/>
      <c r="F425" s="239"/>
      <c r="G425" s="239"/>
      <c r="H425" s="239"/>
      <c r="I425" s="239"/>
      <c r="J425" s="239"/>
      <c r="K425" s="239"/>
      <c r="L425" s="239"/>
      <c r="M425" s="239"/>
      <c r="N425" s="239"/>
      <c r="O425" s="239"/>
      <c r="P425" s="239"/>
      <c r="Q425" s="239"/>
      <c r="R425" s="239"/>
      <c r="S425" s="239"/>
    </row>
    <row r="426" spans="1:19" s="253" customFormat="1" x14ac:dyDescent="0.25">
      <c r="A426" s="239"/>
      <c r="B426" s="239"/>
      <c r="F426" s="239"/>
      <c r="G426" s="239"/>
      <c r="H426" s="239"/>
      <c r="I426" s="239"/>
      <c r="J426" s="239"/>
      <c r="K426" s="239"/>
      <c r="L426" s="239"/>
      <c r="M426" s="239"/>
      <c r="N426" s="239"/>
      <c r="O426" s="239"/>
      <c r="P426" s="239"/>
      <c r="Q426" s="239"/>
      <c r="R426" s="239"/>
      <c r="S426" s="239"/>
    </row>
    <row r="427" spans="1:19" s="253" customFormat="1" x14ac:dyDescent="0.25">
      <c r="A427" s="239"/>
      <c r="B427" s="239"/>
      <c r="F427" s="239"/>
      <c r="G427" s="239"/>
      <c r="H427" s="239"/>
      <c r="I427" s="239"/>
      <c r="J427" s="239"/>
      <c r="K427" s="239"/>
      <c r="L427" s="239"/>
      <c r="M427" s="239"/>
      <c r="N427" s="239"/>
      <c r="O427" s="239"/>
      <c r="P427" s="239"/>
      <c r="Q427" s="239"/>
      <c r="R427" s="239"/>
      <c r="S427" s="239"/>
    </row>
    <row r="428" spans="1:19" s="253" customFormat="1" x14ac:dyDescent="0.25">
      <c r="A428" s="239"/>
      <c r="B428" s="239"/>
      <c r="F428" s="239"/>
      <c r="G428" s="239"/>
      <c r="H428" s="239"/>
      <c r="I428" s="239"/>
      <c r="J428" s="239"/>
      <c r="K428" s="239"/>
      <c r="L428" s="239"/>
      <c r="M428" s="239"/>
      <c r="N428" s="239"/>
      <c r="O428" s="239"/>
      <c r="P428" s="239"/>
      <c r="Q428" s="239"/>
      <c r="R428" s="239"/>
      <c r="S428" s="239"/>
    </row>
    <row r="429" spans="1:19" s="253" customFormat="1" x14ac:dyDescent="0.25">
      <c r="A429" s="239"/>
      <c r="B429" s="239"/>
      <c r="F429" s="239"/>
      <c r="G429" s="239"/>
      <c r="H429" s="239"/>
      <c r="I429" s="239"/>
      <c r="J429" s="239"/>
      <c r="K429" s="239"/>
      <c r="L429" s="239"/>
      <c r="M429" s="239"/>
      <c r="N429" s="239"/>
      <c r="O429" s="239"/>
      <c r="P429" s="239"/>
      <c r="Q429" s="239"/>
      <c r="R429" s="239"/>
      <c r="S429" s="239"/>
    </row>
    <row r="430" spans="1:19" s="253" customFormat="1" x14ac:dyDescent="0.25">
      <c r="A430" s="239"/>
      <c r="B430" s="239"/>
      <c r="F430" s="239"/>
      <c r="G430" s="239"/>
      <c r="H430" s="239"/>
      <c r="I430" s="239"/>
      <c r="J430" s="239"/>
      <c r="K430" s="239"/>
      <c r="L430" s="239"/>
      <c r="M430" s="239"/>
      <c r="N430" s="239"/>
      <c r="O430" s="239"/>
      <c r="P430" s="239"/>
      <c r="Q430" s="239"/>
      <c r="R430" s="239"/>
      <c r="S430" s="239"/>
    </row>
    <row r="431" spans="1:19" s="253" customFormat="1" x14ac:dyDescent="0.25">
      <c r="A431" s="239"/>
      <c r="B431" s="239"/>
      <c r="F431" s="239"/>
      <c r="G431" s="239"/>
      <c r="H431" s="239"/>
      <c r="I431" s="239"/>
      <c r="J431" s="239"/>
      <c r="K431" s="239"/>
      <c r="L431" s="239"/>
      <c r="M431" s="239"/>
      <c r="N431" s="239"/>
      <c r="O431" s="239"/>
      <c r="P431" s="239"/>
      <c r="Q431" s="239"/>
      <c r="R431" s="239"/>
      <c r="S431" s="239"/>
    </row>
    <row r="432" spans="1:19" s="253" customFormat="1" x14ac:dyDescent="0.25">
      <c r="A432" s="239"/>
      <c r="B432" s="239"/>
      <c r="F432" s="239"/>
      <c r="G432" s="239"/>
      <c r="H432" s="239"/>
      <c r="I432" s="239"/>
      <c r="J432" s="239"/>
      <c r="K432" s="239"/>
      <c r="L432" s="239"/>
      <c r="M432" s="239"/>
      <c r="N432" s="239"/>
      <c r="O432" s="239"/>
      <c r="P432" s="239"/>
      <c r="Q432" s="239"/>
      <c r="R432" s="239"/>
      <c r="S432" s="239"/>
    </row>
    <row r="433" spans="1:19" s="253" customFormat="1" x14ac:dyDescent="0.25">
      <c r="A433" s="239"/>
      <c r="B433" s="239"/>
      <c r="F433" s="239"/>
      <c r="G433" s="239"/>
      <c r="H433" s="239"/>
      <c r="I433" s="239"/>
      <c r="J433" s="239"/>
      <c r="K433" s="239"/>
      <c r="L433" s="239"/>
      <c r="M433" s="239"/>
      <c r="N433" s="239"/>
      <c r="O433" s="239"/>
      <c r="P433" s="239"/>
      <c r="Q433" s="239"/>
      <c r="R433" s="239"/>
      <c r="S433" s="239"/>
    </row>
    <row r="434" spans="1:19" s="253" customFormat="1" x14ac:dyDescent="0.25">
      <c r="A434" s="239"/>
      <c r="B434" s="239"/>
      <c r="F434" s="239"/>
      <c r="G434" s="239"/>
      <c r="H434" s="239"/>
      <c r="I434" s="239"/>
      <c r="J434" s="239"/>
      <c r="K434" s="239"/>
      <c r="L434" s="239"/>
      <c r="M434" s="239"/>
      <c r="N434" s="239"/>
      <c r="O434" s="239"/>
      <c r="P434" s="239"/>
      <c r="Q434" s="239"/>
      <c r="R434" s="239"/>
      <c r="S434" s="239"/>
    </row>
    <row r="435" spans="1:19" s="253" customFormat="1" x14ac:dyDescent="0.25">
      <c r="A435" s="239"/>
      <c r="B435" s="239"/>
      <c r="F435" s="239"/>
      <c r="G435" s="239"/>
      <c r="H435" s="239"/>
      <c r="I435" s="239"/>
      <c r="J435" s="239"/>
      <c r="K435" s="239"/>
      <c r="L435" s="239"/>
      <c r="M435" s="239"/>
      <c r="N435" s="239"/>
      <c r="O435" s="239"/>
      <c r="P435" s="239"/>
      <c r="Q435" s="239"/>
      <c r="R435" s="239"/>
      <c r="S435" s="239"/>
    </row>
    <row r="436" spans="1:19" s="253" customFormat="1" x14ac:dyDescent="0.25">
      <c r="A436" s="239"/>
      <c r="B436" s="239"/>
      <c r="F436" s="239"/>
      <c r="G436" s="239"/>
      <c r="H436" s="239"/>
      <c r="I436" s="239"/>
      <c r="J436" s="239"/>
      <c r="K436" s="239"/>
      <c r="L436" s="239"/>
      <c r="M436" s="239"/>
      <c r="N436" s="239"/>
      <c r="O436" s="239"/>
      <c r="P436" s="239"/>
      <c r="Q436" s="239"/>
      <c r="R436" s="239"/>
      <c r="S436" s="239"/>
    </row>
    <row r="437" spans="1:19" s="253" customFormat="1" x14ac:dyDescent="0.25">
      <c r="A437" s="239"/>
      <c r="B437" s="239"/>
      <c r="F437" s="239"/>
      <c r="G437" s="239"/>
      <c r="H437" s="239"/>
      <c r="I437" s="239"/>
      <c r="J437" s="239"/>
      <c r="K437" s="239"/>
      <c r="L437" s="239"/>
      <c r="M437" s="239"/>
      <c r="N437" s="239"/>
      <c r="O437" s="239"/>
      <c r="P437" s="239"/>
      <c r="Q437" s="239"/>
      <c r="R437" s="239"/>
      <c r="S437" s="239"/>
    </row>
    <row r="438" spans="1:19" s="253" customFormat="1" x14ac:dyDescent="0.25">
      <c r="A438" s="239"/>
      <c r="B438" s="239"/>
      <c r="F438" s="239"/>
      <c r="G438" s="239"/>
      <c r="H438" s="239"/>
      <c r="I438" s="239"/>
      <c r="J438" s="239"/>
      <c r="K438" s="239"/>
      <c r="L438" s="239"/>
      <c r="M438" s="239"/>
      <c r="N438" s="239"/>
      <c r="O438" s="239"/>
      <c r="P438" s="239"/>
      <c r="Q438" s="239"/>
      <c r="R438" s="239"/>
      <c r="S438" s="239"/>
    </row>
    <row r="439" spans="1:19" s="253" customFormat="1" x14ac:dyDescent="0.25">
      <c r="A439" s="239"/>
      <c r="B439" s="239"/>
      <c r="F439" s="239"/>
      <c r="G439" s="239"/>
      <c r="H439" s="239"/>
      <c r="I439" s="239"/>
      <c r="J439" s="239"/>
      <c r="K439" s="239"/>
      <c r="L439" s="239"/>
      <c r="M439" s="239"/>
      <c r="N439" s="239"/>
      <c r="O439" s="239"/>
      <c r="P439" s="239"/>
      <c r="Q439" s="239"/>
      <c r="R439" s="239"/>
      <c r="S439" s="239"/>
    </row>
    <row r="440" spans="1:19" s="253" customFormat="1" x14ac:dyDescent="0.25">
      <c r="A440" s="239"/>
      <c r="B440" s="239"/>
      <c r="F440" s="239"/>
      <c r="G440" s="239"/>
      <c r="H440" s="239"/>
      <c r="I440" s="239"/>
      <c r="J440" s="239"/>
      <c r="K440" s="239"/>
      <c r="L440" s="239"/>
      <c r="M440" s="239"/>
      <c r="N440" s="239"/>
      <c r="O440" s="239"/>
      <c r="P440" s="239"/>
      <c r="Q440" s="239"/>
      <c r="R440" s="239"/>
      <c r="S440" s="239"/>
    </row>
    <row r="441" spans="1:19" s="253" customFormat="1" x14ac:dyDescent="0.25">
      <c r="A441" s="239"/>
      <c r="B441" s="239"/>
      <c r="F441" s="239"/>
      <c r="G441" s="239"/>
      <c r="H441" s="239"/>
      <c r="I441" s="239"/>
      <c r="J441" s="239"/>
      <c r="K441" s="239"/>
      <c r="L441" s="239"/>
      <c r="M441" s="239"/>
      <c r="N441" s="239"/>
      <c r="O441" s="239"/>
      <c r="P441" s="239"/>
      <c r="Q441" s="239"/>
      <c r="R441" s="239"/>
      <c r="S441" s="239"/>
    </row>
    <row r="442" spans="1:19" s="253" customFormat="1" x14ac:dyDescent="0.25">
      <c r="A442" s="239"/>
      <c r="B442" s="239"/>
      <c r="F442" s="239"/>
      <c r="G442" s="239"/>
      <c r="H442" s="239"/>
      <c r="I442" s="239"/>
      <c r="J442" s="239"/>
      <c r="K442" s="239"/>
      <c r="L442" s="239"/>
      <c r="M442" s="239"/>
      <c r="N442" s="239"/>
      <c r="O442" s="239"/>
      <c r="P442" s="239"/>
      <c r="Q442" s="239"/>
      <c r="R442" s="239"/>
      <c r="S442" s="239"/>
    </row>
    <row r="443" spans="1:19" s="253" customFormat="1" x14ac:dyDescent="0.25">
      <c r="A443" s="239"/>
      <c r="B443" s="239"/>
      <c r="F443" s="239"/>
      <c r="G443" s="239"/>
      <c r="H443" s="239"/>
      <c r="I443" s="239"/>
      <c r="J443" s="239"/>
      <c r="K443" s="239"/>
      <c r="L443" s="239"/>
      <c r="M443" s="239"/>
      <c r="N443" s="239"/>
      <c r="O443" s="239"/>
      <c r="P443" s="239"/>
      <c r="Q443" s="239"/>
      <c r="R443" s="239"/>
      <c r="S443" s="239"/>
    </row>
    <row r="444" spans="1:19" s="253" customFormat="1" x14ac:dyDescent="0.25">
      <c r="A444" s="239"/>
      <c r="B444" s="239"/>
      <c r="F444" s="239"/>
      <c r="G444" s="239"/>
      <c r="H444" s="239"/>
      <c r="I444" s="239"/>
      <c r="J444" s="239"/>
      <c r="K444" s="239"/>
      <c r="L444" s="239"/>
      <c r="M444" s="239"/>
      <c r="N444" s="239"/>
      <c r="O444" s="239"/>
      <c r="P444" s="239"/>
      <c r="Q444" s="239"/>
      <c r="R444" s="239"/>
      <c r="S444" s="239"/>
    </row>
    <row r="445" spans="1:19" s="253" customFormat="1" x14ac:dyDescent="0.25">
      <c r="A445" s="239"/>
      <c r="B445" s="239"/>
      <c r="F445" s="239"/>
      <c r="G445" s="239"/>
      <c r="H445" s="239"/>
      <c r="I445" s="239"/>
      <c r="J445" s="239"/>
      <c r="K445" s="239"/>
      <c r="L445" s="239"/>
      <c r="M445" s="239"/>
      <c r="N445" s="239"/>
      <c r="O445" s="239"/>
      <c r="P445" s="239"/>
      <c r="Q445" s="239"/>
      <c r="R445" s="239"/>
      <c r="S445" s="239"/>
    </row>
    <row r="446" spans="1:19" s="253" customFormat="1" x14ac:dyDescent="0.25">
      <c r="A446" s="239"/>
      <c r="B446" s="239"/>
      <c r="F446" s="239"/>
      <c r="G446" s="239"/>
      <c r="H446" s="239"/>
      <c r="I446" s="239"/>
      <c r="J446" s="239"/>
      <c r="K446" s="239"/>
      <c r="L446" s="239"/>
      <c r="M446" s="239"/>
      <c r="N446" s="239"/>
      <c r="O446" s="239"/>
      <c r="P446" s="239"/>
      <c r="Q446" s="239"/>
      <c r="R446" s="239"/>
      <c r="S446" s="239"/>
    </row>
    <row r="447" spans="1:19" s="253" customFormat="1" x14ac:dyDescent="0.25">
      <c r="A447" s="239"/>
      <c r="B447" s="239"/>
      <c r="F447" s="239"/>
      <c r="G447" s="239"/>
      <c r="H447" s="239"/>
      <c r="I447" s="239"/>
      <c r="J447" s="239"/>
      <c r="K447" s="239"/>
      <c r="L447" s="239"/>
      <c r="M447" s="239"/>
      <c r="N447" s="239"/>
      <c r="O447" s="239"/>
      <c r="P447" s="239"/>
      <c r="Q447" s="239"/>
      <c r="R447" s="239"/>
      <c r="S447" s="239"/>
    </row>
    <row r="448" spans="1:19" s="253" customFormat="1" x14ac:dyDescent="0.25">
      <c r="A448" s="239"/>
      <c r="B448" s="239"/>
      <c r="F448" s="239"/>
      <c r="G448" s="239"/>
      <c r="H448" s="239"/>
      <c r="I448" s="239"/>
      <c r="J448" s="239"/>
      <c r="K448" s="239"/>
      <c r="L448" s="239"/>
      <c r="M448" s="239"/>
      <c r="N448" s="239"/>
      <c r="O448" s="239"/>
      <c r="P448" s="239"/>
      <c r="Q448" s="239"/>
      <c r="R448" s="239"/>
      <c r="S448" s="239"/>
    </row>
    <row r="449" spans="1:19" s="253" customFormat="1" x14ac:dyDescent="0.25">
      <c r="A449" s="239"/>
      <c r="B449" s="239"/>
      <c r="F449" s="239"/>
      <c r="G449" s="239"/>
      <c r="H449" s="239"/>
      <c r="I449" s="239"/>
      <c r="J449" s="239"/>
      <c r="K449" s="239"/>
      <c r="L449" s="239"/>
      <c r="M449" s="239"/>
      <c r="N449" s="239"/>
      <c r="O449" s="239"/>
      <c r="P449" s="239"/>
      <c r="Q449" s="239"/>
      <c r="R449" s="239"/>
      <c r="S449" s="239"/>
    </row>
    <row r="450" spans="1:19" s="253" customFormat="1" x14ac:dyDescent="0.25">
      <c r="A450" s="239"/>
      <c r="B450" s="239"/>
      <c r="F450" s="239"/>
      <c r="G450" s="239"/>
      <c r="H450" s="239"/>
      <c r="I450" s="239"/>
      <c r="J450" s="239"/>
      <c r="K450" s="239"/>
      <c r="L450" s="239"/>
      <c r="M450" s="239"/>
      <c r="N450" s="239"/>
      <c r="O450" s="239"/>
      <c r="P450" s="239"/>
      <c r="Q450" s="239"/>
      <c r="R450" s="239"/>
      <c r="S450" s="239"/>
    </row>
    <row r="451" spans="1:19" s="253" customFormat="1" x14ac:dyDescent="0.25">
      <c r="A451" s="239"/>
      <c r="B451" s="239"/>
      <c r="F451" s="239"/>
      <c r="G451" s="239"/>
      <c r="H451" s="239"/>
      <c r="I451" s="239"/>
      <c r="J451" s="239"/>
      <c r="K451" s="239"/>
      <c r="L451" s="239"/>
      <c r="M451" s="239"/>
      <c r="N451" s="239"/>
      <c r="O451" s="239"/>
      <c r="P451" s="239"/>
      <c r="Q451" s="239"/>
      <c r="R451" s="239"/>
      <c r="S451" s="239"/>
    </row>
    <row r="452" spans="1:19" s="253" customFormat="1" x14ac:dyDescent="0.25">
      <c r="A452" s="239"/>
      <c r="B452" s="239"/>
      <c r="F452" s="239"/>
      <c r="G452" s="239"/>
      <c r="H452" s="239"/>
      <c r="I452" s="239"/>
      <c r="J452" s="239"/>
      <c r="K452" s="239"/>
      <c r="L452" s="239"/>
      <c r="M452" s="239"/>
      <c r="N452" s="239"/>
      <c r="O452" s="239"/>
      <c r="P452" s="239"/>
      <c r="Q452" s="239"/>
      <c r="R452" s="239"/>
      <c r="S452" s="239"/>
    </row>
    <row r="453" spans="1:19" s="253" customFormat="1" x14ac:dyDescent="0.25">
      <c r="A453" s="239"/>
      <c r="B453" s="239"/>
      <c r="F453" s="239"/>
      <c r="G453" s="239"/>
      <c r="H453" s="239"/>
      <c r="I453" s="239"/>
      <c r="J453" s="239"/>
      <c r="K453" s="239"/>
      <c r="L453" s="239"/>
      <c r="M453" s="239"/>
      <c r="N453" s="239"/>
      <c r="O453" s="239"/>
      <c r="P453" s="239"/>
      <c r="Q453" s="239"/>
      <c r="R453" s="239"/>
      <c r="S453" s="239"/>
    </row>
    <row r="454" spans="1:19" s="253" customFormat="1" x14ac:dyDescent="0.25">
      <c r="A454" s="239"/>
      <c r="B454" s="239"/>
      <c r="F454" s="239"/>
      <c r="G454" s="239"/>
      <c r="H454" s="239"/>
      <c r="I454" s="239"/>
      <c r="J454" s="239"/>
      <c r="K454" s="239"/>
      <c r="L454" s="239"/>
      <c r="M454" s="239"/>
      <c r="N454" s="239"/>
      <c r="O454" s="239"/>
      <c r="P454" s="239"/>
      <c r="Q454" s="239"/>
      <c r="R454" s="239"/>
      <c r="S454" s="239"/>
    </row>
    <row r="455" spans="1:19" s="253" customFormat="1" x14ac:dyDescent="0.25">
      <c r="A455" s="239"/>
      <c r="B455" s="239"/>
      <c r="F455" s="239"/>
      <c r="G455" s="239"/>
      <c r="H455" s="239"/>
      <c r="I455" s="239"/>
      <c r="J455" s="239"/>
      <c r="K455" s="239"/>
      <c r="L455" s="239"/>
      <c r="M455" s="239"/>
      <c r="N455" s="239"/>
      <c r="O455" s="239"/>
      <c r="P455" s="239"/>
      <c r="Q455" s="239"/>
      <c r="R455" s="239"/>
      <c r="S455" s="239"/>
    </row>
    <row r="456" spans="1:19" s="253" customFormat="1" x14ac:dyDescent="0.25">
      <c r="A456" s="239"/>
      <c r="B456" s="239"/>
      <c r="F456" s="239"/>
      <c r="G456" s="239"/>
      <c r="H456" s="239"/>
      <c r="I456" s="239"/>
      <c r="J456" s="239"/>
      <c r="K456" s="239"/>
      <c r="L456" s="239"/>
      <c r="M456" s="239"/>
      <c r="N456" s="239"/>
      <c r="O456" s="239"/>
      <c r="P456" s="239"/>
      <c r="Q456" s="239"/>
      <c r="R456" s="239"/>
      <c r="S456" s="239"/>
    </row>
    <row r="457" spans="1:19" s="253" customFormat="1" x14ac:dyDescent="0.25">
      <c r="A457" s="239"/>
      <c r="B457" s="239"/>
      <c r="F457" s="239"/>
      <c r="G457" s="239"/>
      <c r="H457" s="239"/>
      <c r="I457" s="239"/>
      <c r="J457" s="239"/>
      <c r="K457" s="239"/>
      <c r="L457" s="239"/>
      <c r="M457" s="239"/>
      <c r="N457" s="239"/>
      <c r="O457" s="239"/>
      <c r="P457" s="239"/>
      <c r="Q457" s="239"/>
      <c r="R457" s="239"/>
      <c r="S457" s="239"/>
    </row>
    <row r="458" spans="1:19" s="253" customFormat="1" x14ac:dyDescent="0.25">
      <c r="A458" s="239"/>
      <c r="B458" s="239"/>
      <c r="F458" s="239"/>
      <c r="G458" s="239"/>
      <c r="H458" s="239"/>
      <c r="I458" s="239"/>
      <c r="J458" s="239"/>
      <c r="K458" s="239"/>
      <c r="L458" s="239"/>
      <c r="M458" s="239"/>
      <c r="N458" s="239"/>
      <c r="O458" s="239"/>
      <c r="P458" s="239"/>
      <c r="Q458" s="239"/>
      <c r="R458" s="239"/>
      <c r="S458" s="239"/>
    </row>
    <row r="459" spans="1:19" s="253" customFormat="1" x14ac:dyDescent="0.25">
      <c r="A459" s="239"/>
      <c r="B459" s="239"/>
      <c r="F459" s="239"/>
      <c r="G459" s="239"/>
      <c r="H459" s="239"/>
      <c r="I459" s="239"/>
      <c r="J459" s="239"/>
      <c r="K459" s="239"/>
      <c r="L459" s="239"/>
      <c r="M459" s="239"/>
      <c r="N459" s="239"/>
      <c r="O459" s="239"/>
      <c r="P459" s="239"/>
      <c r="Q459" s="239"/>
      <c r="R459" s="239"/>
      <c r="S459" s="239"/>
    </row>
    <row r="460" spans="1:19" s="253" customFormat="1" x14ac:dyDescent="0.25">
      <c r="A460" s="239"/>
      <c r="B460" s="239"/>
      <c r="F460" s="239"/>
      <c r="G460" s="239"/>
      <c r="H460" s="239"/>
      <c r="I460" s="239"/>
      <c r="J460" s="239"/>
      <c r="K460" s="239"/>
      <c r="L460" s="239"/>
      <c r="M460" s="239"/>
      <c r="N460" s="239"/>
      <c r="O460" s="239"/>
      <c r="P460" s="239"/>
      <c r="Q460" s="239"/>
      <c r="R460" s="239"/>
      <c r="S460" s="239"/>
    </row>
    <row r="461" spans="1:19" s="253" customFormat="1" x14ac:dyDescent="0.25">
      <c r="A461" s="239"/>
      <c r="B461" s="239"/>
      <c r="F461" s="239"/>
      <c r="G461" s="239"/>
      <c r="H461" s="239"/>
      <c r="I461" s="239"/>
      <c r="J461" s="239"/>
      <c r="K461" s="239"/>
      <c r="L461" s="239"/>
      <c r="M461" s="239"/>
      <c r="N461" s="239"/>
      <c r="O461" s="239"/>
      <c r="P461" s="239"/>
      <c r="Q461" s="239"/>
      <c r="R461" s="239"/>
      <c r="S461" s="239"/>
    </row>
    <row r="462" spans="1:19" s="253" customFormat="1" x14ac:dyDescent="0.25">
      <c r="A462" s="239"/>
      <c r="B462" s="239"/>
      <c r="F462" s="239"/>
      <c r="G462" s="239"/>
      <c r="H462" s="239"/>
      <c r="I462" s="239"/>
      <c r="J462" s="239"/>
      <c r="K462" s="239"/>
      <c r="L462" s="239"/>
      <c r="M462" s="239"/>
      <c r="N462" s="239"/>
      <c r="O462" s="239"/>
      <c r="P462" s="239"/>
      <c r="Q462" s="239"/>
      <c r="R462" s="239"/>
      <c r="S462" s="239"/>
    </row>
    <row r="463" spans="1:19" s="253" customFormat="1" x14ac:dyDescent="0.25">
      <c r="A463" s="239"/>
      <c r="B463" s="239"/>
      <c r="F463" s="239"/>
      <c r="G463" s="239"/>
      <c r="H463" s="239"/>
      <c r="I463" s="239"/>
      <c r="J463" s="239"/>
      <c r="K463" s="239"/>
      <c r="L463" s="239"/>
      <c r="M463" s="239"/>
      <c r="N463" s="239"/>
      <c r="O463" s="239"/>
      <c r="P463" s="239"/>
      <c r="Q463" s="239"/>
      <c r="R463" s="239"/>
      <c r="S463" s="239"/>
    </row>
    <row r="464" spans="1:19" s="253" customFormat="1" x14ac:dyDescent="0.25">
      <c r="A464" s="239"/>
      <c r="B464" s="239"/>
      <c r="F464" s="239"/>
      <c r="G464" s="239"/>
      <c r="H464" s="239"/>
      <c r="I464" s="239"/>
      <c r="J464" s="239"/>
      <c r="K464" s="239"/>
      <c r="L464" s="239"/>
      <c r="M464" s="239"/>
      <c r="N464" s="239"/>
      <c r="O464" s="239"/>
      <c r="P464" s="239"/>
      <c r="Q464" s="239"/>
      <c r="R464" s="239"/>
      <c r="S464" s="239"/>
    </row>
    <row r="465" spans="1:19" s="253" customFormat="1" x14ac:dyDescent="0.25">
      <c r="A465" s="239"/>
      <c r="B465" s="239"/>
      <c r="F465" s="239"/>
      <c r="G465" s="239"/>
      <c r="H465" s="239"/>
      <c r="I465" s="239"/>
      <c r="J465" s="239"/>
      <c r="K465" s="239"/>
      <c r="L465" s="239"/>
      <c r="M465" s="239"/>
      <c r="N465" s="239"/>
      <c r="O465" s="239"/>
      <c r="P465" s="239"/>
      <c r="Q465" s="239"/>
      <c r="R465" s="239"/>
      <c r="S465" s="239"/>
    </row>
    <row r="466" spans="1:19" s="253" customFormat="1" x14ac:dyDescent="0.25">
      <c r="A466" s="239"/>
      <c r="B466" s="239"/>
      <c r="F466" s="239"/>
      <c r="G466" s="239"/>
      <c r="H466" s="239"/>
      <c r="I466" s="239"/>
      <c r="J466" s="239"/>
      <c r="K466" s="239"/>
      <c r="L466" s="239"/>
      <c r="M466" s="239"/>
      <c r="N466" s="239"/>
      <c r="O466" s="239"/>
      <c r="P466" s="239"/>
      <c r="Q466" s="239"/>
      <c r="R466" s="239"/>
      <c r="S466" s="239"/>
    </row>
    <row r="467" spans="1:19" s="253" customFormat="1" x14ac:dyDescent="0.25">
      <c r="A467" s="239"/>
      <c r="B467" s="239"/>
      <c r="F467" s="239"/>
      <c r="G467" s="239"/>
      <c r="H467" s="239"/>
      <c r="I467" s="239"/>
      <c r="J467" s="239"/>
      <c r="K467" s="239"/>
      <c r="L467" s="239"/>
      <c r="M467" s="239"/>
      <c r="N467" s="239"/>
      <c r="O467" s="239"/>
      <c r="P467" s="239"/>
      <c r="Q467" s="239"/>
      <c r="R467" s="239"/>
      <c r="S467" s="239"/>
    </row>
    <row r="468" spans="1:19" s="253" customFormat="1" x14ac:dyDescent="0.25">
      <c r="A468" s="239"/>
      <c r="B468" s="239"/>
      <c r="F468" s="239"/>
      <c r="G468" s="239"/>
      <c r="H468" s="239"/>
      <c r="I468" s="239"/>
      <c r="J468" s="239"/>
      <c r="K468" s="239"/>
      <c r="L468" s="239"/>
      <c r="M468" s="239"/>
      <c r="N468" s="239"/>
      <c r="O468" s="239"/>
      <c r="P468" s="239"/>
      <c r="Q468" s="239"/>
      <c r="R468" s="239"/>
      <c r="S468" s="239"/>
    </row>
    <row r="469" spans="1:19" s="253" customFormat="1" x14ac:dyDescent="0.25">
      <c r="A469" s="239"/>
      <c r="B469" s="239"/>
      <c r="F469" s="239"/>
      <c r="G469" s="239"/>
      <c r="H469" s="239"/>
      <c r="I469" s="239"/>
      <c r="J469" s="239"/>
      <c r="K469" s="239"/>
      <c r="L469" s="239"/>
      <c r="M469" s="239"/>
      <c r="N469" s="239"/>
      <c r="O469" s="239"/>
      <c r="P469" s="239"/>
      <c r="Q469" s="239"/>
      <c r="R469" s="239"/>
      <c r="S469" s="239"/>
    </row>
    <row r="470" spans="1:19" s="253" customFormat="1" x14ac:dyDescent="0.25">
      <c r="A470" s="239"/>
      <c r="B470" s="239"/>
      <c r="F470" s="239"/>
      <c r="G470" s="239"/>
      <c r="H470" s="239"/>
      <c r="I470" s="239"/>
      <c r="J470" s="239"/>
      <c r="K470" s="239"/>
      <c r="L470" s="239"/>
      <c r="M470" s="239"/>
      <c r="N470" s="239"/>
      <c r="O470" s="239"/>
      <c r="P470" s="239"/>
      <c r="Q470" s="239"/>
      <c r="R470" s="239"/>
      <c r="S470" s="239"/>
    </row>
    <row r="471" spans="1:19" s="253" customFormat="1" x14ac:dyDescent="0.25">
      <c r="A471" s="239"/>
      <c r="B471" s="239"/>
      <c r="F471" s="239"/>
      <c r="G471" s="239"/>
      <c r="H471" s="239"/>
      <c r="I471" s="239"/>
      <c r="J471" s="239"/>
      <c r="K471" s="239"/>
      <c r="L471" s="239"/>
      <c r="M471" s="239"/>
      <c r="N471" s="239"/>
      <c r="O471" s="239"/>
      <c r="P471" s="239"/>
      <c r="Q471" s="239"/>
      <c r="R471" s="239"/>
      <c r="S471" s="239"/>
    </row>
    <row r="472" spans="1:19" s="253" customFormat="1" x14ac:dyDescent="0.25">
      <c r="A472" s="239"/>
      <c r="B472" s="239"/>
      <c r="F472" s="239"/>
      <c r="G472" s="239"/>
      <c r="H472" s="239"/>
      <c r="I472" s="239"/>
      <c r="J472" s="239"/>
      <c r="K472" s="239"/>
      <c r="L472" s="239"/>
      <c r="M472" s="239"/>
      <c r="N472" s="239"/>
      <c r="O472" s="239"/>
      <c r="P472" s="239"/>
      <c r="Q472" s="239"/>
      <c r="R472" s="239"/>
      <c r="S472" s="239"/>
    </row>
    <row r="473" spans="1:19" s="253" customFormat="1" x14ac:dyDescent="0.25">
      <c r="A473" s="239"/>
      <c r="B473" s="239"/>
      <c r="F473" s="239"/>
      <c r="G473" s="239"/>
      <c r="H473" s="239"/>
      <c r="I473" s="239"/>
      <c r="J473" s="239"/>
      <c r="K473" s="239"/>
      <c r="L473" s="239"/>
      <c r="M473" s="239"/>
      <c r="N473" s="239"/>
      <c r="O473" s="239"/>
      <c r="P473" s="239"/>
      <c r="Q473" s="239"/>
      <c r="R473" s="239"/>
      <c r="S473" s="239"/>
    </row>
    <row r="474" spans="1:19" s="253" customFormat="1" x14ac:dyDescent="0.25">
      <c r="A474" s="239"/>
      <c r="B474" s="239"/>
      <c r="F474" s="239"/>
      <c r="G474" s="239"/>
      <c r="H474" s="239"/>
      <c r="I474" s="239"/>
      <c r="J474" s="239"/>
      <c r="K474" s="239"/>
      <c r="L474" s="239"/>
      <c r="M474" s="239"/>
      <c r="N474" s="239"/>
      <c r="O474" s="239"/>
      <c r="P474" s="239"/>
      <c r="Q474" s="239"/>
      <c r="R474" s="239"/>
      <c r="S474" s="239"/>
    </row>
    <row r="475" spans="1:19" s="253" customFormat="1" x14ac:dyDescent="0.25">
      <c r="A475" s="239"/>
      <c r="B475" s="239"/>
      <c r="F475" s="239"/>
      <c r="G475" s="239"/>
      <c r="H475" s="239"/>
      <c r="I475" s="239"/>
      <c r="J475" s="239"/>
      <c r="K475" s="239"/>
      <c r="L475" s="239"/>
      <c r="M475" s="239"/>
      <c r="N475" s="239"/>
      <c r="O475" s="239"/>
      <c r="P475" s="239"/>
      <c r="Q475" s="239"/>
      <c r="R475" s="239"/>
      <c r="S475" s="239"/>
    </row>
    <row r="476" spans="1:19" s="253" customFormat="1" x14ac:dyDescent="0.25">
      <c r="A476" s="239"/>
      <c r="B476" s="239"/>
      <c r="F476" s="239"/>
      <c r="G476" s="239"/>
      <c r="H476" s="239"/>
      <c r="I476" s="239"/>
      <c r="J476" s="239"/>
      <c r="K476" s="239"/>
      <c r="L476" s="239"/>
      <c r="M476" s="239"/>
      <c r="N476" s="239"/>
      <c r="O476" s="239"/>
      <c r="P476" s="239"/>
      <c r="Q476" s="239"/>
      <c r="R476" s="239"/>
      <c r="S476" s="239"/>
    </row>
    <row r="477" spans="1:19" s="253" customFormat="1" x14ac:dyDescent="0.25">
      <c r="A477" s="239"/>
      <c r="B477" s="239"/>
      <c r="F477" s="239"/>
      <c r="G477" s="239"/>
      <c r="H477" s="239"/>
      <c r="I477" s="239"/>
      <c r="J477" s="239"/>
      <c r="K477" s="239"/>
      <c r="L477" s="239"/>
      <c r="M477" s="239"/>
      <c r="N477" s="239"/>
      <c r="O477" s="239"/>
      <c r="P477" s="239"/>
      <c r="Q477" s="239"/>
      <c r="R477" s="239"/>
      <c r="S477" s="239"/>
    </row>
    <row r="478" spans="1:19" s="253" customFormat="1" x14ac:dyDescent="0.25">
      <c r="A478" s="239"/>
      <c r="B478" s="239"/>
      <c r="F478" s="239"/>
      <c r="G478" s="239"/>
      <c r="H478" s="239"/>
      <c r="I478" s="239"/>
      <c r="J478" s="239"/>
      <c r="K478" s="239"/>
      <c r="L478" s="239"/>
      <c r="M478" s="239"/>
      <c r="N478" s="239"/>
      <c r="O478" s="239"/>
      <c r="P478" s="239"/>
      <c r="Q478" s="239"/>
      <c r="R478" s="239"/>
      <c r="S478" s="239"/>
    </row>
    <row r="479" spans="1:19" s="253" customFormat="1" x14ac:dyDescent="0.25">
      <c r="A479" s="239"/>
      <c r="B479" s="239"/>
      <c r="F479" s="239"/>
      <c r="G479" s="239"/>
      <c r="H479" s="239"/>
      <c r="I479" s="239"/>
      <c r="J479" s="239"/>
      <c r="K479" s="239"/>
      <c r="L479" s="239"/>
      <c r="M479" s="239"/>
      <c r="N479" s="239"/>
      <c r="O479" s="239"/>
      <c r="P479" s="239"/>
      <c r="Q479" s="239"/>
      <c r="R479" s="239"/>
      <c r="S479" s="239"/>
    </row>
    <row r="480" spans="1:19" s="253" customFormat="1" x14ac:dyDescent="0.25">
      <c r="A480" s="239"/>
      <c r="B480" s="239"/>
      <c r="F480" s="239"/>
      <c r="G480" s="239"/>
      <c r="H480" s="239"/>
      <c r="I480" s="239"/>
      <c r="J480" s="239"/>
      <c r="K480" s="239"/>
      <c r="L480" s="239"/>
      <c r="M480" s="239"/>
      <c r="N480" s="239"/>
      <c r="O480" s="239"/>
      <c r="P480" s="239"/>
      <c r="Q480" s="239"/>
      <c r="R480" s="239"/>
      <c r="S480" s="239"/>
    </row>
    <row r="481" spans="1:19" s="253" customFormat="1" x14ac:dyDescent="0.25">
      <c r="A481" s="239"/>
      <c r="B481" s="239"/>
      <c r="F481" s="239"/>
      <c r="G481" s="239"/>
      <c r="H481" s="239"/>
      <c r="I481" s="239"/>
      <c r="J481" s="239"/>
      <c r="K481" s="239"/>
      <c r="L481" s="239"/>
      <c r="M481" s="239"/>
      <c r="N481" s="239"/>
      <c r="O481" s="239"/>
      <c r="P481" s="239"/>
      <c r="Q481" s="239"/>
      <c r="R481" s="239"/>
      <c r="S481" s="239"/>
    </row>
    <row r="482" spans="1:19" s="253" customFormat="1" x14ac:dyDescent="0.25">
      <c r="A482" s="239"/>
      <c r="B482" s="239"/>
      <c r="F482" s="239"/>
      <c r="G482" s="239"/>
      <c r="H482" s="239"/>
      <c r="I482" s="239"/>
      <c r="J482" s="239"/>
      <c r="K482" s="239"/>
      <c r="L482" s="239"/>
      <c r="M482" s="239"/>
      <c r="N482" s="239"/>
      <c r="O482" s="239"/>
      <c r="P482" s="239"/>
      <c r="Q482" s="239"/>
      <c r="R482" s="239"/>
      <c r="S482" s="239"/>
    </row>
    <row r="483" spans="1:19" s="253" customFormat="1" x14ac:dyDescent="0.25">
      <c r="A483" s="239"/>
      <c r="B483" s="239"/>
      <c r="F483" s="239"/>
      <c r="G483" s="239"/>
      <c r="H483" s="239"/>
      <c r="I483" s="239"/>
      <c r="J483" s="239"/>
      <c r="K483" s="239"/>
      <c r="L483" s="239"/>
      <c r="M483" s="239"/>
      <c r="N483" s="239"/>
      <c r="O483" s="239"/>
      <c r="P483" s="239"/>
      <c r="Q483" s="239"/>
      <c r="R483" s="239"/>
      <c r="S483" s="239"/>
    </row>
    <row r="484" spans="1:19" s="253" customFormat="1" x14ac:dyDescent="0.25">
      <c r="A484" s="239"/>
      <c r="B484" s="239"/>
      <c r="F484" s="239"/>
      <c r="G484" s="239"/>
      <c r="H484" s="239"/>
      <c r="I484" s="239"/>
      <c r="J484" s="239"/>
      <c r="K484" s="239"/>
      <c r="L484" s="239"/>
      <c r="M484" s="239"/>
      <c r="N484" s="239"/>
      <c r="O484" s="239"/>
      <c r="P484" s="239"/>
      <c r="Q484" s="239"/>
      <c r="R484" s="239"/>
      <c r="S484" s="239"/>
    </row>
    <row r="485" spans="1:19" s="253" customFormat="1" x14ac:dyDescent="0.25">
      <c r="A485" s="239"/>
      <c r="B485" s="239"/>
      <c r="F485" s="239"/>
      <c r="G485" s="239"/>
      <c r="H485" s="239"/>
      <c r="I485" s="239"/>
      <c r="J485" s="239"/>
      <c r="K485" s="239"/>
      <c r="L485" s="239"/>
      <c r="M485" s="239"/>
      <c r="N485" s="239"/>
      <c r="O485" s="239"/>
      <c r="P485" s="239"/>
      <c r="Q485" s="239"/>
      <c r="R485" s="239"/>
      <c r="S485" s="239"/>
    </row>
    <row r="486" spans="1:19" s="253" customFormat="1" x14ac:dyDescent="0.25">
      <c r="A486" s="239"/>
      <c r="B486" s="239"/>
      <c r="F486" s="239"/>
      <c r="G486" s="239"/>
      <c r="H486" s="239"/>
      <c r="I486" s="239"/>
      <c r="J486" s="239"/>
      <c r="K486" s="239"/>
      <c r="L486" s="239"/>
      <c r="M486" s="239"/>
      <c r="N486" s="239"/>
      <c r="O486" s="239"/>
      <c r="P486" s="239"/>
      <c r="Q486" s="239"/>
      <c r="R486" s="239"/>
      <c r="S486" s="239"/>
    </row>
    <row r="487" spans="1:19" s="253" customFormat="1" x14ac:dyDescent="0.25">
      <c r="A487" s="239"/>
      <c r="B487" s="239"/>
      <c r="F487" s="239"/>
      <c r="G487" s="239"/>
      <c r="H487" s="239"/>
      <c r="I487" s="239"/>
      <c r="J487" s="239"/>
      <c r="K487" s="239"/>
      <c r="L487" s="239"/>
      <c r="M487" s="239"/>
      <c r="N487" s="239"/>
      <c r="O487" s="239"/>
      <c r="P487" s="239"/>
      <c r="Q487" s="239"/>
      <c r="R487" s="239"/>
      <c r="S487" s="239"/>
    </row>
    <row r="488" spans="1:19" s="253" customFormat="1" x14ac:dyDescent="0.25">
      <c r="A488" s="239"/>
      <c r="B488" s="239"/>
      <c r="F488" s="239"/>
      <c r="G488" s="239"/>
      <c r="H488" s="239"/>
      <c r="I488" s="239"/>
      <c r="J488" s="239"/>
      <c r="K488" s="239"/>
      <c r="L488" s="239"/>
      <c r="M488" s="239"/>
      <c r="N488" s="239"/>
      <c r="O488" s="239"/>
      <c r="P488" s="239"/>
      <c r="Q488" s="239"/>
      <c r="R488" s="239"/>
      <c r="S488" s="239"/>
    </row>
    <row r="489" spans="1:19" s="253" customFormat="1" x14ac:dyDescent="0.25">
      <c r="A489" s="239"/>
      <c r="B489" s="239"/>
      <c r="F489" s="239"/>
      <c r="G489" s="239"/>
      <c r="H489" s="239"/>
      <c r="I489" s="239"/>
      <c r="J489" s="239"/>
      <c r="K489" s="239"/>
      <c r="L489" s="239"/>
      <c r="M489" s="239"/>
      <c r="N489" s="239"/>
      <c r="O489" s="239"/>
      <c r="P489" s="239"/>
      <c r="Q489" s="239"/>
      <c r="R489" s="239"/>
      <c r="S489" s="239"/>
    </row>
    <row r="490" spans="1:19" s="253" customFormat="1" x14ac:dyDescent="0.25">
      <c r="A490" s="239"/>
      <c r="B490" s="239"/>
      <c r="F490" s="239"/>
      <c r="G490" s="239"/>
      <c r="H490" s="239"/>
      <c r="I490" s="239"/>
      <c r="J490" s="239"/>
      <c r="K490" s="239"/>
      <c r="L490" s="239"/>
      <c r="M490" s="239"/>
      <c r="N490" s="239"/>
      <c r="O490" s="239"/>
      <c r="P490" s="239"/>
      <c r="Q490" s="239"/>
      <c r="R490" s="239"/>
      <c r="S490" s="239"/>
    </row>
    <row r="491" spans="1:19" s="253" customFormat="1" x14ac:dyDescent="0.25">
      <c r="A491" s="239"/>
      <c r="B491" s="239"/>
      <c r="F491" s="239"/>
      <c r="G491" s="239"/>
      <c r="H491" s="239"/>
      <c r="I491" s="239"/>
      <c r="J491" s="239"/>
      <c r="K491" s="239"/>
      <c r="L491" s="239"/>
      <c r="M491" s="239"/>
      <c r="N491" s="239"/>
      <c r="O491" s="239"/>
      <c r="P491" s="239"/>
      <c r="Q491" s="239"/>
      <c r="R491" s="239"/>
      <c r="S491" s="239"/>
    </row>
    <row r="492" spans="1:19" s="253" customFormat="1" x14ac:dyDescent="0.25">
      <c r="A492" s="239"/>
      <c r="B492" s="239"/>
      <c r="F492" s="239"/>
      <c r="G492" s="239"/>
      <c r="H492" s="239"/>
      <c r="I492" s="239"/>
      <c r="J492" s="239"/>
      <c r="K492" s="239"/>
      <c r="L492" s="239"/>
      <c r="M492" s="239"/>
      <c r="N492" s="239"/>
      <c r="O492" s="239"/>
      <c r="P492" s="239"/>
      <c r="Q492" s="239"/>
      <c r="R492" s="239"/>
      <c r="S492" s="239"/>
    </row>
    <row r="493" spans="1:19" s="253" customFormat="1" x14ac:dyDescent="0.25">
      <c r="A493" s="239"/>
      <c r="B493" s="239"/>
      <c r="F493" s="239"/>
      <c r="G493" s="239"/>
      <c r="H493" s="239"/>
      <c r="I493" s="239"/>
      <c r="J493" s="239"/>
      <c r="K493" s="239"/>
      <c r="L493" s="239"/>
      <c r="M493" s="239"/>
      <c r="N493" s="239"/>
      <c r="O493" s="239"/>
      <c r="P493" s="239"/>
      <c r="Q493" s="239"/>
      <c r="R493" s="239"/>
      <c r="S493" s="239"/>
    </row>
    <row r="494" spans="1:19" s="253" customFormat="1" x14ac:dyDescent="0.25">
      <c r="A494" s="239"/>
      <c r="B494" s="239"/>
      <c r="F494" s="239"/>
      <c r="G494" s="239"/>
      <c r="H494" s="239"/>
      <c r="I494" s="239"/>
      <c r="J494" s="239"/>
      <c r="K494" s="239"/>
      <c r="L494" s="239"/>
      <c r="M494" s="239"/>
      <c r="N494" s="239"/>
      <c r="O494" s="239"/>
      <c r="P494" s="239"/>
      <c r="Q494" s="239"/>
      <c r="R494" s="239"/>
      <c r="S494" s="239"/>
    </row>
    <row r="495" spans="1:19" s="253" customFormat="1" x14ac:dyDescent="0.25">
      <c r="A495" s="239"/>
      <c r="B495" s="239"/>
      <c r="F495" s="239"/>
      <c r="G495" s="239"/>
      <c r="H495" s="239"/>
      <c r="I495" s="239"/>
      <c r="J495" s="239"/>
      <c r="K495" s="239"/>
      <c r="L495" s="239"/>
      <c r="M495" s="239"/>
      <c r="N495" s="239"/>
      <c r="O495" s="239"/>
      <c r="P495" s="239"/>
      <c r="Q495" s="239"/>
      <c r="R495" s="239"/>
      <c r="S495" s="239"/>
    </row>
    <row r="496" spans="1:19" s="253" customFormat="1" x14ac:dyDescent="0.25">
      <c r="A496" s="239"/>
      <c r="B496" s="239"/>
      <c r="F496" s="239"/>
      <c r="G496" s="239"/>
      <c r="H496" s="239"/>
      <c r="I496" s="239"/>
      <c r="J496" s="239"/>
      <c r="K496" s="239"/>
      <c r="L496" s="239"/>
      <c r="M496" s="239"/>
      <c r="N496" s="239"/>
      <c r="O496" s="239"/>
      <c r="P496" s="239"/>
      <c r="Q496" s="239"/>
      <c r="R496" s="239"/>
      <c r="S496" s="239"/>
    </row>
    <row r="497" spans="1:19" s="253" customFormat="1" x14ac:dyDescent="0.25">
      <c r="A497" s="239"/>
      <c r="B497" s="239"/>
      <c r="F497" s="239"/>
      <c r="G497" s="239"/>
      <c r="H497" s="239"/>
      <c r="I497" s="239"/>
      <c r="J497" s="239"/>
      <c r="K497" s="239"/>
      <c r="L497" s="239"/>
      <c r="M497" s="239"/>
      <c r="N497" s="239"/>
      <c r="O497" s="239"/>
      <c r="P497" s="239"/>
      <c r="Q497" s="239"/>
      <c r="R497" s="239"/>
      <c r="S497" s="239"/>
    </row>
    <row r="498" spans="1:19" s="253" customFormat="1" x14ac:dyDescent="0.25">
      <c r="A498" s="239"/>
      <c r="B498" s="239"/>
      <c r="F498" s="239"/>
      <c r="G498" s="239"/>
      <c r="H498" s="239"/>
      <c r="I498" s="239"/>
      <c r="J498" s="239"/>
      <c r="K498" s="239"/>
      <c r="L498" s="239"/>
      <c r="M498" s="239"/>
      <c r="N498" s="239"/>
      <c r="O498" s="239"/>
      <c r="P498" s="239"/>
      <c r="Q498" s="239"/>
      <c r="R498" s="239"/>
      <c r="S498" s="239"/>
    </row>
    <row r="499" spans="1:19" s="253" customFormat="1" x14ac:dyDescent="0.25">
      <c r="A499" s="239"/>
      <c r="B499" s="239"/>
      <c r="F499" s="239"/>
      <c r="G499" s="239"/>
      <c r="H499" s="239"/>
      <c r="I499" s="239"/>
      <c r="J499" s="239"/>
      <c r="K499" s="239"/>
      <c r="L499" s="239"/>
      <c r="M499" s="239"/>
      <c r="N499" s="239"/>
      <c r="O499" s="239"/>
      <c r="P499" s="239"/>
      <c r="Q499" s="239"/>
      <c r="R499" s="239"/>
      <c r="S499" s="239"/>
    </row>
    <row r="500" spans="1:19" s="253" customFormat="1" x14ac:dyDescent="0.25">
      <c r="A500" s="239"/>
      <c r="B500" s="239"/>
      <c r="F500" s="239"/>
      <c r="G500" s="239"/>
      <c r="H500" s="239"/>
      <c r="I500" s="239"/>
      <c r="J500" s="239"/>
      <c r="K500" s="239"/>
      <c r="L500" s="239"/>
      <c r="M500" s="239"/>
      <c r="N500" s="239"/>
      <c r="O500" s="239"/>
      <c r="P500" s="239"/>
      <c r="Q500" s="239"/>
      <c r="R500" s="239"/>
      <c r="S500" s="239"/>
    </row>
    <row r="501" spans="1:19" s="253" customFormat="1" x14ac:dyDescent="0.25">
      <c r="A501" s="239"/>
      <c r="B501" s="239"/>
      <c r="F501" s="239"/>
      <c r="G501" s="239"/>
      <c r="H501" s="239"/>
      <c r="I501" s="239"/>
      <c r="J501" s="239"/>
      <c r="K501" s="239"/>
      <c r="L501" s="239"/>
      <c r="M501" s="239"/>
      <c r="N501" s="239"/>
      <c r="O501" s="239"/>
      <c r="P501" s="239"/>
      <c r="Q501" s="239"/>
      <c r="R501" s="239"/>
      <c r="S501" s="239"/>
    </row>
    <row r="502" spans="1:19" s="253" customFormat="1" x14ac:dyDescent="0.25">
      <c r="A502" s="239"/>
      <c r="B502" s="239"/>
      <c r="F502" s="239"/>
      <c r="G502" s="239"/>
      <c r="H502" s="239"/>
      <c r="I502" s="239"/>
      <c r="J502" s="239"/>
      <c r="K502" s="239"/>
      <c r="L502" s="239"/>
      <c r="M502" s="239"/>
      <c r="N502" s="239"/>
      <c r="O502" s="239"/>
      <c r="P502" s="239"/>
      <c r="Q502" s="239"/>
      <c r="R502" s="239"/>
      <c r="S502" s="239"/>
    </row>
    <row r="503" spans="1:19" s="253" customFormat="1" x14ac:dyDescent="0.25">
      <c r="A503" s="239"/>
      <c r="B503" s="239"/>
      <c r="F503" s="239"/>
      <c r="G503" s="239"/>
      <c r="H503" s="239"/>
      <c r="I503" s="239"/>
      <c r="J503" s="239"/>
      <c r="K503" s="239"/>
      <c r="L503" s="239"/>
      <c r="M503" s="239"/>
      <c r="N503" s="239"/>
      <c r="O503" s="239"/>
      <c r="P503" s="239"/>
      <c r="Q503" s="239"/>
      <c r="R503" s="239"/>
      <c r="S503" s="239"/>
    </row>
    <row r="504" spans="1:19" s="253" customFormat="1" x14ac:dyDescent="0.25">
      <c r="A504" s="239"/>
      <c r="B504" s="239"/>
      <c r="F504" s="239"/>
      <c r="G504" s="239"/>
      <c r="H504" s="239"/>
      <c r="I504" s="239"/>
      <c r="J504" s="239"/>
      <c r="K504" s="239"/>
      <c r="L504" s="239"/>
      <c r="M504" s="239"/>
      <c r="N504" s="239"/>
      <c r="O504" s="239"/>
      <c r="P504" s="239"/>
      <c r="Q504" s="239"/>
      <c r="R504" s="239"/>
      <c r="S504" s="239"/>
    </row>
    <row r="505" spans="1:19" s="253" customFormat="1" x14ac:dyDescent="0.25">
      <c r="A505" s="239"/>
      <c r="B505" s="239"/>
      <c r="F505" s="239"/>
      <c r="G505" s="239"/>
      <c r="H505" s="239"/>
      <c r="I505" s="239"/>
      <c r="J505" s="239"/>
      <c r="K505" s="239"/>
      <c r="L505" s="239"/>
      <c r="M505" s="239"/>
      <c r="N505" s="239"/>
      <c r="O505" s="239"/>
      <c r="P505" s="239"/>
      <c r="Q505" s="239"/>
      <c r="R505" s="239"/>
      <c r="S505" s="239"/>
    </row>
    <row r="506" spans="1:19" s="253" customFormat="1" x14ac:dyDescent="0.25">
      <c r="A506" s="239"/>
      <c r="B506" s="239"/>
      <c r="F506" s="239"/>
      <c r="G506" s="239"/>
      <c r="H506" s="239"/>
      <c r="I506" s="239"/>
      <c r="J506" s="239"/>
      <c r="K506" s="239"/>
      <c r="L506" s="239"/>
      <c r="M506" s="239"/>
      <c r="N506" s="239"/>
      <c r="O506" s="239"/>
      <c r="P506" s="239"/>
      <c r="Q506" s="239"/>
      <c r="R506" s="239"/>
      <c r="S506" s="239"/>
    </row>
    <row r="507" spans="1:19" s="253" customFormat="1" x14ac:dyDescent="0.25">
      <c r="A507" s="239"/>
      <c r="B507" s="239"/>
      <c r="F507" s="239"/>
      <c r="G507" s="239"/>
      <c r="H507" s="239"/>
      <c r="I507" s="239"/>
      <c r="J507" s="239"/>
      <c r="K507" s="239"/>
      <c r="L507" s="239"/>
      <c r="M507" s="239"/>
      <c r="N507" s="239"/>
      <c r="O507" s="239"/>
      <c r="P507" s="239"/>
      <c r="Q507" s="239"/>
      <c r="R507" s="239"/>
      <c r="S507" s="239"/>
    </row>
    <row r="508" spans="1:19" s="253" customFormat="1" x14ac:dyDescent="0.25">
      <c r="A508" s="239"/>
      <c r="B508" s="239"/>
      <c r="F508" s="239"/>
      <c r="G508" s="239"/>
      <c r="H508" s="239"/>
      <c r="I508" s="239"/>
      <c r="J508" s="239"/>
      <c r="K508" s="239"/>
      <c r="L508" s="239"/>
      <c r="M508" s="239"/>
      <c r="N508" s="239"/>
      <c r="O508" s="239"/>
      <c r="P508" s="239"/>
      <c r="Q508" s="239"/>
      <c r="R508" s="239"/>
      <c r="S508" s="239"/>
    </row>
    <row r="509" spans="1:19" s="253" customFormat="1" x14ac:dyDescent="0.25">
      <c r="A509" s="239"/>
      <c r="B509" s="239"/>
      <c r="F509" s="239"/>
      <c r="G509" s="239"/>
      <c r="H509" s="239"/>
      <c r="I509" s="239"/>
      <c r="J509" s="239"/>
      <c r="K509" s="239"/>
      <c r="L509" s="239"/>
      <c r="M509" s="239"/>
      <c r="N509" s="239"/>
      <c r="O509" s="239"/>
      <c r="P509" s="239"/>
      <c r="Q509" s="239"/>
      <c r="R509" s="239"/>
      <c r="S509" s="239"/>
    </row>
    <row r="510" spans="1:19" s="253" customFormat="1" x14ac:dyDescent="0.25">
      <c r="A510" s="239"/>
      <c r="B510" s="239"/>
      <c r="F510" s="239"/>
      <c r="G510" s="239"/>
      <c r="H510" s="239"/>
      <c r="I510" s="239"/>
      <c r="J510" s="239"/>
      <c r="K510" s="239"/>
      <c r="L510" s="239"/>
      <c r="M510" s="239"/>
      <c r="N510" s="239"/>
      <c r="O510" s="239"/>
      <c r="P510" s="239"/>
      <c r="Q510" s="239"/>
      <c r="R510" s="239"/>
      <c r="S510" s="239"/>
    </row>
    <row r="511" spans="1:19" s="253" customFormat="1" x14ac:dyDescent="0.25">
      <c r="A511" s="239"/>
      <c r="B511" s="239"/>
      <c r="F511" s="239"/>
      <c r="G511" s="239"/>
      <c r="H511" s="239"/>
      <c r="I511" s="239"/>
      <c r="J511" s="239"/>
      <c r="K511" s="239"/>
      <c r="L511" s="239"/>
      <c r="M511" s="239"/>
      <c r="N511" s="239"/>
      <c r="O511" s="239"/>
      <c r="P511" s="239"/>
      <c r="Q511" s="239"/>
      <c r="R511" s="239"/>
      <c r="S511" s="239"/>
    </row>
    <row r="512" spans="1:19" s="253" customFormat="1" x14ac:dyDescent="0.25">
      <c r="A512" s="239"/>
      <c r="B512" s="239"/>
      <c r="F512" s="239"/>
      <c r="G512" s="239"/>
      <c r="H512" s="239"/>
      <c r="I512" s="239"/>
      <c r="J512" s="239"/>
      <c r="K512" s="239"/>
      <c r="L512" s="239"/>
      <c r="M512" s="239"/>
      <c r="N512" s="239"/>
      <c r="O512" s="239"/>
      <c r="P512" s="239"/>
      <c r="Q512" s="239"/>
      <c r="R512" s="239"/>
      <c r="S512" s="239"/>
    </row>
    <row r="513" spans="1:19" s="253" customFormat="1" x14ac:dyDescent="0.25">
      <c r="A513" s="239"/>
      <c r="B513" s="239"/>
      <c r="F513" s="239"/>
      <c r="G513" s="239"/>
      <c r="H513" s="239"/>
      <c r="I513" s="239"/>
      <c r="J513" s="239"/>
      <c r="K513" s="239"/>
      <c r="L513" s="239"/>
      <c r="M513" s="239"/>
      <c r="N513" s="239"/>
      <c r="O513" s="239"/>
      <c r="P513" s="239"/>
      <c r="Q513" s="239"/>
      <c r="R513" s="239"/>
      <c r="S513" s="239"/>
    </row>
    <row r="514" spans="1:19" s="253" customFormat="1" x14ac:dyDescent="0.25">
      <c r="A514" s="239"/>
      <c r="B514" s="239"/>
      <c r="F514" s="239"/>
      <c r="G514" s="239"/>
      <c r="H514" s="239"/>
      <c r="I514" s="239"/>
      <c r="J514" s="239"/>
      <c r="K514" s="239"/>
      <c r="L514" s="239"/>
      <c r="M514" s="239"/>
      <c r="N514" s="239"/>
      <c r="O514" s="239"/>
      <c r="P514" s="239"/>
      <c r="Q514" s="239"/>
      <c r="R514" s="239"/>
      <c r="S514" s="239"/>
    </row>
    <row r="515" spans="1:19" s="253" customFormat="1" x14ac:dyDescent="0.25">
      <c r="A515" s="239"/>
      <c r="B515" s="239"/>
      <c r="F515" s="239"/>
      <c r="G515" s="239"/>
      <c r="H515" s="239"/>
      <c r="I515" s="239"/>
      <c r="J515" s="239"/>
      <c r="K515" s="239"/>
      <c r="L515" s="239"/>
      <c r="M515" s="239"/>
      <c r="N515" s="239"/>
      <c r="O515" s="239"/>
      <c r="P515" s="239"/>
      <c r="Q515" s="239"/>
      <c r="R515" s="239"/>
      <c r="S515" s="239"/>
    </row>
    <row r="516" spans="1:19" s="253" customFormat="1" x14ac:dyDescent="0.25">
      <c r="A516" s="239"/>
      <c r="B516" s="239"/>
      <c r="F516" s="239"/>
      <c r="G516" s="239"/>
      <c r="H516" s="239"/>
      <c r="I516" s="239"/>
      <c r="J516" s="239"/>
      <c r="K516" s="239"/>
      <c r="L516" s="239"/>
      <c r="M516" s="239"/>
      <c r="N516" s="239"/>
      <c r="O516" s="239"/>
      <c r="P516" s="239"/>
      <c r="Q516" s="239"/>
      <c r="R516" s="239"/>
      <c r="S516" s="239"/>
    </row>
    <row r="517" spans="1:19" s="253" customFormat="1" x14ac:dyDescent="0.25">
      <c r="A517" s="239"/>
      <c r="B517" s="239"/>
      <c r="F517" s="239"/>
      <c r="G517" s="239"/>
      <c r="H517" s="239"/>
      <c r="I517" s="239"/>
      <c r="J517" s="239"/>
      <c r="K517" s="239"/>
      <c r="L517" s="239"/>
      <c r="M517" s="239"/>
      <c r="N517" s="239"/>
      <c r="O517" s="239"/>
      <c r="P517" s="239"/>
      <c r="Q517" s="239"/>
      <c r="R517" s="239"/>
      <c r="S517" s="239"/>
    </row>
    <row r="518" spans="1:19" s="253" customFormat="1" x14ac:dyDescent="0.25">
      <c r="A518" s="239"/>
      <c r="B518" s="239"/>
      <c r="F518" s="239"/>
      <c r="G518" s="239"/>
      <c r="H518" s="239"/>
      <c r="I518" s="239"/>
      <c r="J518" s="239"/>
      <c r="K518" s="239"/>
      <c r="L518" s="239"/>
      <c r="M518" s="239"/>
      <c r="N518" s="239"/>
      <c r="O518" s="239"/>
      <c r="P518" s="239"/>
      <c r="Q518" s="239"/>
      <c r="R518" s="239"/>
      <c r="S518" s="239"/>
    </row>
    <row r="519" spans="1:19" s="253" customFormat="1" x14ac:dyDescent="0.25">
      <c r="A519" s="239"/>
      <c r="B519" s="239"/>
      <c r="F519" s="239"/>
      <c r="G519" s="239"/>
      <c r="H519" s="239"/>
      <c r="I519" s="239"/>
      <c r="J519" s="239"/>
      <c r="K519" s="239"/>
      <c r="L519" s="239"/>
      <c r="M519" s="239"/>
      <c r="N519" s="239"/>
      <c r="O519" s="239"/>
      <c r="P519" s="239"/>
      <c r="Q519" s="239"/>
      <c r="R519" s="239"/>
      <c r="S519" s="239"/>
    </row>
    <row r="520" spans="1:19" s="253" customFormat="1" x14ac:dyDescent="0.25">
      <c r="A520" s="239"/>
      <c r="B520" s="239"/>
      <c r="F520" s="239"/>
      <c r="G520" s="239"/>
      <c r="H520" s="239"/>
      <c r="I520" s="239"/>
      <c r="J520" s="239"/>
      <c r="K520" s="239"/>
      <c r="L520" s="239"/>
      <c r="M520" s="239"/>
      <c r="N520" s="239"/>
      <c r="O520" s="239"/>
      <c r="P520" s="239"/>
      <c r="Q520" s="239"/>
      <c r="R520" s="239"/>
      <c r="S520" s="239"/>
    </row>
    <row r="521" spans="1:19" s="253" customFormat="1" x14ac:dyDescent="0.25">
      <c r="A521" s="239"/>
      <c r="B521" s="239"/>
      <c r="F521" s="239"/>
      <c r="G521" s="239"/>
      <c r="H521" s="239"/>
      <c r="I521" s="239"/>
      <c r="J521" s="239"/>
      <c r="K521" s="239"/>
      <c r="L521" s="239"/>
      <c r="M521" s="239"/>
      <c r="N521" s="239"/>
      <c r="O521" s="239"/>
      <c r="P521" s="239"/>
      <c r="Q521" s="239"/>
      <c r="R521" s="239"/>
      <c r="S521" s="239"/>
    </row>
    <row r="522" spans="1:19" s="253" customFormat="1" x14ac:dyDescent="0.25">
      <c r="A522" s="239"/>
      <c r="B522" s="239"/>
      <c r="F522" s="239"/>
      <c r="G522" s="239"/>
      <c r="H522" s="239"/>
      <c r="I522" s="239"/>
      <c r="J522" s="239"/>
      <c r="K522" s="239"/>
      <c r="L522" s="239"/>
      <c r="M522" s="239"/>
      <c r="N522" s="239"/>
      <c r="O522" s="239"/>
      <c r="P522" s="239"/>
      <c r="Q522" s="239"/>
      <c r="R522" s="239"/>
      <c r="S522" s="239"/>
    </row>
    <row r="523" spans="1:19" s="253" customFormat="1" x14ac:dyDescent="0.25">
      <c r="A523" s="239"/>
      <c r="B523" s="239"/>
      <c r="F523" s="239"/>
      <c r="G523" s="239"/>
      <c r="H523" s="239"/>
      <c r="I523" s="239"/>
      <c r="J523" s="239"/>
      <c r="K523" s="239"/>
      <c r="L523" s="239"/>
      <c r="M523" s="239"/>
      <c r="N523" s="239"/>
      <c r="O523" s="239"/>
      <c r="P523" s="239"/>
      <c r="Q523" s="239"/>
      <c r="R523" s="239"/>
      <c r="S523" s="239"/>
    </row>
    <row r="524" spans="1:19" s="253" customFormat="1" x14ac:dyDescent="0.25">
      <c r="A524" s="239"/>
      <c r="B524" s="239"/>
      <c r="F524" s="239"/>
      <c r="G524" s="239"/>
      <c r="H524" s="239"/>
      <c r="I524" s="239"/>
      <c r="J524" s="239"/>
      <c r="K524" s="239"/>
      <c r="L524" s="239"/>
      <c r="M524" s="239"/>
      <c r="N524" s="239"/>
      <c r="O524" s="239"/>
      <c r="P524" s="239"/>
      <c r="Q524" s="239"/>
      <c r="R524" s="239"/>
      <c r="S524" s="239"/>
    </row>
    <row r="525" spans="1:19" s="253" customFormat="1" x14ac:dyDescent="0.25">
      <c r="A525" s="239"/>
      <c r="B525" s="239"/>
      <c r="F525" s="239"/>
      <c r="G525" s="239"/>
      <c r="H525" s="239"/>
      <c r="I525" s="239"/>
      <c r="J525" s="239"/>
      <c r="K525" s="239"/>
      <c r="L525" s="239"/>
      <c r="M525" s="239"/>
      <c r="N525" s="239"/>
      <c r="O525" s="239"/>
      <c r="P525" s="239"/>
      <c r="Q525" s="239"/>
      <c r="R525" s="239"/>
      <c r="S525" s="239"/>
    </row>
    <row r="526" spans="1:19" s="253" customFormat="1" x14ac:dyDescent="0.25">
      <c r="A526" s="239"/>
      <c r="B526" s="239"/>
      <c r="F526" s="239"/>
      <c r="G526" s="239"/>
      <c r="H526" s="239"/>
      <c r="I526" s="239"/>
      <c r="J526" s="239"/>
      <c r="K526" s="239"/>
      <c r="L526" s="239"/>
      <c r="M526" s="239"/>
      <c r="N526" s="239"/>
      <c r="O526" s="239"/>
      <c r="P526" s="239"/>
      <c r="Q526" s="239"/>
      <c r="R526" s="239"/>
      <c r="S526" s="239"/>
    </row>
    <row r="527" spans="1:19" s="253" customFormat="1" x14ac:dyDescent="0.25">
      <c r="A527" s="239"/>
      <c r="B527" s="239"/>
      <c r="F527" s="239"/>
      <c r="G527" s="239"/>
      <c r="H527" s="239"/>
      <c r="I527" s="239"/>
      <c r="J527" s="239"/>
      <c r="K527" s="239"/>
      <c r="L527" s="239"/>
      <c r="M527" s="239"/>
      <c r="N527" s="239"/>
      <c r="O527" s="239"/>
      <c r="P527" s="239"/>
      <c r="Q527" s="239"/>
      <c r="R527" s="239"/>
      <c r="S527" s="239"/>
    </row>
    <row r="528" spans="1:19" s="253" customFormat="1" x14ac:dyDescent="0.25">
      <c r="A528" s="239"/>
      <c r="B528" s="239"/>
      <c r="F528" s="239"/>
      <c r="G528" s="239"/>
      <c r="H528" s="239"/>
      <c r="I528" s="239"/>
      <c r="J528" s="239"/>
      <c r="K528" s="239"/>
      <c r="L528" s="239"/>
      <c r="M528" s="239"/>
      <c r="N528" s="239"/>
      <c r="O528" s="239"/>
      <c r="P528" s="239"/>
      <c r="Q528" s="239"/>
      <c r="R528" s="239"/>
      <c r="S528" s="239"/>
    </row>
    <row r="529" spans="1:19" s="253" customFormat="1" x14ac:dyDescent="0.25">
      <c r="A529" s="239"/>
      <c r="B529" s="239"/>
      <c r="F529" s="239"/>
      <c r="G529" s="239"/>
      <c r="H529" s="239"/>
      <c r="I529" s="239"/>
      <c r="J529" s="239"/>
      <c r="K529" s="239"/>
      <c r="L529" s="239"/>
      <c r="M529" s="239"/>
      <c r="N529" s="239"/>
      <c r="O529" s="239"/>
      <c r="P529" s="239"/>
      <c r="Q529" s="239"/>
      <c r="R529" s="239"/>
      <c r="S529" s="239"/>
    </row>
    <row r="530" spans="1:19" s="253" customFormat="1" x14ac:dyDescent="0.25">
      <c r="A530" s="239"/>
      <c r="B530" s="239"/>
      <c r="F530" s="239"/>
      <c r="G530" s="239"/>
      <c r="H530" s="239"/>
      <c r="I530" s="239"/>
      <c r="J530" s="239"/>
      <c r="K530" s="239"/>
      <c r="L530" s="239"/>
      <c r="M530" s="239"/>
      <c r="N530" s="239"/>
      <c r="O530" s="239"/>
      <c r="P530" s="239"/>
      <c r="Q530" s="239"/>
      <c r="R530" s="239"/>
      <c r="S530" s="239"/>
    </row>
    <row r="531" spans="1:19" s="253" customFormat="1" x14ac:dyDescent="0.25">
      <c r="A531" s="239"/>
      <c r="B531" s="239"/>
      <c r="F531" s="239"/>
      <c r="G531" s="239"/>
      <c r="H531" s="239"/>
      <c r="I531" s="239"/>
      <c r="J531" s="239"/>
      <c r="K531" s="239"/>
      <c r="L531" s="239"/>
      <c r="M531" s="239"/>
      <c r="N531" s="239"/>
      <c r="O531" s="239"/>
      <c r="P531" s="239"/>
      <c r="Q531" s="239"/>
      <c r="R531" s="239"/>
      <c r="S531" s="239"/>
    </row>
    <row r="532" spans="1:19" s="253" customFormat="1" x14ac:dyDescent="0.25">
      <c r="A532" s="239"/>
      <c r="B532" s="239"/>
      <c r="F532" s="239"/>
      <c r="G532" s="239"/>
      <c r="H532" s="239"/>
      <c r="I532" s="239"/>
      <c r="J532" s="239"/>
      <c r="K532" s="239"/>
      <c r="L532" s="239"/>
      <c r="M532" s="239"/>
      <c r="N532" s="239"/>
      <c r="O532" s="239"/>
      <c r="P532" s="239"/>
      <c r="Q532" s="239"/>
      <c r="R532" s="239"/>
      <c r="S532" s="239"/>
    </row>
    <row r="533" spans="1:19" s="253" customFormat="1" x14ac:dyDescent="0.25">
      <c r="A533" s="239"/>
      <c r="B533" s="239"/>
      <c r="F533" s="239"/>
      <c r="G533" s="239"/>
      <c r="H533" s="239"/>
      <c r="I533" s="239"/>
      <c r="J533" s="239"/>
      <c r="K533" s="239"/>
      <c r="L533" s="239"/>
      <c r="M533" s="239"/>
      <c r="N533" s="239"/>
      <c r="O533" s="239"/>
      <c r="P533" s="239"/>
      <c r="Q533" s="239"/>
      <c r="R533" s="239"/>
      <c r="S533" s="239"/>
    </row>
    <row r="534" spans="1:19" s="253" customFormat="1" x14ac:dyDescent="0.25">
      <c r="A534" s="239"/>
      <c r="B534" s="239"/>
      <c r="F534" s="239"/>
      <c r="G534" s="239"/>
      <c r="H534" s="239"/>
      <c r="I534" s="239"/>
      <c r="J534" s="239"/>
      <c r="K534" s="239"/>
      <c r="L534" s="239"/>
      <c r="M534" s="239"/>
      <c r="N534" s="239"/>
      <c r="O534" s="239"/>
      <c r="P534" s="239"/>
      <c r="Q534" s="239"/>
      <c r="R534" s="239"/>
      <c r="S534" s="239"/>
    </row>
    <row r="535" spans="1:19" s="253" customFormat="1" x14ac:dyDescent="0.25">
      <c r="A535" s="239"/>
      <c r="B535" s="239"/>
      <c r="F535" s="239"/>
      <c r="G535" s="239"/>
      <c r="H535" s="239"/>
      <c r="I535" s="239"/>
      <c r="J535" s="239"/>
      <c r="K535" s="239"/>
      <c r="L535" s="239"/>
      <c r="M535" s="239"/>
      <c r="N535" s="239"/>
      <c r="O535" s="239"/>
      <c r="P535" s="239"/>
      <c r="Q535" s="239"/>
      <c r="R535" s="239"/>
      <c r="S535" s="239"/>
    </row>
    <row r="536" spans="1:19" s="253" customFormat="1" x14ac:dyDescent="0.25">
      <c r="A536" s="239"/>
      <c r="B536" s="239"/>
      <c r="F536" s="239"/>
      <c r="G536" s="239"/>
      <c r="H536" s="239"/>
      <c r="I536" s="239"/>
      <c r="J536" s="239"/>
      <c r="K536" s="239"/>
      <c r="L536" s="239"/>
      <c r="M536" s="239"/>
      <c r="N536" s="239"/>
      <c r="O536" s="239"/>
      <c r="P536" s="239"/>
      <c r="Q536" s="239"/>
      <c r="R536" s="239"/>
      <c r="S536" s="239"/>
    </row>
    <row r="537" spans="1:19" s="253" customFormat="1" x14ac:dyDescent="0.25">
      <c r="A537" s="239"/>
      <c r="B537" s="239"/>
      <c r="F537" s="239"/>
      <c r="G537" s="239"/>
      <c r="H537" s="239"/>
      <c r="I537" s="239"/>
      <c r="J537" s="239"/>
      <c r="K537" s="239"/>
      <c r="L537" s="239"/>
      <c r="M537" s="239"/>
      <c r="N537" s="239"/>
      <c r="O537" s="239"/>
      <c r="P537" s="239"/>
      <c r="Q537" s="239"/>
      <c r="R537" s="239"/>
      <c r="S537" s="239"/>
    </row>
    <row r="538" spans="1:19" s="253" customFormat="1" x14ac:dyDescent="0.25">
      <c r="A538" s="239"/>
      <c r="B538" s="239"/>
      <c r="F538" s="239"/>
      <c r="G538" s="239"/>
      <c r="H538" s="239"/>
      <c r="I538" s="239"/>
      <c r="J538" s="239"/>
      <c r="K538" s="239"/>
      <c r="L538" s="239"/>
      <c r="M538" s="239"/>
      <c r="N538" s="239"/>
      <c r="O538" s="239"/>
      <c r="P538" s="239"/>
      <c r="Q538" s="239"/>
      <c r="R538" s="239"/>
      <c r="S538" s="239"/>
    </row>
    <row r="539" spans="1:19" s="253" customFormat="1" x14ac:dyDescent="0.25">
      <c r="A539" s="239"/>
      <c r="B539" s="239"/>
      <c r="F539" s="239"/>
      <c r="G539" s="239"/>
      <c r="H539" s="239"/>
      <c r="I539" s="239"/>
      <c r="J539" s="239"/>
      <c r="K539" s="239"/>
      <c r="L539" s="239"/>
      <c r="M539" s="239"/>
      <c r="N539" s="239"/>
      <c r="O539" s="239"/>
      <c r="P539" s="239"/>
      <c r="Q539" s="239"/>
      <c r="R539" s="239"/>
      <c r="S539" s="239"/>
    </row>
    <row r="540" spans="1:19" s="253" customFormat="1" x14ac:dyDescent="0.25">
      <c r="A540" s="239"/>
      <c r="B540" s="239"/>
      <c r="F540" s="239"/>
      <c r="G540" s="239"/>
      <c r="H540" s="239"/>
      <c r="I540" s="239"/>
      <c r="J540" s="239"/>
      <c r="K540" s="239"/>
      <c r="L540" s="239"/>
      <c r="M540" s="239"/>
      <c r="N540" s="239"/>
      <c r="O540" s="239"/>
      <c r="P540" s="239"/>
      <c r="Q540" s="239"/>
      <c r="R540" s="239"/>
      <c r="S540" s="239"/>
    </row>
    <row r="541" spans="1:19" s="253" customFormat="1" x14ac:dyDescent="0.25">
      <c r="A541" s="239"/>
      <c r="B541" s="239"/>
      <c r="F541" s="239"/>
      <c r="G541" s="239"/>
      <c r="H541" s="239"/>
      <c r="I541" s="239"/>
      <c r="J541" s="239"/>
      <c r="K541" s="239"/>
      <c r="L541" s="239"/>
      <c r="M541" s="239"/>
      <c r="N541" s="239"/>
      <c r="O541" s="239"/>
      <c r="P541" s="239"/>
      <c r="Q541" s="239"/>
      <c r="R541" s="239"/>
      <c r="S541" s="239"/>
    </row>
    <row r="542" spans="1:19" s="253" customFormat="1" x14ac:dyDescent="0.25">
      <c r="A542" s="239"/>
      <c r="B542" s="239"/>
      <c r="F542" s="239"/>
      <c r="G542" s="239"/>
      <c r="H542" s="239"/>
      <c r="I542" s="239"/>
      <c r="J542" s="239"/>
      <c r="K542" s="239"/>
      <c r="L542" s="239"/>
      <c r="M542" s="239"/>
      <c r="N542" s="239"/>
      <c r="O542" s="239"/>
      <c r="P542" s="239"/>
      <c r="Q542" s="239"/>
      <c r="R542" s="239"/>
      <c r="S542" s="239"/>
    </row>
    <row r="543" spans="1:19" s="253" customFormat="1" x14ac:dyDescent="0.25">
      <c r="A543" s="239"/>
      <c r="B543" s="239"/>
      <c r="F543" s="239"/>
      <c r="G543" s="239"/>
      <c r="H543" s="239"/>
      <c r="I543" s="239"/>
      <c r="J543" s="239"/>
      <c r="K543" s="239"/>
      <c r="L543" s="239"/>
      <c r="M543" s="239"/>
      <c r="N543" s="239"/>
      <c r="O543" s="239"/>
      <c r="P543" s="239"/>
      <c r="Q543" s="239"/>
      <c r="R543" s="239"/>
      <c r="S543" s="239"/>
    </row>
    <row r="544" spans="1:19" s="253" customFormat="1" x14ac:dyDescent="0.25">
      <c r="A544" s="239"/>
      <c r="B544" s="239"/>
      <c r="F544" s="239"/>
      <c r="G544" s="239"/>
      <c r="H544" s="239"/>
      <c r="I544" s="239"/>
      <c r="J544" s="239"/>
      <c r="K544" s="239"/>
      <c r="L544" s="239"/>
      <c r="M544" s="239"/>
      <c r="N544" s="239"/>
      <c r="O544" s="239"/>
      <c r="P544" s="239"/>
      <c r="Q544" s="239"/>
      <c r="R544" s="239"/>
      <c r="S544" s="239"/>
    </row>
    <row r="545" spans="1:19" s="253" customFormat="1" x14ac:dyDescent="0.25">
      <c r="A545" s="239"/>
      <c r="B545" s="239"/>
      <c r="F545" s="239"/>
      <c r="G545" s="239"/>
      <c r="H545" s="239"/>
      <c r="I545" s="239"/>
      <c r="J545" s="239"/>
      <c r="K545" s="239"/>
      <c r="L545" s="239"/>
      <c r="M545" s="239"/>
      <c r="N545" s="239"/>
      <c r="O545" s="239"/>
      <c r="P545" s="239"/>
      <c r="Q545" s="239"/>
      <c r="R545" s="239"/>
      <c r="S545" s="239"/>
    </row>
    <row r="546" spans="1:19" s="253" customFormat="1" x14ac:dyDescent="0.25">
      <c r="A546" s="239"/>
      <c r="B546" s="239"/>
      <c r="F546" s="239"/>
      <c r="G546" s="239"/>
      <c r="H546" s="239"/>
      <c r="I546" s="239"/>
      <c r="J546" s="239"/>
      <c r="K546" s="239"/>
      <c r="L546" s="239"/>
      <c r="M546" s="239"/>
      <c r="N546" s="239"/>
      <c r="O546" s="239"/>
      <c r="P546" s="239"/>
      <c r="Q546" s="239"/>
      <c r="R546" s="239"/>
      <c r="S546" s="239"/>
    </row>
    <row r="547" spans="1:19" s="253" customFormat="1" x14ac:dyDescent="0.25">
      <c r="A547" s="239"/>
      <c r="B547" s="239"/>
      <c r="F547" s="239"/>
      <c r="G547" s="239"/>
      <c r="H547" s="239"/>
      <c r="I547" s="239"/>
      <c r="J547" s="239"/>
      <c r="K547" s="239"/>
      <c r="L547" s="239"/>
      <c r="M547" s="239"/>
      <c r="N547" s="239"/>
      <c r="O547" s="239"/>
      <c r="P547" s="239"/>
      <c r="Q547" s="239"/>
      <c r="R547" s="239"/>
      <c r="S547" s="239"/>
    </row>
    <row r="548" spans="1:19" s="253" customFormat="1" x14ac:dyDescent="0.25">
      <c r="A548" s="239"/>
      <c r="B548" s="239"/>
      <c r="F548" s="239"/>
      <c r="G548" s="239"/>
      <c r="H548" s="239"/>
      <c r="I548" s="239"/>
      <c r="J548" s="239"/>
      <c r="K548" s="239"/>
      <c r="L548" s="239"/>
      <c r="M548" s="239"/>
      <c r="N548" s="239"/>
      <c r="O548" s="239"/>
      <c r="P548" s="239"/>
      <c r="Q548" s="239"/>
      <c r="R548" s="239"/>
      <c r="S548" s="239"/>
    </row>
    <row r="549" spans="1:19" s="253" customFormat="1" x14ac:dyDescent="0.25">
      <c r="A549" s="239"/>
      <c r="B549" s="239"/>
      <c r="F549" s="239"/>
      <c r="G549" s="239"/>
      <c r="H549" s="239"/>
      <c r="I549" s="239"/>
      <c r="J549" s="239"/>
      <c r="K549" s="239"/>
      <c r="L549" s="239"/>
      <c r="M549" s="239"/>
      <c r="N549" s="239"/>
      <c r="O549" s="239"/>
      <c r="P549" s="239"/>
      <c r="Q549" s="239"/>
      <c r="R549" s="239"/>
      <c r="S549" s="239"/>
    </row>
    <row r="550" spans="1:19" s="253" customFormat="1" x14ac:dyDescent="0.25">
      <c r="A550" s="239"/>
      <c r="B550" s="239"/>
      <c r="F550" s="239"/>
      <c r="G550" s="239"/>
      <c r="H550" s="239"/>
      <c r="I550" s="239"/>
      <c r="J550" s="239"/>
      <c r="K550" s="239"/>
      <c r="L550" s="239"/>
      <c r="M550" s="239"/>
      <c r="N550" s="239"/>
      <c r="O550" s="239"/>
      <c r="P550" s="239"/>
      <c r="Q550" s="239"/>
      <c r="R550" s="239"/>
      <c r="S550" s="239"/>
    </row>
    <row r="551" spans="1:19" s="253" customFormat="1" x14ac:dyDescent="0.25">
      <c r="A551" s="239"/>
      <c r="B551" s="239"/>
      <c r="F551" s="239"/>
      <c r="G551" s="239"/>
      <c r="H551" s="239"/>
      <c r="I551" s="239"/>
      <c r="J551" s="239"/>
      <c r="K551" s="239"/>
      <c r="L551" s="239"/>
      <c r="M551" s="239"/>
      <c r="N551" s="239"/>
      <c r="O551" s="239"/>
      <c r="P551" s="239"/>
      <c r="Q551" s="239"/>
      <c r="R551" s="239"/>
      <c r="S551" s="239"/>
    </row>
    <row r="552" spans="1:19" s="253" customFormat="1" x14ac:dyDescent="0.25">
      <c r="A552" s="239"/>
      <c r="B552" s="239"/>
      <c r="F552" s="239"/>
      <c r="G552" s="239"/>
      <c r="H552" s="239"/>
      <c r="I552" s="239"/>
      <c r="J552" s="239"/>
      <c r="K552" s="239"/>
      <c r="L552" s="239"/>
      <c r="M552" s="239"/>
      <c r="N552" s="239"/>
      <c r="O552" s="239"/>
      <c r="P552" s="239"/>
      <c r="Q552" s="239"/>
      <c r="R552" s="239"/>
      <c r="S552" s="239"/>
    </row>
    <row r="553" spans="1:19" s="253" customFormat="1" x14ac:dyDescent="0.25">
      <c r="A553" s="239"/>
      <c r="B553" s="239"/>
      <c r="F553" s="239"/>
      <c r="G553" s="239"/>
      <c r="H553" s="239"/>
      <c r="I553" s="239"/>
      <c r="J553" s="239"/>
      <c r="K553" s="239"/>
      <c r="L553" s="239"/>
      <c r="M553" s="239"/>
      <c r="N553" s="239"/>
      <c r="O553" s="239"/>
      <c r="P553" s="239"/>
      <c r="Q553" s="239"/>
      <c r="R553" s="239"/>
      <c r="S553" s="239"/>
    </row>
    <row r="554" spans="1:19" s="253" customFormat="1" x14ac:dyDescent="0.25">
      <c r="A554" s="239"/>
      <c r="B554" s="239"/>
      <c r="F554" s="239"/>
      <c r="G554" s="239"/>
      <c r="H554" s="239"/>
      <c r="I554" s="239"/>
      <c r="J554" s="239"/>
      <c r="K554" s="239"/>
      <c r="L554" s="239"/>
      <c r="M554" s="239"/>
      <c r="N554" s="239"/>
      <c r="O554" s="239"/>
      <c r="P554" s="239"/>
      <c r="Q554" s="239"/>
      <c r="R554" s="239"/>
      <c r="S554" s="239"/>
    </row>
    <row r="555" spans="1:19" s="253" customFormat="1" x14ac:dyDescent="0.25">
      <c r="A555" s="239"/>
      <c r="B555" s="239"/>
      <c r="F555" s="239"/>
      <c r="G555" s="239"/>
      <c r="H555" s="239"/>
      <c r="I555" s="239"/>
      <c r="J555" s="239"/>
      <c r="K555" s="239"/>
      <c r="L555" s="239"/>
      <c r="M555" s="239"/>
      <c r="N555" s="239"/>
      <c r="O555" s="239"/>
      <c r="P555" s="239"/>
      <c r="Q555" s="239"/>
      <c r="R555" s="239"/>
      <c r="S555" s="239"/>
    </row>
    <row r="556" spans="1:19" s="253" customFormat="1" x14ac:dyDescent="0.25">
      <c r="A556" s="239"/>
      <c r="B556" s="239"/>
      <c r="F556" s="239"/>
      <c r="G556" s="239"/>
      <c r="H556" s="239"/>
      <c r="I556" s="239"/>
      <c r="J556" s="239"/>
      <c r="K556" s="239"/>
      <c r="L556" s="239"/>
      <c r="M556" s="239"/>
      <c r="N556" s="239"/>
      <c r="O556" s="239"/>
      <c r="P556" s="239"/>
      <c r="Q556" s="239"/>
      <c r="R556" s="239"/>
      <c r="S556" s="239"/>
    </row>
    <row r="557" spans="1:19" s="253" customFormat="1" x14ac:dyDescent="0.25">
      <c r="A557" s="239"/>
      <c r="B557" s="239"/>
      <c r="F557" s="239"/>
      <c r="G557" s="239"/>
      <c r="H557" s="239"/>
      <c r="I557" s="239"/>
      <c r="J557" s="239"/>
      <c r="K557" s="239"/>
      <c r="L557" s="239"/>
      <c r="M557" s="239"/>
      <c r="N557" s="239"/>
      <c r="O557" s="239"/>
      <c r="P557" s="239"/>
      <c r="Q557" s="239"/>
      <c r="R557" s="239"/>
      <c r="S557" s="239"/>
    </row>
    <row r="558" spans="1:19" s="253" customFormat="1" x14ac:dyDescent="0.25">
      <c r="A558" s="239"/>
      <c r="B558" s="239"/>
      <c r="F558" s="239"/>
      <c r="G558" s="239"/>
      <c r="H558" s="239"/>
      <c r="I558" s="239"/>
      <c r="J558" s="239"/>
      <c r="K558" s="239"/>
      <c r="L558" s="239"/>
      <c r="M558" s="239"/>
      <c r="N558" s="239"/>
      <c r="O558" s="239"/>
      <c r="P558" s="239"/>
      <c r="Q558" s="239"/>
      <c r="R558" s="239"/>
      <c r="S558" s="239"/>
    </row>
    <row r="559" spans="1:19" s="253" customFormat="1" x14ac:dyDescent="0.25">
      <c r="A559" s="239"/>
      <c r="B559" s="239"/>
      <c r="F559" s="239"/>
      <c r="G559" s="239"/>
      <c r="H559" s="239"/>
      <c r="I559" s="239"/>
      <c r="J559" s="239"/>
      <c r="K559" s="239"/>
      <c r="L559" s="239"/>
      <c r="M559" s="239"/>
      <c r="N559" s="239"/>
      <c r="O559" s="239"/>
      <c r="P559" s="239"/>
      <c r="Q559" s="239"/>
      <c r="R559" s="239"/>
      <c r="S559" s="239"/>
    </row>
    <row r="560" spans="1:19" s="253" customFormat="1" x14ac:dyDescent="0.25">
      <c r="A560" s="239"/>
      <c r="B560" s="239"/>
      <c r="F560" s="239"/>
      <c r="G560" s="239"/>
      <c r="H560" s="239"/>
      <c r="I560" s="239"/>
      <c r="J560" s="239"/>
      <c r="K560" s="239"/>
      <c r="L560" s="239"/>
      <c r="M560" s="239"/>
      <c r="N560" s="239"/>
      <c r="O560" s="239"/>
      <c r="P560" s="239"/>
      <c r="Q560" s="239"/>
      <c r="R560" s="239"/>
      <c r="S560" s="239"/>
    </row>
    <row r="561" spans="1:19" s="253" customFormat="1" x14ac:dyDescent="0.25">
      <c r="A561" s="239"/>
      <c r="B561" s="239"/>
      <c r="F561" s="239"/>
      <c r="G561" s="239"/>
      <c r="H561" s="239"/>
      <c r="I561" s="239"/>
      <c r="J561" s="239"/>
      <c r="K561" s="239"/>
      <c r="L561" s="239"/>
      <c r="M561" s="239"/>
      <c r="N561" s="239"/>
      <c r="O561" s="239"/>
      <c r="P561" s="239"/>
      <c r="Q561" s="239"/>
      <c r="R561" s="239"/>
      <c r="S561" s="239"/>
    </row>
    <row r="562" spans="1:19" s="253" customFormat="1" x14ac:dyDescent="0.25">
      <c r="A562" s="239"/>
      <c r="B562" s="239"/>
      <c r="F562" s="239"/>
      <c r="G562" s="239"/>
      <c r="H562" s="239"/>
      <c r="I562" s="239"/>
      <c r="J562" s="239"/>
      <c r="K562" s="239"/>
      <c r="L562" s="239"/>
      <c r="M562" s="239"/>
      <c r="N562" s="239"/>
      <c r="O562" s="239"/>
      <c r="P562" s="239"/>
      <c r="Q562" s="239"/>
      <c r="R562" s="239"/>
      <c r="S562" s="239"/>
    </row>
    <row r="563" spans="1:19" s="253" customFormat="1" x14ac:dyDescent="0.25">
      <c r="A563" s="239"/>
      <c r="B563" s="239"/>
      <c r="F563" s="239"/>
      <c r="G563" s="239"/>
      <c r="H563" s="239"/>
      <c r="I563" s="239"/>
      <c r="J563" s="239"/>
      <c r="K563" s="239"/>
      <c r="L563" s="239"/>
      <c r="M563" s="239"/>
      <c r="N563" s="239"/>
      <c r="O563" s="239"/>
      <c r="P563" s="239"/>
      <c r="Q563" s="239"/>
      <c r="R563" s="239"/>
      <c r="S563" s="239"/>
    </row>
    <row r="564" spans="1:19" s="253" customFormat="1" x14ac:dyDescent="0.25">
      <c r="A564" s="239"/>
      <c r="B564" s="239"/>
      <c r="F564" s="239"/>
      <c r="G564" s="239"/>
      <c r="H564" s="239"/>
      <c r="I564" s="239"/>
      <c r="J564" s="239"/>
      <c r="K564" s="239"/>
      <c r="L564" s="239"/>
      <c r="M564" s="239"/>
      <c r="N564" s="239"/>
      <c r="O564" s="239"/>
      <c r="P564" s="239"/>
      <c r="Q564" s="239"/>
      <c r="R564" s="239"/>
      <c r="S564" s="239"/>
    </row>
    <row r="565" spans="1:19" s="253" customFormat="1" x14ac:dyDescent="0.25">
      <c r="A565" s="239"/>
      <c r="B565" s="239"/>
      <c r="F565" s="239"/>
      <c r="G565" s="239"/>
      <c r="H565" s="239"/>
      <c r="I565" s="239"/>
      <c r="J565" s="239"/>
      <c r="K565" s="239"/>
      <c r="L565" s="239"/>
      <c r="M565" s="239"/>
      <c r="N565" s="239"/>
      <c r="O565" s="239"/>
      <c r="P565" s="239"/>
      <c r="Q565" s="239"/>
      <c r="R565" s="239"/>
      <c r="S565" s="239"/>
    </row>
    <row r="566" spans="1:19" s="253" customFormat="1" x14ac:dyDescent="0.25">
      <c r="A566" s="239"/>
      <c r="B566" s="239"/>
      <c r="F566" s="239"/>
      <c r="G566" s="239"/>
      <c r="H566" s="239"/>
      <c r="I566" s="239"/>
      <c r="J566" s="239"/>
      <c r="K566" s="239"/>
      <c r="L566" s="239"/>
      <c r="M566" s="239"/>
      <c r="N566" s="239"/>
      <c r="O566" s="239"/>
      <c r="P566" s="239"/>
      <c r="Q566" s="239"/>
      <c r="R566" s="239"/>
      <c r="S566" s="239"/>
    </row>
    <row r="567" spans="1:19" s="253" customFormat="1" x14ac:dyDescent="0.25">
      <c r="A567" s="239"/>
      <c r="B567" s="239"/>
      <c r="F567" s="239"/>
      <c r="G567" s="239"/>
      <c r="H567" s="239"/>
      <c r="I567" s="239"/>
      <c r="J567" s="239"/>
      <c r="K567" s="239"/>
      <c r="L567" s="239"/>
      <c r="M567" s="239"/>
      <c r="N567" s="239"/>
      <c r="O567" s="239"/>
      <c r="P567" s="239"/>
      <c r="Q567" s="239"/>
      <c r="R567" s="239"/>
      <c r="S567" s="239"/>
    </row>
    <row r="568" spans="1:19" s="253" customFormat="1" x14ac:dyDescent="0.25">
      <c r="A568" s="239"/>
      <c r="B568" s="239"/>
      <c r="F568" s="239"/>
      <c r="G568" s="239"/>
      <c r="H568" s="239"/>
      <c r="I568" s="239"/>
      <c r="J568" s="239"/>
      <c r="K568" s="239"/>
      <c r="L568" s="239"/>
      <c r="M568" s="239"/>
      <c r="N568" s="239"/>
      <c r="O568" s="239"/>
      <c r="P568" s="239"/>
      <c r="Q568" s="239"/>
      <c r="R568" s="239"/>
      <c r="S568" s="239"/>
    </row>
    <row r="569" spans="1:19" s="253" customFormat="1" x14ac:dyDescent="0.25">
      <c r="A569" s="239"/>
      <c r="B569" s="239"/>
      <c r="F569" s="239"/>
      <c r="G569" s="239"/>
      <c r="H569" s="239"/>
      <c r="I569" s="239"/>
      <c r="J569" s="239"/>
      <c r="K569" s="239"/>
      <c r="L569" s="239"/>
      <c r="M569" s="239"/>
      <c r="N569" s="239"/>
      <c r="O569" s="239"/>
      <c r="P569" s="239"/>
      <c r="Q569" s="239"/>
      <c r="R569" s="239"/>
      <c r="S569" s="239"/>
    </row>
    <row r="570" spans="1:19" s="253" customFormat="1" x14ac:dyDescent="0.25">
      <c r="A570" s="239"/>
      <c r="B570" s="239"/>
      <c r="F570" s="239"/>
      <c r="G570" s="239"/>
      <c r="H570" s="239"/>
      <c r="I570" s="239"/>
      <c r="J570" s="239"/>
      <c r="K570" s="239"/>
      <c r="L570" s="239"/>
      <c r="M570" s="239"/>
      <c r="N570" s="239"/>
      <c r="O570" s="239"/>
      <c r="P570" s="239"/>
      <c r="Q570" s="239"/>
      <c r="R570" s="239"/>
      <c r="S570" s="239"/>
    </row>
    <row r="571" spans="1:19" s="253" customFormat="1" x14ac:dyDescent="0.25">
      <c r="A571" s="239"/>
      <c r="B571" s="239"/>
      <c r="F571" s="239"/>
      <c r="G571" s="239"/>
      <c r="H571" s="239"/>
      <c r="I571" s="239"/>
      <c r="J571" s="239"/>
      <c r="K571" s="239"/>
      <c r="L571" s="239"/>
      <c r="M571" s="239"/>
      <c r="N571" s="239"/>
      <c r="O571" s="239"/>
      <c r="P571" s="239"/>
      <c r="Q571" s="239"/>
      <c r="R571" s="239"/>
      <c r="S571" s="239"/>
    </row>
    <row r="572" spans="1:19" s="253" customFormat="1" x14ac:dyDescent="0.25">
      <c r="A572" s="239"/>
      <c r="B572" s="239"/>
      <c r="F572" s="239"/>
      <c r="G572" s="239"/>
      <c r="H572" s="239"/>
      <c r="I572" s="239"/>
      <c r="J572" s="239"/>
      <c r="K572" s="239"/>
      <c r="L572" s="239"/>
      <c r="M572" s="239"/>
      <c r="N572" s="239"/>
      <c r="O572" s="239"/>
      <c r="P572" s="239"/>
      <c r="Q572" s="239"/>
      <c r="R572" s="239"/>
      <c r="S572" s="239"/>
    </row>
    <row r="573" spans="1:19" s="253" customFormat="1" x14ac:dyDescent="0.25">
      <c r="A573" s="239"/>
      <c r="B573" s="239"/>
      <c r="F573" s="239"/>
      <c r="G573" s="239"/>
      <c r="H573" s="239"/>
      <c r="I573" s="239"/>
      <c r="J573" s="239"/>
      <c r="K573" s="239"/>
      <c r="L573" s="239"/>
      <c r="M573" s="239"/>
      <c r="N573" s="239"/>
      <c r="O573" s="239"/>
      <c r="P573" s="239"/>
      <c r="Q573" s="239"/>
      <c r="R573" s="239"/>
      <c r="S573" s="239"/>
    </row>
    <row r="574" spans="1:19" s="253" customFormat="1" x14ac:dyDescent="0.25">
      <c r="A574" s="239"/>
      <c r="B574" s="239"/>
      <c r="F574" s="239"/>
      <c r="G574" s="239"/>
      <c r="H574" s="239"/>
      <c r="I574" s="239"/>
      <c r="J574" s="239"/>
      <c r="K574" s="239"/>
      <c r="L574" s="239"/>
      <c r="M574" s="239"/>
      <c r="N574" s="239"/>
      <c r="O574" s="239"/>
      <c r="P574" s="239"/>
      <c r="Q574" s="239"/>
      <c r="R574" s="239"/>
      <c r="S574" s="239"/>
    </row>
    <row r="575" spans="1:19" s="253" customFormat="1" x14ac:dyDescent="0.25">
      <c r="A575" s="239"/>
      <c r="B575" s="239"/>
      <c r="F575" s="239"/>
      <c r="G575" s="239"/>
      <c r="H575" s="239"/>
      <c r="I575" s="239"/>
      <c r="J575" s="239"/>
      <c r="K575" s="239"/>
      <c r="L575" s="239"/>
      <c r="M575" s="239"/>
      <c r="N575" s="239"/>
      <c r="O575" s="239"/>
      <c r="P575" s="239"/>
      <c r="Q575" s="239"/>
      <c r="R575" s="239"/>
      <c r="S575" s="239"/>
    </row>
    <row r="576" spans="1:19" s="253" customFormat="1" x14ac:dyDescent="0.25">
      <c r="A576" s="239"/>
      <c r="B576" s="239"/>
      <c r="F576" s="239"/>
      <c r="G576" s="239"/>
      <c r="H576" s="239"/>
      <c r="I576" s="239"/>
      <c r="J576" s="239"/>
      <c r="K576" s="239"/>
      <c r="L576" s="239"/>
      <c r="M576" s="239"/>
      <c r="N576" s="239"/>
      <c r="O576" s="239"/>
      <c r="P576" s="239"/>
      <c r="Q576" s="239"/>
      <c r="R576" s="239"/>
      <c r="S576" s="239"/>
    </row>
    <row r="577" spans="1:19" s="253" customFormat="1" x14ac:dyDescent="0.25">
      <c r="A577" s="239"/>
      <c r="B577" s="239"/>
      <c r="F577" s="239"/>
      <c r="G577" s="239"/>
      <c r="H577" s="239"/>
      <c r="I577" s="239"/>
      <c r="J577" s="239"/>
      <c r="K577" s="239"/>
      <c r="L577" s="239"/>
      <c r="M577" s="239"/>
      <c r="N577" s="239"/>
      <c r="O577" s="239"/>
      <c r="P577" s="239"/>
      <c r="Q577" s="239"/>
      <c r="R577" s="239"/>
      <c r="S577" s="239"/>
    </row>
    <row r="578" spans="1:19" s="253" customFormat="1" x14ac:dyDescent="0.25">
      <c r="A578" s="239"/>
      <c r="B578" s="239"/>
      <c r="F578" s="239"/>
      <c r="G578" s="239"/>
      <c r="H578" s="239"/>
      <c r="I578" s="239"/>
      <c r="J578" s="239"/>
      <c r="K578" s="239"/>
      <c r="L578" s="239"/>
      <c r="M578" s="239"/>
      <c r="N578" s="239"/>
      <c r="O578" s="239"/>
      <c r="P578" s="239"/>
      <c r="Q578" s="239"/>
      <c r="R578" s="239"/>
      <c r="S578" s="239"/>
    </row>
    <row r="579" spans="1:19" s="253" customFormat="1" x14ac:dyDescent="0.25">
      <c r="A579" s="239"/>
      <c r="B579" s="239"/>
      <c r="F579" s="239"/>
      <c r="G579" s="239"/>
      <c r="H579" s="239"/>
      <c r="I579" s="239"/>
      <c r="J579" s="239"/>
      <c r="K579" s="239"/>
      <c r="L579" s="239"/>
      <c r="M579" s="239"/>
      <c r="N579" s="239"/>
      <c r="O579" s="239"/>
      <c r="P579" s="239"/>
      <c r="Q579" s="239"/>
      <c r="R579" s="239"/>
      <c r="S579" s="239"/>
    </row>
    <row r="580" spans="1:19" s="253" customFormat="1" x14ac:dyDescent="0.25">
      <c r="A580" s="239"/>
      <c r="B580" s="239"/>
      <c r="F580" s="239"/>
      <c r="G580" s="239"/>
      <c r="H580" s="239"/>
      <c r="I580" s="239"/>
      <c r="J580" s="239"/>
      <c r="K580" s="239"/>
      <c r="L580" s="239"/>
      <c r="M580" s="239"/>
      <c r="N580" s="239"/>
      <c r="O580" s="239"/>
      <c r="P580" s="239"/>
      <c r="Q580" s="239"/>
      <c r="R580" s="239"/>
      <c r="S580" s="239"/>
    </row>
    <row r="581" spans="1:19" s="253" customFormat="1" x14ac:dyDescent="0.25">
      <c r="A581" s="239"/>
      <c r="B581" s="239"/>
      <c r="F581" s="239"/>
      <c r="G581" s="239"/>
      <c r="H581" s="239"/>
      <c r="I581" s="239"/>
      <c r="J581" s="239"/>
      <c r="K581" s="239"/>
      <c r="L581" s="239"/>
      <c r="M581" s="239"/>
      <c r="N581" s="239"/>
      <c r="O581" s="239"/>
      <c r="P581" s="239"/>
      <c r="Q581" s="239"/>
      <c r="R581" s="239"/>
      <c r="S581" s="239"/>
    </row>
    <row r="582" spans="1:19" s="253" customFormat="1" x14ac:dyDescent="0.25">
      <c r="A582" s="239"/>
      <c r="B582" s="239"/>
      <c r="F582" s="239"/>
      <c r="G582" s="239"/>
      <c r="H582" s="239"/>
      <c r="I582" s="239"/>
      <c r="J582" s="239"/>
      <c r="K582" s="239"/>
      <c r="L582" s="239"/>
      <c r="M582" s="239"/>
      <c r="N582" s="239"/>
      <c r="O582" s="239"/>
      <c r="P582" s="239"/>
      <c r="Q582" s="239"/>
      <c r="R582" s="239"/>
      <c r="S582" s="239"/>
    </row>
    <row r="583" spans="1:19" s="253" customFormat="1" x14ac:dyDescent="0.25">
      <c r="A583" s="239"/>
      <c r="B583" s="239"/>
      <c r="F583" s="239"/>
      <c r="G583" s="239"/>
      <c r="H583" s="239"/>
      <c r="I583" s="239"/>
      <c r="J583" s="239"/>
      <c r="K583" s="239"/>
      <c r="L583" s="239"/>
      <c r="M583" s="239"/>
      <c r="N583" s="239"/>
      <c r="O583" s="239"/>
      <c r="P583" s="239"/>
      <c r="Q583" s="239"/>
      <c r="R583" s="239"/>
      <c r="S583" s="239"/>
    </row>
    <row r="584" spans="1:19" s="253" customFormat="1" x14ac:dyDescent="0.25">
      <c r="A584" s="239"/>
      <c r="B584" s="239"/>
      <c r="F584" s="239"/>
      <c r="G584" s="239"/>
      <c r="H584" s="239"/>
      <c r="I584" s="239"/>
      <c r="J584" s="239"/>
      <c r="K584" s="239"/>
      <c r="L584" s="239"/>
      <c r="M584" s="239"/>
      <c r="N584" s="239"/>
      <c r="O584" s="239"/>
      <c r="P584" s="239"/>
      <c r="Q584" s="239"/>
      <c r="R584" s="239"/>
      <c r="S584" s="239"/>
    </row>
    <row r="585" spans="1:19" s="253" customFormat="1" x14ac:dyDescent="0.25">
      <c r="A585" s="239"/>
      <c r="B585" s="239"/>
      <c r="F585" s="239"/>
      <c r="G585" s="239"/>
      <c r="H585" s="239"/>
      <c r="I585" s="239"/>
      <c r="J585" s="239"/>
      <c r="K585" s="239"/>
      <c r="L585" s="239"/>
      <c r="M585" s="239"/>
      <c r="N585" s="239"/>
      <c r="O585" s="239"/>
      <c r="P585" s="239"/>
      <c r="Q585" s="239"/>
      <c r="R585" s="239"/>
      <c r="S585" s="239"/>
    </row>
    <row r="586" spans="1:19" s="253" customFormat="1" x14ac:dyDescent="0.25">
      <c r="A586" s="239"/>
      <c r="B586" s="239"/>
      <c r="F586" s="239"/>
      <c r="G586" s="239"/>
      <c r="H586" s="239"/>
      <c r="I586" s="239"/>
      <c r="J586" s="239"/>
      <c r="K586" s="239"/>
      <c r="L586" s="239"/>
      <c r="M586" s="239"/>
      <c r="N586" s="239"/>
      <c r="O586" s="239"/>
      <c r="P586" s="239"/>
      <c r="Q586" s="239"/>
      <c r="R586" s="239"/>
      <c r="S586" s="239"/>
    </row>
    <row r="587" spans="1:19" s="253" customFormat="1" x14ac:dyDescent="0.25">
      <c r="A587" s="239"/>
      <c r="B587" s="239"/>
      <c r="F587" s="239"/>
      <c r="G587" s="239"/>
      <c r="H587" s="239"/>
      <c r="I587" s="239"/>
      <c r="J587" s="239"/>
      <c r="K587" s="239"/>
      <c r="L587" s="239"/>
      <c r="M587" s="239"/>
      <c r="N587" s="239"/>
      <c r="O587" s="239"/>
      <c r="P587" s="239"/>
      <c r="Q587" s="239"/>
      <c r="R587" s="239"/>
      <c r="S587" s="239"/>
    </row>
    <row r="588" spans="1:19" s="253" customFormat="1" x14ac:dyDescent="0.25">
      <c r="A588" s="239"/>
      <c r="B588" s="239"/>
      <c r="F588" s="239"/>
      <c r="G588" s="239"/>
      <c r="H588" s="239"/>
      <c r="I588" s="239"/>
      <c r="J588" s="239"/>
      <c r="K588" s="239"/>
      <c r="L588" s="239"/>
      <c r="M588" s="239"/>
      <c r="N588" s="239"/>
      <c r="O588" s="239"/>
      <c r="P588" s="239"/>
      <c r="Q588" s="239"/>
      <c r="R588" s="239"/>
      <c r="S588" s="239"/>
    </row>
    <row r="589" spans="1:19" s="253" customFormat="1" x14ac:dyDescent="0.25">
      <c r="A589" s="239"/>
      <c r="B589" s="239"/>
      <c r="F589" s="239"/>
      <c r="G589" s="239"/>
      <c r="H589" s="239"/>
      <c r="I589" s="239"/>
      <c r="J589" s="239"/>
      <c r="K589" s="239"/>
      <c r="L589" s="239"/>
      <c r="M589" s="239"/>
      <c r="N589" s="239"/>
      <c r="O589" s="239"/>
      <c r="P589" s="239"/>
      <c r="Q589" s="239"/>
      <c r="R589" s="239"/>
      <c r="S589" s="239"/>
    </row>
    <row r="590" spans="1:19" s="253" customFormat="1" x14ac:dyDescent="0.25">
      <c r="A590" s="239"/>
      <c r="B590" s="239"/>
      <c r="F590" s="239"/>
      <c r="G590" s="239"/>
      <c r="H590" s="239"/>
      <c r="I590" s="239"/>
      <c r="J590" s="239"/>
      <c r="K590" s="239"/>
      <c r="L590" s="239"/>
      <c r="M590" s="239"/>
      <c r="N590" s="239"/>
      <c r="O590" s="239"/>
      <c r="P590" s="239"/>
      <c r="Q590" s="239"/>
      <c r="R590" s="239"/>
      <c r="S590" s="239"/>
    </row>
    <row r="591" spans="1:19" s="253" customFormat="1" x14ac:dyDescent="0.25">
      <c r="A591" s="239"/>
      <c r="B591" s="239"/>
      <c r="F591" s="239"/>
      <c r="G591" s="239"/>
      <c r="H591" s="239"/>
      <c r="I591" s="239"/>
      <c r="J591" s="239"/>
      <c r="K591" s="239"/>
      <c r="L591" s="239"/>
      <c r="M591" s="239"/>
      <c r="N591" s="239"/>
      <c r="O591" s="239"/>
      <c r="P591" s="239"/>
      <c r="Q591" s="239"/>
      <c r="R591" s="239"/>
      <c r="S591" s="239"/>
    </row>
    <row r="592" spans="1:19" s="253" customFormat="1" x14ac:dyDescent="0.25">
      <c r="A592" s="239"/>
      <c r="B592" s="239"/>
      <c r="F592" s="239"/>
      <c r="G592" s="239"/>
      <c r="H592" s="239"/>
      <c r="I592" s="239"/>
      <c r="J592" s="239"/>
      <c r="K592" s="239"/>
      <c r="L592" s="239"/>
      <c r="M592" s="239"/>
      <c r="N592" s="239"/>
      <c r="O592" s="239"/>
      <c r="P592" s="239"/>
      <c r="Q592" s="239"/>
      <c r="R592" s="239"/>
      <c r="S592" s="239"/>
    </row>
    <row r="593" spans="1:19" s="253" customFormat="1" x14ac:dyDescent="0.25">
      <c r="A593" s="239"/>
      <c r="B593" s="239"/>
      <c r="F593" s="239"/>
      <c r="G593" s="239"/>
      <c r="H593" s="239"/>
      <c r="I593" s="239"/>
      <c r="J593" s="239"/>
      <c r="K593" s="239"/>
      <c r="L593" s="239"/>
      <c r="M593" s="239"/>
      <c r="N593" s="239"/>
      <c r="O593" s="239"/>
      <c r="P593" s="239"/>
      <c r="Q593" s="239"/>
      <c r="R593" s="239"/>
      <c r="S593" s="239"/>
    </row>
    <row r="594" spans="1:19" s="253" customFormat="1" x14ac:dyDescent="0.25">
      <c r="A594" s="239"/>
      <c r="B594" s="239"/>
      <c r="F594" s="239"/>
      <c r="G594" s="239"/>
      <c r="H594" s="239"/>
      <c r="I594" s="239"/>
      <c r="J594" s="239"/>
      <c r="K594" s="239"/>
      <c r="L594" s="239"/>
      <c r="M594" s="239"/>
      <c r="N594" s="239"/>
      <c r="O594" s="239"/>
      <c r="P594" s="239"/>
      <c r="Q594" s="239"/>
      <c r="R594" s="239"/>
      <c r="S594" s="239"/>
    </row>
    <row r="595" spans="1:19" s="253" customFormat="1" x14ac:dyDescent="0.25">
      <c r="A595" s="239"/>
      <c r="B595" s="239"/>
      <c r="F595" s="239"/>
      <c r="G595" s="239"/>
      <c r="H595" s="239"/>
      <c r="I595" s="239"/>
      <c r="J595" s="239"/>
      <c r="K595" s="239"/>
      <c r="L595" s="239"/>
      <c r="M595" s="239"/>
      <c r="N595" s="239"/>
      <c r="O595" s="239"/>
      <c r="P595" s="239"/>
      <c r="Q595" s="239"/>
      <c r="R595" s="239"/>
      <c r="S595" s="239"/>
    </row>
    <row r="596" spans="1:19" s="253" customFormat="1" x14ac:dyDescent="0.25">
      <c r="A596" s="239"/>
      <c r="B596" s="239"/>
      <c r="F596" s="239"/>
      <c r="G596" s="239"/>
      <c r="H596" s="239"/>
      <c r="I596" s="239"/>
      <c r="J596" s="239"/>
      <c r="K596" s="239"/>
      <c r="L596" s="239"/>
      <c r="M596" s="239"/>
      <c r="N596" s="239"/>
      <c r="O596" s="239"/>
      <c r="P596" s="239"/>
      <c r="Q596" s="239"/>
      <c r="R596" s="239"/>
      <c r="S596" s="239"/>
    </row>
    <row r="597" spans="1:19" s="253" customFormat="1" x14ac:dyDescent="0.25">
      <c r="A597" s="239"/>
      <c r="B597" s="239"/>
      <c r="F597" s="239"/>
      <c r="G597" s="239"/>
      <c r="H597" s="239"/>
      <c r="I597" s="239"/>
      <c r="J597" s="239"/>
      <c r="K597" s="239"/>
      <c r="L597" s="239"/>
      <c r="M597" s="239"/>
      <c r="N597" s="239"/>
      <c r="O597" s="239"/>
      <c r="P597" s="239"/>
      <c r="Q597" s="239"/>
      <c r="R597" s="239"/>
      <c r="S597" s="239"/>
    </row>
    <row r="598" spans="1:19" s="253" customFormat="1" x14ac:dyDescent="0.25">
      <c r="A598" s="239"/>
      <c r="B598" s="239"/>
      <c r="F598" s="239"/>
      <c r="G598" s="239"/>
      <c r="H598" s="239"/>
      <c r="I598" s="239"/>
      <c r="J598" s="239"/>
      <c r="K598" s="239"/>
      <c r="L598" s="239"/>
      <c r="M598" s="239"/>
      <c r="N598" s="239"/>
      <c r="O598" s="239"/>
      <c r="P598" s="239"/>
      <c r="Q598" s="239"/>
      <c r="R598" s="239"/>
      <c r="S598" s="239"/>
    </row>
    <row r="599" spans="1:19" s="253" customFormat="1" x14ac:dyDescent="0.25">
      <c r="A599" s="239"/>
      <c r="B599" s="239"/>
      <c r="F599" s="239"/>
      <c r="G599" s="239"/>
      <c r="H599" s="239"/>
      <c r="I599" s="239"/>
      <c r="J599" s="239"/>
      <c r="K599" s="239"/>
      <c r="L599" s="239"/>
      <c r="M599" s="239"/>
      <c r="N599" s="239"/>
      <c r="O599" s="239"/>
      <c r="P599" s="239"/>
      <c r="Q599" s="239"/>
      <c r="R599" s="239"/>
      <c r="S599" s="239"/>
    </row>
    <row r="600" spans="1:19" s="253" customFormat="1" x14ac:dyDescent="0.25">
      <c r="A600" s="239"/>
      <c r="B600" s="239"/>
      <c r="F600" s="239"/>
      <c r="G600" s="239"/>
      <c r="H600" s="239"/>
      <c r="I600" s="239"/>
      <c r="J600" s="239"/>
      <c r="K600" s="239"/>
      <c r="L600" s="239"/>
      <c r="M600" s="239"/>
      <c r="N600" s="239"/>
      <c r="O600" s="239"/>
      <c r="P600" s="239"/>
      <c r="Q600" s="239"/>
      <c r="R600" s="239"/>
      <c r="S600" s="239"/>
    </row>
    <row r="601" spans="1:19" s="253" customFormat="1" x14ac:dyDescent="0.25">
      <c r="A601" s="239"/>
      <c r="B601" s="239"/>
      <c r="F601" s="239"/>
      <c r="G601" s="239"/>
      <c r="H601" s="239"/>
      <c r="I601" s="239"/>
      <c r="J601" s="239"/>
      <c r="K601" s="239"/>
      <c r="L601" s="239"/>
      <c r="M601" s="239"/>
      <c r="N601" s="239"/>
      <c r="O601" s="239"/>
      <c r="P601" s="239"/>
      <c r="Q601" s="239"/>
      <c r="R601" s="239"/>
      <c r="S601" s="239"/>
    </row>
    <row r="602" spans="1:19" s="253" customFormat="1" x14ac:dyDescent="0.25">
      <c r="A602" s="239"/>
      <c r="B602" s="239"/>
      <c r="F602" s="239"/>
      <c r="G602" s="239"/>
      <c r="H602" s="239"/>
      <c r="I602" s="239"/>
      <c r="J602" s="239"/>
      <c r="K602" s="239"/>
      <c r="L602" s="239"/>
      <c r="M602" s="239"/>
      <c r="N602" s="239"/>
      <c r="O602" s="239"/>
      <c r="P602" s="239"/>
      <c r="Q602" s="239"/>
      <c r="R602" s="239"/>
      <c r="S602" s="239"/>
    </row>
    <row r="603" spans="1:19" s="253" customFormat="1" x14ac:dyDescent="0.25">
      <c r="A603" s="239"/>
      <c r="B603" s="239"/>
      <c r="F603" s="239"/>
      <c r="G603" s="239"/>
      <c r="H603" s="239"/>
      <c r="I603" s="239"/>
      <c r="J603" s="239"/>
      <c r="K603" s="239"/>
      <c r="L603" s="239"/>
      <c r="M603" s="239"/>
      <c r="N603" s="239"/>
      <c r="O603" s="239"/>
      <c r="P603" s="239"/>
      <c r="Q603" s="239"/>
      <c r="R603" s="239"/>
      <c r="S603" s="239"/>
    </row>
    <row r="604" spans="1:19" s="253" customFormat="1" x14ac:dyDescent="0.25">
      <c r="A604" s="239"/>
      <c r="B604" s="239"/>
      <c r="F604" s="239"/>
      <c r="G604" s="239"/>
      <c r="H604" s="239"/>
      <c r="I604" s="239"/>
      <c r="J604" s="239"/>
      <c r="K604" s="239"/>
      <c r="L604" s="239"/>
      <c r="M604" s="239"/>
      <c r="N604" s="239"/>
      <c r="O604" s="239"/>
      <c r="P604" s="239"/>
      <c r="Q604" s="239"/>
      <c r="R604" s="239"/>
      <c r="S604" s="239"/>
    </row>
    <row r="605" spans="1:19" s="253" customFormat="1" x14ac:dyDescent="0.25">
      <c r="A605" s="239"/>
      <c r="B605" s="239"/>
      <c r="F605" s="239"/>
      <c r="G605" s="239"/>
      <c r="H605" s="239"/>
      <c r="I605" s="239"/>
      <c r="J605" s="239"/>
      <c r="K605" s="239"/>
      <c r="L605" s="239"/>
      <c r="M605" s="239"/>
      <c r="N605" s="239"/>
      <c r="O605" s="239"/>
      <c r="P605" s="239"/>
      <c r="Q605" s="239"/>
      <c r="R605" s="239"/>
      <c r="S605" s="239"/>
    </row>
    <row r="606" spans="1:19" s="253" customFormat="1" x14ac:dyDescent="0.25">
      <c r="A606" s="239"/>
      <c r="B606" s="239"/>
      <c r="F606" s="239"/>
      <c r="G606" s="239"/>
      <c r="H606" s="239"/>
      <c r="I606" s="239"/>
      <c r="J606" s="239"/>
      <c r="K606" s="239"/>
      <c r="L606" s="239"/>
      <c r="M606" s="239"/>
      <c r="N606" s="239"/>
      <c r="O606" s="239"/>
      <c r="P606" s="239"/>
      <c r="Q606" s="239"/>
      <c r="R606" s="239"/>
      <c r="S606" s="239"/>
    </row>
    <row r="607" spans="1:19" s="253" customFormat="1" x14ac:dyDescent="0.25">
      <c r="A607" s="239"/>
      <c r="B607" s="239"/>
      <c r="F607" s="239"/>
      <c r="G607" s="239"/>
      <c r="H607" s="239"/>
      <c r="I607" s="239"/>
      <c r="J607" s="239"/>
      <c r="K607" s="239"/>
      <c r="L607" s="239"/>
      <c r="M607" s="239"/>
      <c r="N607" s="239"/>
      <c r="O607" s="239"/>
      <c r="P607" s="239"/>
      <c r="Q607" s="239"/>
      <c r="R607" s="239"/>
      <c r="S607" s="239"/>
    </row>
    <row r="608" spans="1:19" s="253" customFormat="1" x14ac:dyDescent="0.25">
      <c r="A608" s="239"/>
      <c r="B608" s="239"/>
      <c r="F608" s="239"/>
      <c r="G608" s="239"/>
      <c r="H608" s="239"/>
      <c r="I608" s="239"/>
      <c r="J608" s="239"/>
      <c r="K608" s="239"/>
      <c r="L608" s="239"/>
      <c r="M608" s="239"/>
      <c r="N608" s="239"/>
      <c r="O608" s="239"/>
      <c r="P608" s="239"/>
      <c r="Q608" s="239"/>
      <c r="R608" s="239"/>
      <c r="S608" s="239"/>
    </row>
    <row r="609" spans="1:19" s="253" customFormat="1" x14ac:dyDescent="0.25">
      <c r="A609" s="239"/>
      <c r="B609" s="239"/>
      <c r="F609" s="239"/>
      <c r="G609" s="239"/>
      <c r="H609" s="239"/>
      <c r="I609" s="239"/>
      <c r="J609" s="239"/>
      <c r="K609" s="239"/>
      <c r="L609" s="239"/>
      <c r="M609" s="239"/>
      <c r="N609" s="239"/>
      <c r="O609" s="239"/>
      <c r="P609" s="239"/>
      <c r="Q609" s="239"/>
      <c r="R609" s="239"/>
      <c r="S609" s="239"/>
    </row>
    <row r="610" spans="1:19" s="253" customFormat="1" x14ac:dyDescent="0.25">
      <c r="A610" s="239"/>
      <c r="B610" s="239"/>
      <c r="F610" s="239"/>
      <c r="G610" s="239"/>
      <c r="H610" s="239"/>
      <c r="I610" s="239"/>
      <c r="J610" s="239"/>
      <c r="K610" s="239"/>
      <c r="L610" s="239"/>
      <c r="M610" s="239"/>
      <c r="N610" s="239"/>
      <c r="O610" s="239"/>
      <c r="P610" s="239"/>
      <c r="Q610" s="239"/>
      <c r="R610" s="239"/>
      <c r="S610" s="239"/>
    </row>
    <row r="611" spans="1:19" s="253" customFormat="1" x14ac:dyDescent="0.25">
      <c r="A611" s="239"/>
      <c r="B611" s="239"/>
      <c r="F611" s="239"/>
      <c r="G611" s="239"/>
      <c r="H611" s="239"/>
      <c r="I611" s="239"/>
      <c r="J611" s="239"/>
      <c r="K611" s="239"/>
      <c r="L611" s="239"/>
      <c r="M611" s="239"/>
      <c r="N611" s="239"/>
      <c r="O611" s="239"/>
      <c r="P611" s="239"/>
      <c r="Q611" s="239"/>
      <c r="R611" s="239"/>
      <c r="S611" s="239"/>
    </row>
    <row r="612" spans="1:19" s="253" customFormat="1" x14ac:dyDescent="0.25">
      <c r="A612" s="239"/>
      <c r="B612" s="239"/>
      <c r="F612" s="239"/>
      <c r="G612" s="239"/>
      <c r="H612" s="239"/>
      <c r="I612" s="239"/>
      <c r="J612" s="239"/>
      <c r="K612" s="239"/>
      <c r="L612" s="239"/>
      <c r="M612" s="239"/>
      <c r="N612" s="239"/>
      <c r="O612" s="239"/>
      <c r="P612" s="239"/>
      <c r="Q612" s="239"/>
      <c r="R612" s="239"/>
      <c r="S612" s="239"/>
    </row>
    <row r="613" spans="1:19" s="253" customFormat="1" x14ac:dyDescent="0.25">
      <c r="A613" s="239"/>
      <c r="B613" s="239"/>
      <c r="F613" s="239"/>
      <c r="G613" s="239"/>
      <c r="H613" s="239"/>
      <c r="I613" s="239"/>
      <c r="J613" s="239"/>
      <c r="K613" s="239"/>
      <c r="L613" s="239"/>
      <c r="M613" s="239"/>
      <c r="N613" s="239"/>
      <c r="O613" s="239"/>
      <c r="P613" s="239"/>
      <c r="Q613" s="239"/>
      <c r="R613" s="239"/>
      <c r="S613" s="239"/>
    </row>
    <row r="614" spans="1:19" s="253" customFormat="1" x14ac:dyDescent="0.25">
      <c r="A614" s="239"/>
      <c r="B614" s="239"/>
      <c r="F614" s="239"/>
      <c r="G614" s="239"/>
      <c r="H614" s="239"/>
      <c r="I614" s="239"/>
      <c r="J614" s="239"/>
      <c r="K614" s="239"/>
      <c r="L614" s="239"/>
      <c r="M614" s="239"/>
      <c r="N614" s="239"/>
      <c r="O614" s="239"/>
      <c r="P614" s="239"/>
      <c r="Q614" s="239"/>
      <c r="R614" s="239"/>
      <c r="S614" s="239"/>
    </row>
    <row r="615" spans="1:19" s="253" customFormat="1" x14ac:dyDescent="0.25">
      <c r="A615" s="239"/>
      <c r="B615" s="239"/>
      <c r="F615" s="239"/>
      <c r="G615" s="239"/>
      <c r="H615" s="239"/>
      <c r="I615" s="239"/>
      <c r="J615" s="239"/>
      <c r="K615" s="239"/>
      <c r="L615" s="239"/>
      <c r="M615" s="239"/>
      <c r="N615" s="239"/>
      <c r="O615" s="239"/>
      <c r="P615" s="239"/>
      <c r="Q615" s="239"/>
      <c r="R615" s="239"/>
      <c r="S615" s="239"/>
    </row>
    <row r="616" spans="1:19" s="253" customFormat="1" x14ac:dyDescent="0.25">
      <c r="A616" s="239"/>
      <c r="B616" s="239"/>
      <c r="F616" s="239"/>
      <c r="G616" s="239"/>
      <c r="H616" s="239"/>
      <c r="I616" s="239"/>
      <c r="J616" s="239"/>
      <c r="K616" s="239"/>
      <c r="L616" s="239"/>
      <c r="M616" s="239"/>
      <c r="N616" s="239"/>
      <c r="O616" s="239"/>
      <c r="P616" s="239"/>
      <c r="Q616" s="239"/>
      <c r="R616" s="239"/>
      <c r="S616" s="239"/>
    </row>
    <row r="617" spans="1:19" s="253" customFormat="1" x14ac:dyDescent="0.25">
      <c r="A617" s="239"/>
      <c r="B617" s="239"/>
      <c r="F617" s="239"/>
      <c r="G617" s="239"/>
      <c r="H617" s="239"/>
      <c r="I617" s="239"/>
      <c r="J617" s="239"/>
      <c r="K617" s="239"/>
      <c r="L617" s="239"/>
      <c r="M617" s="239"/>
      <c r="N617" s="239"/>
      <c r="O617" s="239"/>
      <c r="P617" s="239"/>
      <c r="Q617" s="239"/>
      <c r="R617" s="239"/>
      <c r="S617" s="239"/>
    </row>
    <row r="618" spans="1:19" s="253" customFormat="1" x14ac:dyDescent="0.25">
      <c r="A618" s="239"/>
      <c r="B618" s="239"/>
      <c r="F618" s="239"/>
      <c r="G618" s="239"/>
      <c r="H618" s="239"/>
      <c r="I618" s="239"/>
      <c r="J618" s="239"/>
      <c r="K618" s="239"/>
      <c r="L618" s="239"/>
      <c r="M618" s="239"/>
      <c r="N618" s="239"/>
      <c r="O618" s="239"/>
      <c r="P618" s="239"/>
      <c r="Q618" s="239"/>
      <c r="R618" s="239"/>
      <c r="S618" s="239"/>
    </row>
    <row r="619" spans="1:19" s="253" customFormat="1" x14ac:dyDescent="0.25">
      <c r="A619" s="239"/>
      <c r="B619" s="239"/>
      <c r="F619" s="239"/>
      <c r="G619" s="239"/>
      <c r="H619" s="239"/>
      <c r="I619" s="239"/>
      <c r="J619" s="239"/>
      <c r="K619" s="239"/>
      <c r="L619" s="239"/>
      <c r="M619" s="239"/>
      <c r="N619" s="239"/>
      <c r="O619" s="239"/>
      <c r="P619" s="239"/>
      <c r="Q619" s="239"/>
      <c r="R619" s="239"/>
      <c r="S619" s="239"/>
    </row>
    <row r="620" spans="1:19" s="253" customFormat="1" x14ac:dyDescent="0.25">
      <c r="A620" s="239"/>
      <c r="B620" s="239"/>
      <c r="F620" s="239"/>
      <c r="G620" s="239"/>
      <c r="H620" s="239"/>
      <c r="I620" s="239"/>
      <c r="J620" s="239"/>
      <c r="K620" s="239"/>
      <c r="L620" s="239"/>
      <c r="M620" s="239"/>
      <c r="N620" s="239"/>
      <c r="O620" s="239"/>
      <c r="P620" s="239"/>
      <c r="Q620" s="239"/>
      <c r="R620" s="239"/>
      <c r="S620" s="239"/>
    </row>
    <row r="621" spans="1:19" s="253" customFormat="1" x14ac:dyDescent="0.25">
      <c r="A621" s="239"/>
      <c r="B621" s="239"/>
      <c r="F621" s="239"/>
      <c r="G621" s="239"/>
      <c r="H621" s="239"/>
      <c r="I621" s="239"/>
      <c r="J621" s="239"/>
      <c r="K621" s="239"/>
      <c r="L621" s="239"/>
      <c r="M621" s="239"/>
      <c r="N621" s="239"/>
      <c r="O621" s="239"/>
      <c r="P621" s="239"/>
      <c r="Q621" s="239"/>
      <c r="R621" s="239"/>
      <c r="S621" s="239"/>
    </row>
    <row r="622" spans="1:19" s="253" customFormat="1" x14ac:dyDescent="0.25">
      <c r="A622" s="239"/>
      <c r="B622" s="239"/>
      <c r="F622" s="239"/>
      <c r="G622" s="239"/>
      <c r="H622" s="239"/>
      <c r="I622" s="239"/>
      <c r="J622" s="239"/>
      <c r="K622" s="239"/>
      <c r="L622" s="239"/>
      <c r="M622" s="239"/>
      <c r="N622" s="239"/>
      <c r="O622" s="239"/>
      <c r="P622" s="239"/>
      <c r="Q622" s="239"/>
      <c r="R622" s="239"/>
      <c r="S622" s="239"/>
    </row>
    <row r="623" spans="1:19" s="253" customFormat="1" x14ac:dyDescent="0.25">
      <c r="A623" s="239"/>
      <c r="B623" s="239"/>
      <c r="F623" s="239"/>
      <c r="G623" s="239"/>
      <c r="H623" s="239"/>
      <c r="I623" s="239"/>
      <c r="J623" s="239"/>
      <c r="K623" s="239"/>
      <c r="L623" s="239"/>
      <c r="M623" s="239"/>
      <c r="N623" s="239"/>
      <c r="O623" s="239"/>
      <c r="P623" s="239"/>
      <c r="Q623" s="239"/>
      <c r="R623" s="239"/>
      <c r="S623" s="239"/>
    </row>
    <row r="624" spans="1:19" s="253" customFormat="1" x14ac:dyDescent="0.25">
      <c r="A624" s="239"/>
      <c r="B624" s="239"/>
      <c r="F624" s="239"/>
      <c r="G624" s="239"/>
      <c r="H624" s="239"/>
      <c r="I624" s="239"/>
      <c r="J624" s="239"/>
      <c r="K624" s="239"/>
      <c r="L624" s="239"/>
      <c r="M624" s="239"/>
      <c r="N624" s="239"/>
      <c r="O624" s="239"/>
      <c r="P624" s="239"/>
      <c r="Q624" s="239"/>
      <c r="R624" s="239"/>
      <c r="S624" s="239"/>
    </row>
    <row r="625" spans="1:19" s="253" customFormat="1" x14ac:dyDescent="0.25">
      <c r="A625" s="239"/>
      <c r="B625" s="239"/>
      <c r="F625" s="239"/>
      <c r="G625" s="239"/>
      <c r="H625" s="239"/>
      <c r="I625" s="239"/>
      <c r="J625" s="239"/>
      <c r="K625" s="239"/>
      <c r="L625" s="239"/>
      <c r="M625" s="239"/>
      <c r="N625" s="239"/>
      <c r="O625" s="239"/>
      <c r="P625" s="239"/>
      <c r="Q625" s="239"/>
      <c r="R625" s="239"/>
      <c r="S625" s="239"/>
    </row>
    <row r="626" spans="1:19" s="253" customFormat="1" x14ac:dyDescent="0.25">
      <c r="A626" s="239"/>
      <c r="B626" s="239"/>
      <c r="F626" s="239"/>
      <c r="G626" s="239"/>
      <c r="H626" s="239"/>
      <c r="I626" s="239"/>
      <c r="J626" s="239"/>
      <c r="K626" s="239"/>
      <c r="L626" s="239"/>
      <c r="M626" s="239"/>
      <c r="N626" s="239"/>
      <c r="O626" s="239"/>
      <c r="P626" s="239"/>
      <c r="Q626" s="239"/>
      <c r="R626" s="239"/>
      <c r="S626" s="239"/>
    </row>
    <row r="627" spans="1:19" s="253" customFormat="1" x14ac:dyDescent="0.25">
      <c r="A627" s="239"/>
      <c r="B627" s="239"/>
      <c r="F627" s="239"/>
      <c r="G627" s="239"/>
      <c r="H627" s="239"/>
      <c r="I627" s="239"/>
      <c r="J627" s="239"/>
      <c r="K627" s="239"/>
      <c r="L627" s="239"/>
      <c r="M627" s="239"/>
      <c r="N627" s="239"/>
      <c r="O627" s="239"/>
      <c r="P627" s="239"/>
      <c r="Q627" s="239"/>
      <c r="R627" s="239"/>
      <c r="S627" s="239"/>
    </row>
    <row r="628" spans="1:19" s="253" customFormat="1" x14ac:dyDescent="0.25">
      <c r="A628" s="239"/>
      <c r="B628" s="239"/>
      <c r="F628" s="239"/>
      <c r="G628" s="239"/>
      <c r="H628" s="239"/>
      <c r="I628" s="239"/>
      <c r="J628" s="239"/>
      <c r="K628" s="239"/>
      <c r="L628" s="239"/>
      <c r="M628" s="239"/>
      <c r="N628" s="239"/>
      <c r="O628" s="239"/>
      <c r="P628" s="239"/>
      <c r="Q628" s="239"/>
      <c r="R628" s="239"/>
      <c r="S628" s="239"/>
    </row>
    <row r="629" spans="1:19" s="253" customFormat="1" x14ac:dyDescent="0.25">
      <c r="A629" s="239"/>
      <c r="B629" s="239"/>
      <c r="F629" s="239"/>
      <c r="G629" s="239"/>
      <c r="H629" s="239"/>
      <c r="I629" s="239"/>
      <c r="J629" s="239"/>
      <c r="K629" s="239"/>
      <c r="L629" s="239"/>
      <c r="M629" s="239"/>
      <c r="N629" s="239"/>
      <c r="O629" s="239"/>
      <c r="P629" s="239"/>
      <c r="Q629" s="239"/>
      <c r="R629" s="239"/>
      <c r="S629" s="239"/>
    </row>
    <row r="630" spans="1:19" s="253" customFormat="1" x14ac:dyDescent="0.25">
      <c r="A630" s="239"/>
      <c r="B630" s="239"/>
      <c r="F630" s="239"/>
      <c r="G630" s="239"/>
      <c r="H630" s="239"/>
      <c r="I630" s="239"/>
      <c r="J630" s="239"/>
      <c r="K630" s="239"/>
      <c r="L630" s="239"/>
      <c r="M630" s="239"/>
      <c r="N630" s="239"/>
      <c r="O630" s="239"/>
      <c r="P630" s="239"/>
      <c r="Q630" s="239"/>
      <c r="R630" s="239"/>
      <c r="S630" s="239"/>
    </row>
    <row r="631" spans="1:19" s="253" customFormat="1" x14ac:dyDescent="0.25">
      <c r="A631" s="239"/>
      <c r="B631" s="239"/>
      <c r="F631" s="239"/>
      <c r="G631" s="239"/>
      <c r="H631" s="239"/>
      <c r="I631" s="239"/>
      <c r="J631" s="239"/>
      <c r="K631" s="239"/>
      <c r="L631" s="239"/>
      <c r="M631" s="239"/>
      <c r="N631" s="239"/>
      <c r="O631" s="239"/>
      <c r="P631" s="239"/>
      <c r="Q631" s="239"/>
      <c r="R631" s="239"/>
      <c r="S631" s="239"/>
    </row>
    <row r="632" spans="1:19" s="253" customFormat="1" x14ac:dyDescent="0.25">
      <c r="A632" s="239"/>
      <c r="B632" s="239"/>
      <c r="F632" s="239"/>
      <c r="G632" s="239"/>
      <c r="H632" s="239"/>
      <c r="I632" s="239"/>
      <c r="J632" s="239"/>
      <c r="K632" s="239"/>
      <c r="L632" s="239"/>
      <c r="M632" s="239"/>
      <c r="N632" s="239"/>
      <c r="O632" s="239"/>
      <c r="P632" s="239"/>
      <c r="Q632" s="239"/>
      <c r="R632" s="239"/>
      <c r="S632" s="239"/>
    </row>
    <row r="633" spans="1:19" s="253" customFormat="1" x14ac:dyDescent="0.25">
      <c r="A633" s="239"/>
      <c r="B633" s="239"/>
      <c r="F633" s="239"/>
      <c r="G633" s="239"/>
      <c r="H633" s="239"/>
      <c r="I633" s="239"/>
      <c r="J633" s="239"/>
      <c r="K633" s="239"/>
      <c r="L633" s="239"/>
      <c r="M633" s="239"/>
      <c r="N633" s="239"/>
      <c r="O633" s="239"/>
      <c r="P633" s="239"/>
      <c r="Q633" s="239"/>
      <c r="R633" s="239"/>
      <c r="S633" s="239"/>
    </row>
    <row r="634" spans="1:19" s="253" customFormat="1" x14ac:dyDescent="0.25">
      <c r="A634" s="239"/>
      <c r="B634" s="239"/>
      <c r="F634" s="239"/>
      <c r="G634" s="239"/>
      <c r="H634" s="239"/>
      <c r="I634" s="239"/>
      <c r="J634" s="239"/>
      <c r="K634" s="239"/>
      <c r="L634" s="239"/>
      <c r="M634" s="239"/>
      <c r="N634" s="239"/>
      <c r="O634" s="239"/>
      <c r="P634" s="239"/>
      <c r="Q634" s="239"/>
      <c r="R634" s="239"/>
      <c r="S634" s="239"/>
    </row>
    <row r="635" spans="1:19" s="253" customFormat="1" x14ac:dyDescent="0.25">
      <c r="A635" s="239"/>
      <c r="B635" s="239"/>
      <c r="F635" s="239"/>
      <c r="G635" s="239"/>
      <c r="H635" s="239"/>
      <c r="I635" s="239"/>
      <c r="J635" s="239"/>
      <c r="K635" s="239"/>
      <c r="L635" s="239"/>
      <c r="M635" s="239"/>
      <c r="N635" s="239"/>
      <c r="O635" s="239"/>
      <c r="P635" s="239"/>
      <c r="Q635" s="239"/>
      <c r="R635" s="239"/>
      <c r="S635" s="239"/>
    </row>
    <row r="636" spans="1:19" s="253" customFormat="1" x14ac:dyDescent="0.25">
      <c r="A636" s="239"/>
      <c r="B636" s="239"/>
      <c r="F636" s="239"/>
      <c r="G636" s="239"/>
      <c r="H636" s="239"/>
      <c r="I636" s="239"/>
      <c r="J636" s="239"/>
      <c r="K636" s="239"/>
      <c r="L636" s="239"/>
      <c r="M636" s="239"/>
      <c r="N636" s="239"/>
      <c r="O636" s="239"/>
      <c r="P636" s="239"/>
      <c r="Q636" s="239"/>
      <c r="R636" s="239"/>
      <c r="S636" s="239"/>
    </row>
    <row r="637" spans="1:19" s="253" customFormat="1" x14ac:dyDescent="0.25">
      <c r="A637" s="239"/>
      <c r="B637" s="239"/>
      <c r="F637" s="239"/>
      <c r="G637" s="239"/>
      <c r="H637" s="239"/>
      <c r="I637" s="239"/>
      <c r="J637" s="239"/>
      <c r="K637" s="239"/>
      <c r="L637" s="239"/>
      <c r="M637" s="239"/>
      <c r="N637" s="239"/>
      <c r="O637" s="239"/>
      <c r="P637" s="239"/>
      <c r="Q637" s="239"/>
      <c r="R637" s="239"/>
      <c r="S637" s="239"/>
    </row>
    <row r="638" spans="1:19" s="253" customFormat="1" x14ac:dyDescent="0.25">
      <c r="A638" s="239"/>
      <c r="B638" s="239"/>
      <c r="F638" s="239"/>
      <c r="G638" s="239"/>
      <c r="H638" s="239"/>
      <c r="I638" s="239"/>
      <c r="J638" s="239"/>
      <c r="K638" s="239"/>
      <c r="L638" s="239"/>
      <c r="M638" s="239"/>
      <c r="N638" s="239"/>
      <c r="O638" s="239"/>
      <c r="P638" s="239"/>
      <c r="Q638" s="239"/>
      <c r="R638" s="239"/>
      <c r="S638" s="239"/>
    </row>
    <row r="639" spans="1:19" s="253" customFormat="1" x14ac:dyDescent="0.25">
      <c r="A639" s="239"/>
      <c r="B639" s="239"/>
      <c r="F639" s="239"/>
      <c r="G639" s="239"/>
      <c r="H639" s="239"/>
      <c r="I639" s="239"/>
      <c r="J639" s="239"/>
      <c r="K639" s="239"/>
      <c r="L639" s="239"/>
      <c r="M639" s="239"/>
      <c r="N639" s="239"/>
      <c r="O639" s="239"/>
      <c r="P639" s="239"/>
      <c r="Q639" s="239"/>
      <c r="R639" s="239"/>
      <c r="S639" s="239"/>
    </row>
    <row r="640" spans="1:19" s="253" customFormat="1" x14ac:dyDescent="0.25">
      <c r="A640" s="239"/>
      <c r="B640" s="239"/>
      <c r="F640" s="239"/>
      <c r="G640" s="239"/>
      <c r="H640" s="239"/>
      <c r="I640" s="239"/>
      <c r="J640" s="239"/>
      <c r="K640" s="239"/>
      <c r="L640" s="239"/>
      <c r="M640" s="239"/>
      <c r="N640" s="239"/>
      <c r="O640" s="239"/>
      <c r="P640" s="239"/>
      <c r="Q640" s="239"/>
      <c r="R640" s="239"/>
      <c r="S640" s="239"/>
    </row>
    <row r="641" spans="1:19" s="253" customFormat="1" x14ac:dyDescent="0.25">
      <c r="A641" s="239"/>
      <c r="B641" s="239"/>
      <c r="F641" s="239"/>
      <c r="G641" s="239"/>
      <c r="H641" s="239"/>
      <c r="I641" s="239"/>
      <c r="J641" s="239"/>
      <c r="K641" s="239"/>
      <c r="L641" s="239"/>
      <c r="M641" s="239"/>
      <c r="N641" s="239"/>
      <c r="O641" s="239"/>
      <c r="P641" s="239"/>
      <c r="Q641" s="239"/>
      <c r="R641" s="239"/>
      <c r="S641" s="239"/>
    </row>
    <row r="642" spans="1:19" s="253" customFormat="1" x14ac:dyDescent="0.25">
      <c r="A642" s="239"/>
      <c r="B642" s="239"/>
      <c r="F642" s="239"/>
      <c r="G642" s="239"/>
      <c r="H642" s="239"/>
      <c r="I642" s="239"/>
      <c r="J642" s="239"/>
      <c r="K642" s="239"/>
      <c r="L642" s="239"/>
      <c r="M642" s="239"/>
      <c r="N642" s="239"/>
      <c r="O642" s="239"/>
      <c r="P642" s="239"/>
      <c r="Q642" s="239"/>
      <c r="R642" s="239"/>
      <c r="S642" s="239"/>
    </row>
    <row r="643" spans="1:19" s="253" customFormat="1" x14ac:dyDescent="0.25">
      <c r="A643" s="239"/>
      <c r="B643" s="239"/>
      <c r="F643" s="239"/>
      <c r="G643" s="239"/>
      <c r="H643" s="239"/>
      <c r="I643" s="239"/>
      <c r="J643" s="239"/>
      <c r="K643" s="239"/>
      <c r="L643" s="239"/>
      <c r="M643" s="239"/>
      <c r="N643" s="239"/>
      <c r="O643" s="239"/>
      <c r="P643" s="239"/>
      <c r="Q643" s="239"/>
      <c r="R643" s="239"/>
      <c r="S643" s="239"/>
    </row>
    <row r="644" spans="1:19" s="253" customFormat="1" x14ac:dyDescent="0.25">
      <c r="A644" s="239"/>
      <c r="B644" s="239"/>
      <c r="F644" s="239"/>
      <c r="G644" s="239"/>
      <c r="H644" s="239"/>
      <c r="I644" s="239"/>
      <c r="J644" s="239"/>
      <c r="K644" s="239"/>
      <c r="L644" s="239"/>
      <c r="M644" s="239"/>
      <c r="N644" s="239"/>
      <c r="O644" s="239"/>
      <c r="P644" s="239"/>
      <c r="Q644" s="239"/>
      <c r="R644" s="239"/>
      <c r="S644" s="239"/>
    </row>
    <row r="645" spans="1:19" s="253" customFormat="1" x14ac:dyDescent="0.25">
      <c r="A645" s="239"/>
      <c r="B645" s="239"/>
      <c r="F645" s="239"/>
      <c r="G645" s="239"/>
      <c r="H645" s="239"/>
      <c r="I645" s="239"/>
      <c r="J645" s="239"/>
      <c r="K645" s="239"/>
      <c r="L645" s="239"/>
      <c r="M645" s="239"/>
      <c r="N645" s="239"/>
      <c r="O645" s="239"/>
      <c r="P645" s="239"/>
      <c r="Q645" s="239"/>
      <c r="R645" s="239"/>
      <c r="S645" s="239"/>
    </row>
    <row r="646" spans="1:19" s="253" customFormat="1" x14ac:dyDescent="0.25">
      <c r="A646" s="239"/>
      <c r="B646" s="239"/>
      <c r="F646" s="239"/>
      <c r="G646" s="239"/>
      <c r="H646" s="239"/>
      <c r="I646" s="239"/>
      <c r="J646" s="239"/>
      <c r="K646" s="239"/>
      <c r="L646" s="239"/>
      <c r="M646" s="239"/>
      <c r="N646" s="239"/>
      <c r="O646" s="239"/>
      <c r="P646" s="239"/>
      <c r="Q646" s="239"/>
      <c r="R646" s="239"/>
      <c r="S646" s="239"/>
    </row>
    <row r="647" spans="1:19" s="253" customFormat="1" x14ac:dyDescent="0.25">
      <c r="A647" s="239"/>
      <c r="B647" s="239"/>
      <c r="F647" s="239"/>
      <c r="G647" s="239"/>
      <c r="H647" s="239"/>
      <c r="I647" s="239"/>
      <c r="J647" s="239"/>
      <c r="K647" s="239"/>
      <c r="L647" s="239"/>
      <c r="M647" s="239"/>
      <c r="N647" s="239"/>
      <c r="O647" s="239"/>
      <c r="P647" s="239"/>
      <c r="Q647" s="239"/>
      <c r="R647" s="239"/>
      <c r="S647" s="239"/>
    </row>
    <row r="648" spans="1:19" s="253" customFormat="1" x14ac:dyDescent="0.25">
      <c r="A648" s="239"/>
      <c r="B648" s="239"/>
      <c r="F648" s="239"/>
      <c r="G648" s="239"/>
      <c r="H648" s="239"/>
      <c r="I648" s="239"/>
      <c r="J648" s="239"/>
      <c r="K648" s="239"/>
      <c r="L648" s="239"/>
      <c r="M648" s="239"/>
      <c r="N648" s="239"/>
      <c r="O648" s="239"/>
      <c r="P648" s="239"/>
      <c r="Q648" s="239"/>
      <c r="R648" s="239"/>
      <c r="S648" s="239"/>
    </row>
    <row r="649" spans="1:19" s="253" customFormat="1" x14ac:dyDescent="0.25">
      <c r="A649" s="239"/>
      <c r="B649" s="239"/>
      <c r="F649" s="239"/>
      <c r="G649" s="239"/>
      <c r="H649" s="239"/>
      <c r="I649" s="239"/>
      <c r="J649" s="239"/>
      <c r="K649" s="239"/>
      <c r="L649" s="239"/>
      <c r="M649" s="239"/>
      <c r="N649" s="239"/>
      <c r="O649" s="239"/>
      <c r="P649" s="239"/>
      <c r="Q649" s="239"/>
      <c r="R649" s="239"/>
      <c r="S649" s="239"/>
    </row>
    <row r="650" spans="1:19" s="253" customFormat="1" x14ac:dyDescent="0.25">
      <c r="A650" s="239"/>
      <c r="B650" s="239"/>
      <c r="F650" s="239"/>
      <c r="G650" s="239"/>
      <c r="H650" s="239"/>
      <c r="I650" s="239"/>
      <c r="J650" s="239"/>
      <c r="K650" s="239"/>
      <c r="L650" s="239"/>
      <c r="M650" s="239"/>
      <c r="N650" s="239"/>
      <c r="O650" s="239"/>
      <c r="P650" s="239"/>
      <c r="Q650" s="239"/>
      <c r="R650" s="239"/>
      <c r="S650" s="239"/>
    </row>
    <row r="651" spans="1:19" s="253" customFormat="1" x14ac:dyDescent="0.25">
      <c r="A651" s="239"/>
      <c r="B651" s="239"/>
      <c r="F651" s="239"/>
      <c r="G651" s="239"/>
      <c r="H651" s="239"/>
      <c r="I651" s="239"/>
      <c r="J651" s="239"/>
      <c r="K651" s="239"/>
      <c r="L651" s="239"/>
      <c r="M651" s="239"/>
      <c r="N651" s="239"/>
      <c r="O651" s="239"/>
      <c r="P651" s="239"/>
      <c r="Q651" s="239"/>
      <c r="R651" s="239"/>
      <c r="S651" s="239"/>
    </row>
    <row r="652" spans="1:19" s="253" customFormat="1" x14ac:dyDescent="0.25">
      <c r="A652" s="239"/>
      <c r="B652" s="239"/>
      <c r="F652" s="239"/>
      <c r="G652" s="239"/>
      <c r="H652" s="239"/>
      <c r="I652" s="239"/>
      <c r="J652" s="239"/>
      <c r="K652" s="239"/>
      <c r="L652" s="239"/>
      <c r="M652" s="239"/>
      <c r="N652" s="239"/>
      <c r="O652" s="239"/>
      <c r="P652" s="239"/>
      <c r="Q652" s="239"/>
      <c r="R652" s="239"/>
      <c r="S652" s="239"/>
    </row>
    <row r="653" spans="1:19" s="253" customFormat="1" x14ac:dyDescent="0.25">
      <c r="A653" s="239"/>
      <c r="B653" s="239"/>
      <c r="F653" s="239"/>
      <c r="G653" s="239"/>
      <c r="H653" s="239"/>
      <c r="I653" s="239"/>
      <c r="J653" s="239"/>
      <c r="K653" s="239"/>
      <c r="L653" s="239"/>
      <c r="M653" s="239"/>
      <c r="N653" s="239"/>
      <c r="O653" s="239"/>
      <c r="P653" s="239"/>
      <c r="Q653" s="239"/>
      <c r="R653" s="239"/>
      <c r="S653" s="239"/>
    </row>
    <row r="654" spans="1:19" s="253" customFormat="1" x14ac:dyDescent="0.25">
      <c r="A654" s="239"/>
      <c r="B654" s="239"/>
      <c r="F654" s="239"/>
      <c r="G654" s="239"/>
      <c r="H654" s="239"/>
      <c r="I654" s="239"/>
      <c r="J654" s="239"/>
      <c r="K654" s="239"/>
      <c r="L654" s="239"/>
      <c r="M654" s="239"/>
      <c r="N654" s="239"/>
      <c r="O654" s="239"/>
      <c r="P654" s="239"/>
      <c r="Q654" s="239"/>
      <c r="R654" s="239"/>
      <c r="S654" s="239"/>
    </row>
    <row r="655" spans="1:19" s="253" customFormat="1" x14ac:dyDescent="0.25">
      <c r="A655" s="239"/>
      <c r="B655" s="239"/>
      <c r="F655" s="239"/>
      <c r="G655" s="239"/>
      <c r="H655" s="239"/>
      <c r="I655" s="239"/>
      <c r="J655" s="239"/>
      <c r="K655" s="239"/>
      <c r="L655" s="239"/>
      <c r="M655" s="239"/>
      <c r="N655" s="239"/>
      <c r="O655" s="239"/>
      <c r="P655" s="239"/>
      <c r="Q655" s="239"/>
      <c r="R655" s="239"/>
      <c r="S655" s="239"/>
    </row>
    <row r="656" spans="1:19" s="253" customFormat="1" x14ac:dyDescent="0.25">
      <c r="A656" s="239"/>
      <c r="B656" s="239"/>
      <c r="F656" s="239"/>
      <c r="G656" s="239"/>
      <c r="H656" s="239"/>
      <c r="I656" s="239"/>
      <c r="J656" s="239"/>
      <c r="K656" s="239"/>
      <c r="L656" s="239"/>
      <c r="M656" s="239"/>
      <c r="N656" s="239"/>
      <c r="O656" s="239"/>
      <c r="P656" s="239"/>
      <c r="Q656" s="239"/>
      <c r="R656" s="239"/>
      <c r="S656" s="239"/>
    </row>
    <row r="657" spans="1:19" s="253" customFormat="1" x14ac:dyDescent="0.25">
      <c r="A657" s="239"/>
      <c r="B657" s="239"/>
      <c r="F657" s="239"/>
      <c r="G657" s="239"/>
      <c r="H657" s="239"/>
      <c r="I657" s="239"/>
      <c r="J657" s="239"/>
      <c r="K657" s="239"/>
      <c r="L657" s="239"/>
      <c r="M657" s="239"/>
      <c r="N657" s="239"/>
      <c r="O657" s="239"/>
      <c r="P657" s="239"/>
      <c r="Q657" s="239"/>
      <c r="R657" s="239"/>
      <c r="S657" s="239"/>
    </row>
    <row r="658" spans="1:19" s="253" customFormat="1" x14ac:dyDescent="0.25">
      <c r="A658" s="239"/>
      <c r="B658" s="239"/>
      <c r="F658" s="239"/>
      <c r="G658" s="239"/>
      <c r="H658" s="239"/>
      <c r="I658" s="239"/>
      <c r="J658" s="239"/>
      <c r="K658" s="239"/>
      <c r="L658" s="239"/>
      <c r="M658" s="239"/>
      <c r="N658" s="239"/>
      <c r="O658" s="239"/>
      <c r="P658" s="239"/>
      <c r="Q658" s="239"/>
      <c r="R658" s="239"/>
      <c r="S658" s="239"/>
    </row>
    <row r="659" spans="1:19" s="253" customFormat="1" x14ac:dyDescent="0.25">
      <c r="A659" s="239"/>
      <c r="B659" s="239"/>
      <c r="F659" s="239"/>
      <c r="G659" s="239"/>
      <c r="H659" s="239"/>
      <c r="I659" s="239"/>
      <c r="J659" s="239"/>
      <c r="K659" s="239"/>
      <c r="L659" s="239"/>
      <c r="M659" s="239"/>
      <c r="N659" s="239"/>
      <c r="O659" s="239"/>
      <c r="P659" s="239"/>
      <c r="Q659" s="239"/>
      <c r="R659" s="239"/>
      <c r="S659" s="239"/>
    </row>
    <row r="660" spans="1:19" s="253" customFormat="1" x14ac:dyDescent="0.25">
      <c r="A660" s="239"/>
      <c r="B660" s="239"/>
      <c r="F660" s="239"/>
      <c r="G660" s="239"/>
      <c r="H660" s="239"/>
      <c r="I660" s="239"/>
      <c r="J660" s="239"/>
      <c r="K660" s="239"/>
      <c r="L660" s="239"/>
      <c r="M660" s="239"/>
      <c r="N660" s="239"/>
      <c r="O660" s="239"/>
      <c r="P660" s="239"/>
      <c r="Q660" s="239"/>
      <c r="R660" s="239"/>
      <c r="S660" s="239"/>
    </row>
    <row r="661" spans="1:19" s="253" customFormat="1" x14ac:dyDescent="0.25">
      <c r="A661" s="239"/>
      <c r="B661" s="239"/>
      <c r="F661" s="239"/>
      <c r="G661" s="239"/>
      <c r="H661" s="239"/>
      <c r="I661" s="239"/>
      <c r="J661" s="239"/>
      <c r="K661" s="239"/>
      <c r="L661" s="239"/>
      <c r="M661" s="239"/>
      <c r="N661" s="239"/>
      <c r="O661" s="239"/>
      <c r="P661" s="239"/>
      <c r="Q661" s="239"/>
      <c r="R661" s="239"/>
      <c r="S661" s="239"/>
    </row>
    <row r="662" spans="1:19" s="253" customFormat="1" x14ac:dyDescent="0.25">
      <c r="A662" s="239"/>
      <c r="B662" s="239"/>
      <c r="F662" s="239"/>
      <c r="G662" s="239"/>
      <c r="H662" s="239"/>
      <c r="I662" s="239"/>
      <c r="J662" s="239"/>
      <c r="K662" s="239"/>
      <c r="L662" s="239"/>
      <c r="M662" s="239"/>
      <c r="N662" s="239"/>
      <c r="O662" s="239"/>
      <c r="P662" s="239"/>
      <c r="Q662" s="239"/>
      <c r="R662" s="239"/>
      <c r="S662" s="239"/>
    </row>
    <row r="663" spans="1:19" s="253" customFormat="1" x14ac:dyDescent="0.25">
      <c r="A663" s="239"/>
      <c r="B663" s="239"/>
      <c r="F663" s="239"/>
      <c r="G663" s="239"/>
      <c r="H663" s="239"/>
      <c r="I663" s="239"/>
      <c r="J663" s="239"/>
      <c r="K663" s="239"/>
      <c r="L663" s="239"/>
      <c r="M663" s="239"/>
      <c r="N663" s="239"/>
      <c r="O663" s="239"/>
      <c r="P663" s="239"/>
      <c r="Q663" s="239"/>
      <c r="R663" s="239"/>
      <c r="S663" s="239"/>
    </row>
    <row r="664" spans="1:19" s="253" customFormat="1" x14ac:dyDescent="0.25">
      <c r="A664" s="239"/>
      <c r="B664" s="239"/>
      <c r="F664" s="239"/>
      <c r="G664" s="239"/>
      <c r="H664" s="239"/>
      <c r="I664" s="239"/>
      <c r="J664" s="239"/>
      <c r="K664" s="239"/>
      <c r="L664" s="239"/>
      <c r="M664" s="239"/>
      <c r="N664" s="239"/>
      <c r="O664" s="239"/>
      <c r="P664" s="239"/>
      <c r="Q664" s="239"/>
      <c r="R664" s="239"/>
      <c r="S664" s="239"/>
    </row>
    <row r="665" spans="1:19" s="253" customFormat="1" x14ac:dyDescent="0.25">
      <c r="A665" s="239"/>
      <c r="B665" s="239"/>
      <c r="F665" s="239"/>
      <c r="G665" s="239"/>
      <c r="H665" s="239"/>
      <c r="I665" s="239"/>
      <c r="J665" s="239"/>
      <c r="K665" s="239"/>
      <c r="L665" s="239"/>
      <c r="M665" s="239"/>
      <c r="N665" s="239"/>
      <c r="O665" s="239"/>
      <c r="P665" s="239"/>
      <c r="Q665" s="239"/>
      <c r="R665" s="239"/>
      <c r="S665" s="239"/>
    </row>
    <row r="666" spans="1:19" s="253" customFormat="1" x14ac:dyDescent="0.25">
      <c r="A666" s="239"/>
      <c r="B666" s="239"/>
      <c r="F666" s="239"/>
      <c r="G666" s="239"/>
      <c r="H666" s="239"/>
      <c r="I666" s="239"/>
      <c r="J666" s="239"/>
      <c r="K666" s="239"/>
      <c r="L666" s="239"/>
      <c r="M666" s="239"/>
      <c r="N666" s="239"/>
      <c r="O666" s="239"/>
      <c r="P666" s="239"/>
      <c r="Q666" s="239"/>
      <c r="R666" s="239"/>
      <c r="S666" s="239"/>
    </row>
    <row r="667" spans="1:19" s="253" customFormat="1" x14ac:dyDescent="0.25">
      <c r="A667" s="239"/>
      <c r="B667" s="239"/>
      <c r="F667" s="239"/>
      <c r="G667" s="239"/>
      <c r="H667" s="239"/>
      <c r="I667" s="239"/>
      <c r="J667" s="239"/>
      <c r="K667" s="239"/>
      <c r="L667" s="239"/>
      <c r="M667" s="239"/>
      <c r="N667" s="239"/>
      <c r="O667" s="239"/>
      <c r="P667" s="239"/>
      <c r="Q667" s="239"/>
      <c r="R667" s="239"/>
      <c r="S667" s="239"/>
    </row>
    <row r="668" spans="1:19" s="253" customFormat="1" x14ac:dyDescent="0.25">
      <c r="A668" s="239"/>
      <c r="B668" s="239"/>
      <c r="F668" s="239"/>
      <c r="G668" s="239"/>
      <c r="H668" s="239"/>
      <c r="I668" s="239"/>
      <c r="J668" s="239"/>
      <c r="K668" s="239"/>
      <c r="L668" s="239"/>
      <c r="M668" s="239"/>
      <c r="N668" s="239"/>
      <c r="O668" s="239"/>
      <c r="P668" s="239"/>
      <c r="Q668" s="239"/>
      <c r="R668" s="239"/>
      <c r="S668" s="239"/>
    </row>
    <row r="669" spans="1:19" s="253" customFormat="1" x14ac:dyDescent="0.25">
      <c r="A669" s="239"/>
      <c r="B669" s="239"/>
      <c r="F669" s="239"/>
      <c r="G669" s="239"/>
      <c r="H669" s="239"/>
      <c r="I669" s="239"/>
      <c r="J669" s="239"/>
      <c r="K669" s="239"/>
      <c r="L669" s="239"/>
      <c r="M669" s="239"/>
      <c r="N669" s="239"/>
      <c r="O669" s="239"/>
      <c r="P669" s="239"/>
      <c r="Q669" s="239"/>
      <c r="R669" s="239"/>
      <c r="S669" s="239"/>
    </row>
    <row r="670" spans="1:19" s="253" customFormat="1" x14ac:dyDescent="0.25">
      <c r="A670" s="239"/>
      <c r="B670" s="239"/>
      <c r="F670" s="239"/>
      <c r="G670" s="239"/>
      <c r="H670" s="239"/>
      <c r="I670" s="239"/>
      <c r="J670" s="239"/>
      <c r="K670" s="239"/>
      <c r="L670" s="239"/>
      <c r="M670" s="239"/>
      <c r="N670" s="239"/>
      <c r="O670" s="239"/>
      <c r="P670" s="239"/>
      <c r="Q670" s="239"/>
      <c r="R670" s="239"/>
      <c r="S670" s="239"/>
    </row>
    <row r="671" spans="1:19" s="253" customFormat="1" x14ac:dyDescent="0.25">
      <c r="A671" s="239"/>
      <c r="B671" s="239"/>
      <c r="F671" s="239"/>
      <c r="G671" s="239"/>
      <c r="H671" s="239"/>
      <c r="I671" s="239"/>
      <c r="J671" s="239"/>
      <c r="K671" s="239"/>
      <c r="L671" s="239"/>
      <c r="M671" s="239"/>
      <c r="N671" s="239"/>
      <c r="O671" s="239"/>
      <c r="P671" s="239"/>
      <c r="Q671" s="239"/>
      <c r="R671" s="239"/>
      <c r="S671" s="239"/>
    </row>
    <row r="672" spans="1:19" s="253" customFormat="1" x14ac:dyDescent="0.25">
      <c r="A672" s="239"/>
      <c r="B672" s="239"/>
      <c r="F672" s="239"/>
      <c r="G672" s="239"/>
      <c r="H672" s="239"/>
      <c r="I672" s="239"/>
      <c r="J672" s="239"/>
      <c r="K672" s="239"/>
      <c r="L672" s="239"/>
      <c r="M672" s="239"/>
      <c r="N672" s="239"/>
      <c r="O672" s="239"/>
      <c r="P672" s="239"/>
      <c r="Q672" s="239"/>
      <c r="R672" s="239"/>
      <c r="S672" s="239"/>
    </row>
    <row r="673" spans="1:19" s="253" customFormat="1" x14ac:dyDescent="0.25">
      <c r="A673" s="239"/>
      <c r="B673" s="239"/>
      <c r="F673" s="239"/>
      <c r="G673" s="239"/>
      <c r="H673" s="239"/>
      <c r="I673" s="239"/>
      <c r="J673" s="239"/>
      <c r="K673" s="239"/>
      <c r="L673" s="239"/>
      <c r="M673" s="239"/>
      <c r="N673" s="239"/>
      <c r="O673" s="239"/>
      <c r="P673" s="239"/>
      <c r="Q673" s="239"/>
      <c r="R673" s="239"/>
      <c r="S673" s="239"/>
    </row>
    <row r="674" spans="1:19" s="253" customFormat="1" x14ac:dyDescent="0.25">
      <c r="A674" s="239"/>
      <c r="B674" s="239"/>
      <c r="F674" s="239"/>
      <c r="G674" s="239"/>
      <c r="H674" s="239"/>
      <c r="I674" s="239"/>
      <c r="J674" s="239"/>
      <c r="K674" s="239"/>
      <c r="L674" s="239"/>
      <c r="M674" s="239"/>
      <c r="N674" s="239"/>
      <c r="O674" s="239"/>
      <c r="P674" s="239"/>
      <c r="Q674" s="239"/>
      <c r="R674" s="239"/>
      <c r="S674" s="239"/>
    </row>
    <row r="675" spans="1:19" s="253" customFormat="1" x14ac:dyDescent="0.25">
      <c r="A675" s="239"/>
      <c r="B675" s="239"/>
      <c r="F675" s="239"/>
      <c r="G675" s="239"/>
      <c r="H675" s="239"/>
      <c r="I675" s="239"/>
      <c r="J675" s="239"/>
      <c r="K675" s="239"/>
      <c r="L675" s="239"/>
      <c r="M675" s="239"/>
      <c r="N675" s="239"/>
      <c r="O675" s="239"/>
      <c r="P675" s="239"/>
      <c r="Q675" s="239"/>
      <c r="R675" s="239"/>
      <c r="S675" s="239"/>
    </row>
    <row r="676" spans="1:19" s="253" customFormat="1" x14ac:dyDescent="0.25">
      <c r="A676" s="239"/>
      <c r="B676" s="239"/>
      <c r="F676" s="239"/>
      <c r="G676" s="239"/>
      <c r="H676" s="239"/>
      <c r="I676" s="239"/>
      <c r="J676" s="239"/>
      <c r="K676" s="239"/>
      <c r="L676" s="239"/>
      <c r="M676" s="239"/>
      <c r="N676" s="239"/>
      <c r="O676" s="239"/>
      <c r="P676" s="239"/>
      <c r="Q676" s="239"/>
      <c r="R676" s="239"/>
      <c r="S676" s="239"/>
    </row>
    <row r="677" spans="1:19" s="253" customFormat="1" x14ac:dyDescent="0.25">
      <c r="A677" s="239"/>
      <c r="B677" s="239"/>
      <c r="F677" s="239"/>
      <c r="G677" s="239"/>
      <c r="H677" s="239"/>
      <c r="I677" s="239"/>
      <c r="J677" s="239"/>
      <c r="K677" s="239"/>
      <c r="L677" s="239"/>
      <c r="M677" s="239"/>
      <c r="N677" s="239"/>
      <c r="O677" s="239"/>
      <c r="P677" s="239"/>
      <c r="Q677" s="239"/>
      <c r="R677" s="239"/>
      <c r="S677" s="239"/>
    </row>
    <row r="678" spans="1:19" s="253" customFormat="1" x14ac:dyDescent="0.25">
      <c r="A678" s="239"/>
      <c r="B678" s="239"/>
      <c r="F678" s="239"/>
      <c r="G678" s="239"/>
      <c r="H678" s="239"/>
      <c r="I678" s="239"/>
      <c r="J678" s="239"/>
      <c r="K678" s="239"/>
      <c r="L678" s="239"/>
      <c r="M678" s="239"/>
      <c r="N678" s="239"/>
      <c r="O678" s="239"/>
      <c r="P678" s="239"/>
      <c r="Q678" s="239"/>
      <c r="R678" s="239"/>
      <c r="S678" s="239"/>
    </row>
    <row r="679" spans="1:19" s="253" customFormat="1" x14ac:dyDescent="0.25">
      <c r="A679" s="239"/>
      <c r="B679" s="239"/>
      <c r="F679" s="239"/>
      <c r="G679" s="239"/>
      <c r="H679" s="239"/>
      <c r="I679" s="239"/>
      <c r="J679" s="239"/>
      <c r="K679" s="239"/>
      <c r="L679" s="239"/>
      <c r="M679" s="239"/>
      <c r="N679" s="239"/>
      <c r="O679" s="239"/>
      <c r="P679" s="239"/>
      <c r="Q679" s="239"/>
      <c r="R679" s="239"/>
      <c r="S679" s="239"/>
    </row>
    <row r="680" spans="1:19" s="253" customFormat="1" x14ac:dyDescent="0.25">
      <c r="A680" s="239"/>
      <c r="B680" s="239"/>
      <c r="F680" s="239"/>
      <c r="G680" s="239"/>
      <c r="H680" s="239"/>
      <c r="I680" s="239"/>
      <c r="J680" s="239"/>
      <c r="K680" s="239"/>
      <c r="L680" s="239"/>
      <c r="M680" s="239"/>
      <c r="N680" s="239"/>
      <c r="O680" s="239"/>
      <c r="P680" s="239"/>
      <c r="Q680" s="239"/>
      <c r="R680" s="239"/>
      <c r="S680" s="239"/>
    </row>
    <row r="681" spans="1:19" s="253" customFormat="1" x14ac:dyDescent="0.25">
      <c r="A681" s="239"/>
      <c r="B681" s="239"/>
      <c r="F681" s="239"/>
      <c r="G681" s="239"/>
      <c r="H681" s="239"/>
      <c r="I681" s="239"/>
      <c r="J681" s="239"/>
      <c r="K681" s="239"/>
      <c r="L681" s="239"/>
      <c r="M681" s="239"/>
      <c r="N681" s="239"/>
      <c r="O681" s="239"/>
      <c r="P681" s="239"/>
      <c r="Q681" s="239"/>
      <c r="R681" s="239"/>
      <c r="S681" s="239"/>
    </row>
    <row r="682" spans="1:19" s="253" customFormat="1" x14ac:dyDescent="0.25">
      <c r="A682" s="239"/>
      <c r="B682" s="239"/>
      <c r="F682" s="239"/>
      <c r="G682" s="239"/>
      <c r="H682" s="239"/>
      <c r="I682" s="239"/>
      <c r="J682" s="239"/>
      <c r="K682" s="239"/>
      <c r="L682" s="239"/>
      <c r="M682" s="239"/>
      <c r="N682" s="239"/>
      <c r="O682" s="239"/>
      <c r="P682" s="239"/>
      <c r="Q682" s="239"/>
      <c r="R682" s="239"/>
      <c r="S682" s="239"/>
    </row>
    <row r="683" spans="1:19" s="253" customFormat="1" x14ac:dyDescent="0.25">
      <c r="A683" s="239"/>
      <c r="B683" s="239"/>
      <c r="F683" s="239"/>
      <c r="G683" s="239"/>
      <c r="H683" s="239"/>
      <c r="I683" s="239"/>
      <c r="J683" s="239"/>
      <c r="K683" s="239"/>
      <c r="L683" s="239"/>
      <c r="M683" s="239"/>
      <c r="N683" s="239"/>
      <c r="O683" s="239"/>
      <c r="P683" s="239"/>
      <c r="Q683" s="239"/>
      <c r="R683" s="239"/>
      <c r="S683" s="239"/>
    </row>
    <row r="684" spans="1:19" s="253" customFormat="1" x14ac:dyDescent="0.25">
      <c r="A684" s="239"/>
      <c r="B684" s="239"/>
      <c r="F684" s="239"/>
      <c r="G684" s="239"/>
      <c r="H684" s="239"/>
      <c r="I684" s="239"/>
      <c r="J684" s="239"/>
      <c r="K684" s="239"/>
      <c r="L684" s="239"/>
      <c r="M684" s="239"/>
      <c r="N684" s="239"/>
      <c r="O684" s="239"/>
      <c r="P684" s="239"/>
      <c r="Q684" s="239"/>
      <c r="R684" s="239"/>
      <c r="S684" s="239"/>
    </row>
    <row r="685" spans="1:19" s="253" customFormat="1" x14ac:dyDescent="0.25">
      <c r="A685" s="239"/>
      <c r="B685" s="239"/>
      <c r="F685" s="239"/>
      <c r="G685" s="239"/>
      <c r="H685" s="239"/>
      <c r="I685" s="239"/>
      <c r="J685" s="239"/>
      <c r="K685" s="239"/>
      <c r="L685" s="239"/>
      <c r="M685" s="239"/>
      <c r="N685" s="239"/>
      <c r="O685" s="239"/>
      <c r="P685" s="239"/>
      <c r="Q685" s="239"/>
      <c r="R685" s="239"/>
      <c r="S685" s="239"/>
    </row>
    <row r="686" spans="1:19" s="253" customFormat="1" x14ac:dyDescent="0.25">
      <c r="A686" s="239"/>
      <c r="B686" s="239"/>
      <c r="F686" s="239"/>
      <c r="G686" s="239"/>
      <c r="H686" s="239"/>
      <c r="I686" s="239"/>
      <c r="J686" s="239"/>
      <c r="K686" s="239"/>
      <c r="L686" s="239"/>
      <c r="M686" s="239"/>
      <c r="N686" s="239"/>
      <c r="O686" s="239"/>
      <c r="P686" s="239"/>
      <c r="Q686" s="239"/>
      <c r="R686" s="239"/>
      <c r="S686" s="239"/>
    </row>
    <row r="687" spans="1:19" s="253" customFormat="1" x14ac:dyDescent="0.25">
      <c r="A687" s="239"/>
      <c r="B687" s="239"/>
      <c r="F687" s="239"/>
      <c r="G687" s="239"/>
      <c r="H687" s="239"/>
      <c r="I687" s="239"/>
      <c r="J687" s="239"/>
      <c r="K687" s="239"/>
      <c r="L687" s="239"/>
      <c r="M687" s="239"/>
      <c r="N687" s="239"/>
      <c r="O687" s="239"/>
      <c r="P687" s="239"/>
      <c r="Q687" s="239"/>
      <c r="R687" s="239"/>
      <c r="S687" s="239"/>
    </row>
    <row r="688" spans="1:19" s="253" customFormat="1" x14ac:dyDescent="0.25">
      <c r="A688" s="239"/>
      <c r="B688" s="239"/>
      <c r="F688" s="239"/>
      <c r="G688" s="239"/>
      <c r="H688" s="239"/>
      <c r="I688" s="239"/>
      <c r="J688" s="239"/>
      <c r="K688" s="239"/>
      <c r="L688" s="239"/>
      <c r="M688" s="239"/>
      <c r="N688" s="239"/>
      <c r="O688" s="239"/>
      <c r="P688" s="239"/>
      <c r="Q688" s="239"/>
      <c r="R688" s="239"/>
      <c r="S688" s="239"/>
    </row>
    <row r="689" spans="1:19" s="253" customFormat="1" x14ac:dyDescent="0.25">
      <c r="A689" s="239"/>
      <c r="B689" s="239"/>
      <c r="F689" s="239"/>
      <c r="G689" s="239"/>
      <c r="H689" s="239"/>
      <c r="I689" s="239"/>
      <c r="J689" s="239"/>
      <c r="K689" s="239"/>
      <c r="L689" s="239"/>
      <c r="M689" s="239"/>
      <c r="N689" s="239"/>
      <c r="O689" s="239"/>
      <c r="P689" s="239"/>
      <c r="Q689" s="239"/>
      <c r="R689" s="239"/>
      <c r="S689" s="239"/>
    </row>
    <row r="690" spans="1:19" s="253" customFormat="1" x14ac:dyDescent="0.25">
      <c r="A690" s="239"/>
      <c r="B690" s="239"/>
      <c r="F690" s="239"/>
      <c r="G690" s="239"/>
      <c r="H690" s="239"/>
      <c r="I690" s="239"/>
      <c r="J690" s="239"/>
      <c r="K690" s="239"/>
      <c r="L690" s="239"/>
      <c r="M690" s="239"/>
      <c r="N690" s="239"/>
      <c r="O690" s="239"/>
      <c r="P690" s="239"/>
      <c r="Q690" s="239"/>
      <c r="R690" s="239"/>
      <c r="S690" s="239"/>
    </row>
    <row r="691" spans="1:19" s="253" customFormat="1" x14ac:dyDescent="0.25">
      <c r="A691" s="239"/>
      <c r="B691" s="239"/>
      <c r="F691" s="239"/>
      <c r="G691" s="239"/>
      <c r="H691" s="239"/>
      <c r="I691" s="239"/>
      <c r="J691" s="239"/>
      <c r="K691" s="239"/>
      <c r="L691" s="239"/>
      <c r="M691" s="239"/>
      <c r="N691" s="239"/>
      <c r="O691" s="239"/>
      <c r="P691" s="239"/>
      <c r="Q691" s="239"/>
      <c r="R691" s="239"/>
      <c r="S691" s="239"/>
    </row>
    <row r="692" spans="1:19" s="253" customFormat="1" x14ac:dyDescent="0.25">
      <c r="A692" s="239"/>
      <c r="B692" s="239"/>
      <c r="F692" s="239"/>
      <c r="G692" s="239"/>
      <c r="H692" s="239"/>
      <c r="I692" s="239"/>
      <c r="J692" s="239"/>
      <c r="K692" s="239"/>
      <c r="L692" s="239"/>
      <c r="M692" s="239"/>
      <c r="N692" s="239"/>
      <c r="O692" s="239"/>
      <c r="P692" s="239"/>
      <c r="Q692" s="239"/>
      <c r="R692" s="239"/>
      <c r="S692" s="239"/>
    </row>
    <row r="693" spans="1:19" s="253" customFormat="1" x14ac:dyDescent="0.25">
      <c r="A693" s="239"/>
      <c r="B693" s="239"/>
      <c r="F693" s="239"/>
      <c r="G693" s="239"/>
      <c r="H693" s="239"/>
      <c r="I693" s="239"/>
      <c r="J693" s="239"/>
      <c r="K693" s="239"/>
      <c r="L693" s="239"/>
      <c r="M693" s="239"/>
      <c r="N693" s="239"/>
      <c r="O693" s="239"/>
      <c r="P693" s="239"/>
      <c r="Q693" s="239"/>
      <c r="R693" s="239"/>
      <c r="S693" s="239"/>
    </row>
    <row r="694" spans="1:19" s="253" customFormat="1" x14ac:dyDescent="0.25">
      <c r="A694" s="239"/>
      <c r="B694" s="239"/>
      <c r="F694" s="239"/>
      <c r="G694" s="239"/>
      <c r="H694" s="239"/>
      <c r="I694" s="239"/>
      <c r="J694" s="239"/>
      <c r="K694" s="239"/>
      <c r="L694" s="239"/>
      <c r="M694" s="239"/>
      <c r="N694" s="239"/>
      <c r="O694" s="239"/>
      <c r="P694" s="239"/>
      <c r="Q694" s="239"/>
      <c r="R694" s="239"/>
      <c r="S694" s="239"/>
    </row>
    <row r="695" spans="1:19" s="253" customFormat="1" x14ac:dyDescent="0.25">
      <c r="A695" s="239"/>
      <c r="B695" s="239"/>
      <c r="F695" s="239"/>
      <c r="G695" s="239"/>
      <c r="H695" s="239"/>
      <c r="I695" s="239"/>
      <c r="J695" s="239"/>
      <c r="K695" s="239"/>
      <c r="L695" s="239"/>
      <c r="M695" s="239"/>
      <c r="N695" s="239"/>
      <c r="O695" s="239"/>
      <c r="P695" s="239"/>
      <c r="Q695" s="239"/>
      <c r="R695" s="239"/>
      <c r="S695" s="239"/>
    </row>
    <row r="696" spans="1:19" s="253" customFormat="1" x14ac:dyDescent="0.25">
      <c r="A696" s="239"/>
      <c r="B696" s="239"/>
      <c r="F696" s="239"/>
      <c r="G696" s="239"/>
      <c r="H696" s="239"/>
      <c r="I696" s="239"/>
      <c r="J696" s="239"/>
      <c r="K696" s="239"/>
      <c r="L696" s="239"/>
      <c r="M696" s="239"/>
      <c r="N696" s="239"/>
      <c r="O696" s="239"/>
      <c r="P696" s="239"/>
      <c r="Q696" s="239"/>
      <c r="R696" s="239"/>
      <c r="S696" s="239"/>
    </row>
    <row r="697" spans="1:19" s="253" customFormat="1" x14ac:dyDescent="0.25">
      <c r="A697" s="239"/>
      <c r="B697" s="239"/>
      <c r="F697" s="239"/>
      <c r="G697" s="239"/>
      <c r="H697" s="239"/>
      <c r="I697" s="239"/>
      <c r="J697" s="239"/>
      <c r="K697" s="239"/>
      <c r="L697" s="239"/>
      <c r="M697" s="239"/>
      <c r="N697" s="239"/>
      <c r="O697" s="239"/>
      <c r="P697" s="239"/>
      <c r="Q697" s="239"/>
      <c r="R697" s="239"/>
      <c r="S697" s="239"/>
    </row>
    <row r="698" spans="1:19" s="253" customFormat="1" x14ac:dyDescent="0.25">
      <c r="A698" s="239"/>
      <c r="B698" s="239"/>
      <c r="F698" s="239"/>
      <c r="G698" s="239"/>
      <c r="H698" s="239"/>
      <c r="I698" s="239"/>
      <c r="J698" s="239"/>
      <c r="K698" s="239"/>
      <c r="L698" s="239"/>
      <c r="M698" s="239"/>
      <c r="N698" s="239"/>
      <c r="O698" s="239"/>
      <c r="P698" s="239"/>
      <c r="Q698" s="239"/>
      <c r="R698" s="239"/>
      <c r="S698" s="239"/>
    </row>
    <row r="699" spans="1:19" s="253" customFormat="1" x14ac:dyDescent="0.25">
      <c r="A699" s="239"/>
      <c r="B699" s="239"/>
      <c r="F699" s="239"/>
      <c r="G699" s="239"/>
      <c r="H699" s="239"/>
      <c r="I699" s="239"/>
      <c r="J699" s="239"/>
      <c r="K699" s="239"/>
      <c r="L699" s="239"/>
      <c r="M699" s="239"/>
      <c r="N699" s="239"/>
      <c r="O699" s="239"/>
      <c r="P699" s="239"/>
      <c r="Q699" s="239"/>
      <c r="R699" s="239"/>
      <c r="S699" s="239"/>
    </row>
    <row r="700" spans="1:19" s="253" customFormat="1" x14ac:dyDescent="0.25">
      <c r="A700" s="239"/>
      <c r="B700" s="239"/>
      <c r="F700" s="239"/>
      <c r="G700" s="239"/>
      <c r="H700" s="239"/>
      <c r="I700" s="239"/>
      <c r="J700" s="239"/>
      <c r="K700" s="239"/>
      <c r="L700" s="239"/>
      <c r="M700" s="239"/>
      <c r="N700" s="239"/>
      <c r="O700" s="239"/>
      <c r="P700" s="239"/>
      <c r="Q700" s="239"/>
      <c r="R700" s="239"/>
      <c r="S700" s="239"/>
    </row>
    <row r="701" spans="1:19" s="253" customFormat="1" x14ac:dyDescent="0.25">
      <c r="A701" s="239"/>
      <c r="B701" s="239"/>
      <c r="F701" s="239"/>
      <c r="G701" s="239"/>
      <c r="H701" s="239"/>
      <c r="I701" s="239"/>
      <c r="J701" s="239"/>
      <c r="K701" s="239"/>
      <c r="L701" s="239"/>
      <c r="M701" s="239"/>
      <c r="N701" s="239"/>
      <c r="O701" s="239"/>
      <c r="P701" s="239"/>
      <c r="Q701" s="239"/>
      <c r="R701" s="239"/>
      <c r="S701" s="239"/>
    </row>
    <row r="702" spans="1:19" s="253" customFormat="1" x14ac:dyDescent="0.25">
      <c r="A702" s="239"/>
      <c r="B702" s="239"/>
      <c r="F702" s="239"/>
      <c r="G702" s="239"/>
      <c r="H702" s="239"/>
      <c r="I702" s="239"/>
      <c r="J702" s="239"/>
      <c r="K702" s="239"/>
      <c r="L702" s="239"/>
      <c r="M702" s="239"/>
      <c r="N702" s="239"/>
      <c r="O702" s="239"/>
      <c r="P702" s="239"/>
      <c r="Q702" s="239"/>
      <c r="R702" s="239"/>
      <c r="S702" s="239"/>
    </row>
    <row r="703" spans="1:19" s="253" customFormat="1" x14ac:dyDescent="0.25">
      <c r="A703" s="239"/>
      <c r="B703" s="239"/>
      <c r="F703" s="239"/>
      <c r="G703" s="239"/>
      <c r="H703" s="239"/>
      <c r="I703" s="239"/>
      <c r="J703" s="239"/>
      <c r="K703" s="239"/>
      <c r="L703" s="239"/>
      <c r="M703" s="239"/>
      <c r="N703" s="239"/>
      <c r="O703" s="239"/>
      <c r="P703" s="239"/>
      <c r="Q703" s="239"/>
      <c r="R703" s="239"/>
      <c r="S703" s="239"/>
    </row>
    <row r="704" spans="1:19" s="253" customFormat="1" x14ac:dyDescent="0.25">
      <c r="A704" s="239"/>
      <c r="B704" s="239"/>
      <c r="F704" s="239"/>
      <c r="G704" s="239"/>
      <c r="H704" s="239"/>
      <c r="I704" s="239"/>
      <c r="J704" s="239"/>
      <c r="K704" s="239"/>
      <c r="L704" s="239"/>
      <c r="M704" s="239"/>
      <c r="N704" s="239"/>
      <c r="O704" s="239"/>
      <c r="P704" s="239"/>
      <c r="Q704" s="239"/>
      <c r="R704" s="239"/>
      <c r="S704" s="239"/>
    </row>
    <row r="705" spans="1:19" s="253" customFormat="1" x14ac:dyDescent="0.25">
      <c r="A705" s="239"/>
      <c r="B705" s="239"/>
      <c r="F705" s="239"/>
      <c r="G705" s="239"/>
      <c r="H705" s="239"/>
      <c r="I705" s="239"/>
      <c r="J705" s="239"/>
      <c r="K705" s="239"/>
      <c r="L705" s="239"/>
      <c r="M705" s="239"/>
      <c r="N705" s="239"/>
      <c r="O705" s="239"/>
      <c r="P705" s="239"/>
      <c r="Q705" s="239"/>
      <c r="R705" s="239"/>
      <c r="S705" s="239"/>
    </row>
    <row r="706" spans="1:19" s="253" customFormat="1" x14ac:dyDescent="0.25">
      <c r="A706" s="239"/>
      <c r="B706" s="239"/>
      <c r="F706" s="239"/>
      <c r="G706" s="239"/>
      <c r="H706" s="239"/>
      <c r="I706" s="239"/>
      <c r="J706" s="239"/>
      <c r="K706" s="239"/>
      <c r="L706" s="239"/>
      <c r="M706" s="239"/>
      <c r="N706" s="239"/>
      <c r="O706" s="239"/>
      <c r="P706" s="239"/>
      <c r="Q706" s="239"/>
      <c r="R706" s="239"/>
      <c r="S706" s="239"/>
    </row>
    <row r="707" spans="1:19" s="253" customFormat="1" x14ac:dyDescent="0.25">
      <c r="A707" s="239"/>
      <c r="B707" s="239"/>
      <c r="F707" s="239"/>
      <c r="G707" s="239"/>
      <c r="H707" s="239"/>
      <c r="I707" s="239"/>
      <c r="J707" s="239"/>
      <c r="K707" s="239"/>
      <c r="L707" s="239"/>
      <c r="M707" s="239"/>
      <c r="N707" s="239"/>
      <c r="O707" s="239"/>
      <c r="P707" s="239"/>
      <c r="Q707" s="239"/>
      <c r="R707" s="239"/>
      <c r="S707" s="239"/>
    </row>
    <row r="708" spans="1:19" s="253" customFormat="1" x14ac:dyDescent="0.25">
      <c r="A708" s="239"/>
      <c r="B708" s="239"/>
      <c r="F708" s="239"/>
      <c r="G708" s="239"/>
      <c r="H708" s="239"/>
      <c r="I708" s="239"/>
      <c r="J708" s="239"/>
      <c r="K708" s="239"/>
      <c r="L708" s="239"/>
      <c r="M708" s="239"/>
      <c r="N708" s="239"/>
      <c r="O708" s="239"/>
      <c r="P708" s="239"/>
      <c r="Q708" s="239"/>
      <c r="R708" s="239"/>
      <c r="S708" s="239"/>
    </row>
    <row r="709" spans="1:19" s="253" customFormat="1" x14ac:dyDescent="0.25">
      <c r="A709" s="239"/>
      <c r="B709" s="239"/>
      <c r="F709" s="239"/>
      <c r="G709" s="239"/>
      <c r="H709" s="239"/>
      <c r="I709" s="239"/>
      <c r="J709" s="239"/>
      <c r="K709" s="239"/>
      <c r="L709" s="239"/>
      <c r="M709" s="239"/>
      <c r="N709" s="239"/>
      <c r="O709" s="239"/>
      <c r="P709" s="239"/>
      <c r="Q709" s="239"/>
      <c r="R709" s="239"/>
      <c r="S709" s="239"/>
    </row>
    <row r="710" spans="1:19" s="253" customFormat="1" x14ac:dyDescent="0.25">
      <c r="A710" s="239"/>
      <c r="B710" s="239"/>
      <c r="F710" s="239"/>
      <c r="G710" s="239"/>
      <c r="H710" s="239"/>
      <c r="I710" s="239"/>
      <c r="J710" s="239"/>
      <c r="K710" s="239"/>
      <c r="L710" s="239"/>
      <c r="M710" s="239"/>
      <c r="N710" s="239"/>
      <c r="O710" s="239"/>
      <c r="P710" s="239"/>
      <c r="Q710" s="239"/>
      <c r="R710" s="239"/>
      <c r="S710" s="239"/>
    </row>
    <row r="711" spans="1:19" s="253" customFormat="1" x14ac:dyDescent="0.25">
      <c r="A711" s="239"/>
      <c r="B711" s="239"/>
      <c r="F711" s="239"/>
      <c r="G711" s="239"/>
      <c r="H711" s="239"/>
      <c r="I711" s="239"/>
      <c r="J711" s="239"/>
      <c r="K711" s="239"/>
      <c r="L711" s="239"/>
      <c r="M711" s="239"/>
      <c r="N711" s="239"/>
      <c r="O711" s="239"/>
      <c r="P711" s="239"/>
      <c r="Q711" s="239"/>
      <c r="R711" s="239"/>
      <c r="S711" s="239"/>
    </row>
    <row r="712" spans="1:19" s="253" customFormat="1" x14ac:dyDescent="0.25">
      <c r="A712" s="239"/>
      <c r="B712" s="239"/>
      <c r="F712" s="239"/>
      <c r="G712" s="239"/>
      <c r="H712" s="239"/>
      <c r="I712" s="239"/>
      <c r="J712" s="239"/>
      <c r="K712" s="239"/>
      <c r="L712" s="239"/>
      <c r="M712" s="239"/>
      <c r="N712" s="239"/>
      <c r="O712" s="239"/>
      <c r="P712" s="239"/>
      <c r="Q712" s="239"/>
      <c r="R712" s="239"/>
      <c r="S712" s="239"/>
    </row>
    <row r="713" spans="1:19" s="253" customFormat="1" x14ac:dyDescent="0.25">
      <c r="A713" s="239"/>
      <c r="B713" s="239"/>
      <c r="F713" s="239"/>
      <c r="G713" s="239"/>
      <c r="H713" s="239"/>
      <c r="I713" s="239"/>
      <c r="J713" s="239"/>
      <c r="K713" s="239"/>
      <c r="L713" s="239"/>
      <c r="M713" s="239"/>
      <c r="N713" s="239"/>
      <c r="O713" s="239"/>
      <c r="P713" s="239"/>
      <c r="Q713" s="239"/>
      <c r="R713" s="239"/>
      <c r="S713" s="239"/>
    </row>
    <row r="714" spans="1:19" s="253" customFormat="1" x14ac:dyDescent="0.25">
      <c r="A714" s="239"/>
      <c r="B714" s="239"/>
      <c r="F714" s="239"/>
      <c r="G714" s="239"/>
      <c r="H714" s="239"/>
      <c r="I714" s="239"/>
      <c r="J714" s="239"/>
      <c r="K714" s="239"/>
      <c r="L714" s="239"/>
      <c r="M714" s="239"/>
      <c r="N714" s="239"/>
      <c r="O714" s="239"/>
      <c r="P714" s="239"/>
      <c r="Q714" s="239"/>
      <c r="R714" s="239"/>
      <c r="S714" s="239"/>
    </row>
    <row r="715" spans="1:19" s="253" customFormat="1" x14ac:dyDescent="0.25">
      <c r="A715" s="239"/>
      <c r="B715" s="239"/>
      <c r="F715" s="239"/>
      <c r="G715" s="239"/>
      <c r="H715" s="239"/>
      <c r="I715" s="239"/>
      <c r="J715" s="239"/>
      <c r="K715" s="239"/>
      <c r="L715" s="239"/>
      <c r="M715" s="239"/>
      <c r="N715" s="239"/>
      <c r="O715" s="239"/>
      <c r="P715" s="239"/>
      <c r="Q715" s="239"/>
      <c r="R715" s="239"/>
      <c r="S715" s="239"/>
    </row>
    <row r="716" spans="1:19" s="253" customFormat="1" x14ac:dyDescent="0.25">
      <c r="A716" s="239"/>
      <c r="B716" s="239"/>
      <c r="F716" s="239"/>
      <c r="G716" s="239"/>
      <c r="H716" s="239"/>
      <c r="I716" s="239"/>
      <c r="J716" s="239"/>
      <c r="K716" s="239"/>
      <c r="L716" s="239"/>
      <c r="M716" s="239"/>
      <c r="N716" s="239"/>
      <c r="O716" s="239"/>
      <c r="P716" s="239"/>
      <c r="Q716" s="239"/>
      <c r="R716" s="239"/>
      <c r="S716" s="239"/>
    </row>
    <row r="717" spans="1:19" s="253" customFormat="1" x14ac:dyDescent="0.25">
      <c r="A717" s="239"/>
      <c r="B717" s="239"/>
      <c r="F717" s="239"/>
      <c r="G717" s="239"/>
      <c r="H717" s="239"/>
      <c r="I717" s="239"/>
      <c r="J717" s="239"/>
      <c r="K717" s="239"/>
      <c r="L717" s="239"/>
      <c r="M717" s="239"/>
      <c r="N717" s="239"/>
      <c r="O717" s="239"/>
      <c r="P717" s="239"/>
      <c r="Q717" s="239"/>
      <c r="R717" s="239"/>
      <c r="S717" s="239"/>
    </row>
    <row r="718" spans="1:19" s="253" customFormat="1" x14ac:dyDescent="0.25">
      <c r="A718" s="239"/>
      <c r="B718" s="239"/>
      <c r="F718" s="239"/>
      <c r="G718" s="239"/>
      <c r="H718" s="239"/>
      <c r="I718" s="239"/>
      <c r="J718" s="239"/>
      <c r="K718" s="239"/>
      <c r="L718" s="239"/>
      <c r="M718" s="239"/>
      <c r="N718" s="239"/>
      <c r="O718" s="239"/>
      <c r="P718" s="239"/>
      <c r="Q718" s="239"/>
      <c r="R718" s="239"/>
      <c r="S718" s="239"/>
    </row>
    <row r="719" spans="1:19" s="253" customFormat="1" x14ac:dyDescent="0.25">
      <c r="A719" s="239"/>
      <c r="B719" s="239"/>
      <c r="F719" s="239"/>
      <c r="G719" s="239"/>
      <c r="H719" s="239"/>
      <c r="I719" s="239"/>
      <c r="J719" s="239"/>
      <c r="K719" s="239"/>
      <c r="L719" s="239"/>
      <c r="M719" s="239"/>
      <c r="N719" s="239"/>
      <c r="O719" s="239"/>
      <c r="P719" s="239"/>
      <c r="Q719" s="239"/>
      <c r="R719" s="239"/>
      <c r="S719" s="239"/>
    </row>
    <row r="720" spans="1:19" s="253" customFormat="1" x14ac:dyDescent="0.25">
      <c r="A720" s="239"/>
      <c r="B720" s="239"/>
      <c r="F720" s="239"/>
      <c r="G720" s="239"/>
      <c r="H720" s="239"/>
      <c r="I720" s="239"/>
      <c r="J720" s="239"/>
      <c r="K720" s="239"/>
      <c r="L720" s="239"/>
      <c r="M720" s="239"/>
      <c r="N720" s="239"/>
      <c r="O720" s="239"/>
      <c r="P720" s="239"/>
      <c r="Q720" s="239"/>
      <c r="R720" s="239"/>
      <c r="S720" s="239"/>
    </row>
    <row r="721" spans="1:19" s="253" customFormat="1" x14ac:dyDescent="0.25">
      <c r="A721" s="239"/>
      <c r="B721" s="239"/>
      <c r="F721" s="239"/>
      <c r="G721" s="239"/>
      <c r="H721" s="239"/>
      <c r="I721" s="239"/>
      <c r="J721" s="239"/>
      <c r="K721" s="239"/>
      <c r="L721" s="239"/>
      <c r="M721" s="239"/>
      <c r="N721" s="239"/>
      <c r="O721" s="239"/>
      <c r="P721" s="239"/>
      <c r="Q721" s="239"/>
      <c r="R721" s="239"/>
      <c r="S721" s="239"/>
    </row>
    <row r="722" spans="1:19" s="253" customFormat="1" x14ac:dyDescent="0.25">
      <c r="A722" s="239"/>
      <c r="B722" s="239"/>
      <c r="F722" s="239"/>
      <c r="G722" s="239"/>
      <c r="H722" s="239"/>
      <c r="I722" s="239"/>
      <c r="J722" s="239"/>
      <c r="K722" s="239"/>
      <c r="L722" s="239"/>
      <c r="M722" s="239"/>
      <c r="N722" s="239"/>
      <c r="O722" s="239"/>
      <c r="P722" s="239"/>
      <c r="Q722" s="239"/>
      <c r="R722" s="239"/>
      <c r="S722" s="239"/>
    </row>
    <row r="723" spans="1:19" s="253" customFormat="1" x14ac:dyDescent="0.25">
      <c r="A723" s="239"/>
      <c r="B723" s="239"/>
      <c r="F723" s="239"/>
      <c r="G723" s="239"/>
      <c r="H723" s="239"/>
      <c r="I723" s="239"/>
      <c r="J723" s="239"/>
      <c r="K723" s="239"/>
      <c r="L723" s="239"/>
      <c r="M723" s="239"/>
      <c r="N723" s="239"/>
      <c r="O723" s="239"/>
      <c r="P723" s="239"/>
      <c r="Q723" s="239"/>
      <c r="R723" s="239"/>
      <c r="S723" s="239"/>
    </row>
    <row r="724" spans="1:19" s="253" customFormat="1" x14ac:dyDescent="0.25">
      <c r="A724" s="239"/>
      <c r="B724" s="239"/>
      <c r="F724" s="239"/>
      <c r="G724" s="239"/>
      <c r="H724" s="239"/>
      <c r="I724" s="239"/>
      <c r="J724" s="239"/>
      <c r="K724" s="239"/>
      <c r="L724" s="239"/>
      <c r="M724" s="239"/>
      <c r="N724" s="239"/>
      <c r="O724" s="239"/>
      <c r="P724" s="239"/>
      <c r="Q724" s="239"/>
      <c r="R724" s="239"/>
      <c r="S724" s="239"/>
    </row>
    <row r="725" spans="1:19" s="253" customFormat="1" x14ac:dyDescent="0.25">
      <c r="A725" s="239"/>
      <c r="B725" s="239"/>
      <c r="F725" s="239"/>
      <c r="G725" s="239"/>
      <c r="H725" s="239"/>
      <c r="I725" s="239"/>
      <c r="J725" s="239"/>
      <c r="K725" s="239"/>
      <c r="L725" s="239"/>
      <c r="M725" s="239"/>
      <c r="N725" s="239"/>
      <c r="O725" s="239"/>
      <c r="P725" s="239"/>
      <c r="Q725" s="239"/>
      <c r="R725" s="239"/>
      <c r="S725" s="239"/>
    </row>
    <row r="726" spans="1:19" s="253" customFormat="1" x14ac:dyDescent="0.25">
      <c r="A726" s="239"/>
      <c r="B726" s="239"/>
      <c r="F726" s="239"/>
      <c r="G726" s="239"/>
      <c r="H726" s="239"/>
      <c r="I726" s="239"/>
      <c r="J726" s="239"/>
      <c r="K726" s="239"/>
      <c r="L726" s="239"/>
      <c r="M726" s="239"/>
      <c r="N726" s="239"/>
      <c r="O726" s="239"/>
      <c r="P726" s="239"/>
      <c r="Q726" s="239"/>
      <c r="R726" s="239"/>
      <c r="S726" s="239"/>
    </row>
    <row r="727" spans="1:19" s="253" customFormat="1" x14ac:dyDescent="0.25">
      <c r="A727" s="239"/>
      <c r="B727" s="239"/>
      <c r="F727" s="239"/>
      <c r="G727" s="239"/>
      <c r="H727" s="239"/>
      <c r="I727" s="239"/>
      <c r="J727" s="239"/>
      <c r="K727" s="239"/>
      <c r="L727" s="239"/>
      <c r="M727" s="239"/>
      <c r="N727" s="239"/>
      <c r="O727" s="239"/>
      <c r="P727" s="239"/>
      <c r="Q727" s="239"/>
      <c r="R727" s="239"/>
      <c r="S727" s="239"/>
    </row>
    <row r="728" spans="1:19" s="253" customFormat="1" x14ac:dyDescent="0.25">
      <c r="A728" s="239"/>
      <c r="B728" s="239"/>
      <c r="F728" s="239"/>
      <c r="G728" s="239"/>
      <c r="H728" s="239"/>
      <c r="I728" s="239"/>
      <c r="J728" s="239"/>
      <c r="K728" s="239"/>
      <c r="L728" s="239"/>
      <c r="M728" s="239"/>
      <c r="N728" s="239"/>
      <c r="O728" s="239"/>
      <c r="P728" s="239"/>
      <c r="Q728" s="239"/>
      <c r="R728" s="239"/>
      <c r="S728" s="239"/>
    </row>
    <row r="729" spans="1:19" s="253" customFormat="1" x14ac:dyDescent="0.25">
      <c r="A729" s="239"/>
      <c r="B729" s="239"/>
      <c r="F729" s="239"/>
      <c r="G729" s="239"/>
      <c r="H729" s="239"/>
      <c r="I729" s="239"/>
      <c r="J729" s="239"/>
      <c r="K729" s="239"/>
      <c r="L729" s="239"/>
      <c r="M729" s="239"/>
      <c r="N729" s="239"/>
      <c r="O729" s="239"/>
      <c r="P729" s="239"/>
      <c r="Q729" s="239"/>
      <c r="R729" s="239"/>
      <c r="S729" s="239"/>
    </row>
    <row r="730" spans="1:19" s="253" customFormat="1" x14ac:dyDescent="0.25">
      <c r="A730" s="239"/>
      <c r="B730" s="239"/>
      <c r="F730" s="239"/>
      <c r="G730" s="239"/>
      <c r="H730" s="239"/>
      <c r="I730" s="239"/>
      <c r="J730" s="239"/>
      <c r="K730" s="239"/>
      <c r="L730" s="239"/>
      <c r="M730" s="239"/>
      <c r="N730" s="239"/>
      <c r="O730" s="239"/>
      <c r="P730" s="239"/>
      <c r="Q730" s="239"/>
      <c r="R730" s="239"/>
      <c r="S730" s="239"/>
    </row>
    <row r="731" spans="1:19" s="253" customFormat="1" x14ac:dyDescent="0.25">
      <c r="A731" s="239"/>
      <c r="B731" s="239"/>
      <c r="F731" s="239"/>
      <c r="G731" s="239"/>
      <c r="H731" s="239"/>
      <c r="I731" s="239"/>
      <c r="J731" s="239"/>
      <c r="K731" s="239"/>
      <c r="L731" s="239"/>
      <c r="M731" s="239"/>
      <c r="N731" s="239"/>
      <c r="O731" s="239"/>
      <c r="P731" s="239"/>
      <c r="Q731" s="239"/>
      <c r="R731" s="239"/>
      <c r="S731" s="239"/>
    </row>
    <row r="732" spans="1:19" s="253" customFormat="1" x14ac:dyDescent="0.25">
      <c r="A732" s="239"/>
      <c r="B732" s="239"/>
      <c r="F732" s="239"/>
      <c r="G732" s="239"/>
      <c r="H732" s="239"/>
      <c r="I732" s="239"/>
      <c r="J732" s="239"/>
      <c r="K732" s="239"/>
      <c r="L732" s="239"/>
      <c r="M732" s="239"/>
      <c r="N732" s="239"/>
      <c r="O732" s="239"/>
      <c r="P732" s="239"/>
      <c r="Q732" s="239"/>
      <c r="R732" s="239"/>
      <c r="S732" s="239"/>
    </row>
    <row r="733" spans="1:19" s="253" customFormat="1" x14ac:dyDescent="0.25">
      <c r="A733" s="239"/>
      <c r="B733" s="239"/>
      <c r="F733" s="239"/>
      <c r="G733" s="239"/>
      <c r="H733" s="239"/>
      <c r="I733" s="239"/>
      <c r="J733" s="239"/>
      <c r="K733" s="239"/>
      <c r="L733" s="239"/>
      <c r="M733" s="239"/>
      <c r="N733" s="239"/>
      <c r="O733" s="239"/>
      <c r="P733" s="239"/>
      <c r="Q733" s="239"/>
      <c r="R733" s="239"/>
      <c r="S733" s="239"/>
    </row>
    <row r="734" spans="1:19" s="253" customFormat="1" x14ac:dyDescent="0.25">
      <c r="A734" s="239"/>
      <c r="B734" s="239"/>
      <c r="F734" s="239"/>
      <c r="G734" s="239"/>
      <c r="H734" s="239"/>
      <c r="I734" s="239"/>
      <c r="J734" s="239"/>
      <c r="K734" s="239"/>
      <c r="L734" s="239"/>
      <c r="M734" s="239"/>
      <c r="N734" s="239"/>
      <c r="O734" s="239"/>
      <c r="P734" s="239"/>
      <c r="Q734" s="239"/>
      <c r="R734" s="239"/>
      <c r="S734" s="239"/>
    </row>
    <row r="735" spans="1:19" s="253" customFormat="1" x14ac:dyDescent="0.25">
      <c r="A735" s="239"/>
      <c r="B735" s="239"/>
      <c r="F735" s="239"/>
      <c r="G735" s="239"/>
      <c r="H735" s="239"/>
      <c r="I735" s="239"/>
      <c r="J735" s="239"/>
      <c r="K735" s="239"/>
      <c r="L735" s="239"/>
      <c r="M735" s="239"/>
      <c r="N735" s="239"/>
      <c r="O735" s="239"/>
      <c r="P735" s="239"/>
      <c r="Q735" s="239"/>
      <c r="R735" s="239"/>
      <c r="S735" s="239"/>
    </row>
    <row r="736" spans="1:19" s="253" customFormat="1" x14ac:dyDescent="0.25">
      <c r="A736" s="239"/>
      <c r="B736" s="239"/>
      <c r="F736" s="239"/>
      <c r="G736" s="239"/>
      <c r="H736" s="239"/>
      <c r="I736" s="239"/>
      <c r="J736" s="239"/>
      <c r="K736" s="239"/>
      <c r="L736" s="239"/>
      <c r="M736" s="239"/>
      <c r="N736" s="239"/>
      <c r="O736" s="239"/>
      <c r="P736" s="239"/>
      <c r="Q736" s="239"/>
      <c r="R736" s="239"/>
      <c r="S736" s="239"/>
    </row>
    <row r="737" spans="1:19" s="253" customFormat="1" x14ac:dyDescent="0.25">
      <c r="A737" s="239"/>
      <c r="B737" s="239"/>
      <c r="F737" s="239"/>
      <c r="G737" s="239"/>
      <c r="H737" s="239"/>
      <c r="I737" s="239"/>
      <c r="J737" s="239"/>
      <c r="K737" s="239"/>
      <c r="L737" s="239"/>
      <c r="M737" s="239"/>
      <c r="N737" s="239"/>
      <c r="O737" s="239"/>
      <c r="P737" s="239"/>
      <c r="Q737" s="239"/>
      <c r="R737" s="239"/>
      <c r="S737" s="239"/>
    </row>
    <row r="738" spans="1:19" s="253" customFormat="1" x14ac:dyDescent="0.25">
      <c r="A738" s="239"/>
      <c r="B738" s="239"/>
      <c r="F738" s="239"/>
      <c r="G738" s="239"/>
      <c r="H738" s="239"/>
      <c r="I738" s="239"/>
      <c r="J738" s="239"/>
      <c r="K738" s="239"/>
      <c r="L738" s="239"/>
      <c r="M738" s="239"/>
      <c r="N738" s="239"/>
      <c r="O738" s="239"/>
      <c r="P738" s="239"/>
      <c r="Q738" s="239"/>
      <c r="R738" s="239"/>
      <c r="S738" s="239"/>
    </row>
    <row r="739" spans="1:19" s="253" customFormat="1" x14ac:dyDescent="0.25">
      <c r="A739" s="239"/>
      <c r="B739" s="239"/>
      <c r="F739" s="239"/>
      <c r="G739" s="239"/>
      <c r="H739" s="239"/>
      <c r="I739" s="239"/>
      <c r="J739" s="239"/>
      <c r="K739" s="239"/>
      <c r="L739" s="239"/>
      <c r="M739" s="239"/>
      <c r="N739" s="239"/>
      <c r="O739" s="239"/>
      <c r="P739" s="239"/>
      <c r="Q739" s="239"/>
      <c r="R739" s="239"/>
      <c r="S739" s="239"/>
    </row>
    <row r="740" spans="1:19" s="253" customFormat="1" x14ac:dyDescent="0.25">
      <c r="A740" s="239"/>
      <c r="B740" s="239"/>
      <c r="F740" s="239"/>
      <c r="G740" s="239"/>
      <c r="H740" s="239"/>
      <c r="I740" s="239"/>
      <c r="J740" s="239"/>
      <c r="K740" s="239"/>
      <c r="L740" s="239"/>
      <c r="M740" s="239"/>
      <c r="N740" s="239"/>
      <c r="O740" s="239"/>
      <c r="P740" s="239"/>
      <c r="Q740" s="239"/>
      <c r="R740" s="239"/>
      <c r="S740" s="239"/>
    </row>
    <row r="741" spans="1:19" s="253" customFormat="1" x14ac:dyDescent="0.25">
      <c r="A741" s="239"/>
      <c r="B741" s="239"/>
      <c r="F741" s="239"/>
      <c r="G741" s="239"/>
      <c r="H741" s="239"/>
      <c r="I741" s="239"/>
      <c r="J741" s="239"/>
      <c r="K741" s="239"/>
      <c r="L741" s="239"/>
      <c r="M741" s="239"/>
      <c r="N741" s="239"/>
      <c r="O741" s="239"/>
      <c r="P741" s="239"/>
      <c r="Q741" s="239"/>
      <c r="R741" s="239"/>
      <c r="S741" s="239"/>
    </row>
    <row r="742" spans="1:19" s="253" customFormat="1" x14ac:dyDescent="0.25">
      <c r="A742" s="239"/>
      <c r="B742" s="239"/>
      <c r="F742" s="239"/>
      <c r="G742" s="239"/>
      <c r="H742" s="239"/>
      <c r="I742" s="239"/>
      <c r="J742" s="239"/>
      <c r="K742" s="239"/>
      <c r="L742" s="239"/>
      <c r="M742" s="239"/>
      <c r="N742" s="239"/>
      <c r="O742" s="239"/>
      <c r="P742" s="239"/>
      <c r="Q742" s="239"/>
      <c r="R742" s="239"/>
      <c r="S742" s="239"/>
    </row>
    <row r="743" spans="1:19" s="253" customFormat="1" x14ac:dyDescent="0.25">
      <c r="A743" s="239"/>
      <c r="B743" s="239"/>
      <c r="F743" s="239"/>
      <c r="G743" s="239"/>
      <c r="H743" s="239"/>
      <c r="I743" s="239"/>
      <c r="J743" s="239"/>
      <c r="K743" s="239"/>
      <c r="L743" s="239"/>
      <c r="M743" s="239"/>
      <c r="N743" s="239"/>
      <c r="O743" s="239"/>
      <c r="P743" s="239"/>
      <c r="Q743" s="239"/>
      <c r="R743" s="239"/>
      <c r="S743" s="239"/>
    </row>
    <row r="744" spans="1:19" s="253" customFormat="1" x14ac:dyDescent="0.25">
      <c r="A744" s="239"/>
      <c r="B744" s="239"/>
      <c r="F744" s="239"/>
      <c r="G744" s="239"/>
      <c r="H744" s="239"/>
      <c r="I744" s="239"/>
      <c r="J744" s="239"/>
      <c r="K744" s="239"/>
      <c r="L744" s="239"/>
      <c r="M744" s="239"/>
      <c r="N744" s="239"/>
      <c r="O744" s="239"/>
      <c r="P744" s="239"/>
      <c r="Q744" s="239"/>
      <c r="R744" s="239"/>
      <c r="S744" s="239"/>
    </row>
    <row r="745" spans="1:19" s="253" customFormat="1" x14ac:dyDescent="0.25">
      <c r="A745" s="239"/>
      <c r="B745" s="239"/>
      <c r="F745" s="239"/>
      <c r="G745" s="239"/>
      <c r="H745" s="239"/>
      <c r="I745" s="239"/>
      <c r="J745" s="239"/>
      <c r="K745" s="239"/>
      <c r="L745" s="239"/>
      <c r="M745" s="239"/>
      <c r="N745" s="239"/>
      <c r="O745" s="239"/>
      <c r="P745" s="239"/>
      <c r="Q745" s="239"/>
      <c r="R745" s="239"/>
      <c r="S745" s="239"/>
    </row>
    <row r="746" spans="1:19" s="253" customFormat="1" x14ac:dyDescent="0.25">
      <c r="A746" s="239"/>
      <c r="B746" s="239"/>
      <c r="F746" s="239"/>
      <c r="G746" s="239"/>
      <c r="H746" s="239"/>
      <c r="I746" s="239"/>
      <c r="J746" s="239"/>
      <c r="K746" s="239"/>
      <c r="L746" s="239"/>
      <c r="M746" s="239"/>
      <c r="N746" s="239"/>
      <c r="O746" s="239"/>
      <c r="P746" s="239"/>
      <c r="Q746" s="239"/>
      <c r="R746" s="239"/>
      <c r="S746" s="239"/>
    </row>
    <row r="747" spans="1:19" s="253" customFormat="1" x14ac:dyDescent="0.25">
      <c r="A747" s="239"/>
      <c r="B747" s="239"/>
      <c r="F747" s="239"/>
      <c r="G747" s="239"/>
      <c r="H747" s="239"/>
      <c r="I747" s="239"/>
      <c r="J747" s="239"/>
      <c r="K747" s="239"/>
      <c r="L747" s="239"/>
      <c r="M747" s="239"/>
      <c r="N747" s="239"/>
      <c r="O747" s="239"/>
      <c r="P747" s="239"/>
      <c r="Q747" s="239"/>
      <c r="R747" s="239"/>
      <c r="S747" s="239"/>
    </row>
    <row r="748" spans="1:19" s="253" customFormat="1" x14ac:dyDescent="0.25">
      <c r="A748" s="239"/>
      <c r="B748" s="239"/>
      <c r="F748" s="239"/>
      <c r="G748" s="239"/>
      <c r="H748" s="239"/>
      <c r="I748" s="239"/>
      <c r="J748" s="239"/>
      <c r="K748" s="239"/>
      <c r="L748" s="239"/>
      <c r="M748" s="239"/>
      <c r="N748" s="239"/>
      <c r="O748" s="239"/>
      <c r="P748" s="239"/>
      <c r="Q748" s="239"/>
      <c r="R748" s="239"/>
      <c r="S748" s="239"/>
    </row>
    <row r="749" spans="1:19" s="253" customFormat="1" x14ac:dyDescent="0.25">
      <c r="A749" s="239"/>
      <c r="B749" s="239"/>
      <c r="F749" s="239"/>
      <c r="G749" s="239"/>
      <c r="H749" s="239"/>
      <c r="I749" s="239"/>
      <c r="J749" s="239"/>
      <c r="K749" s="239"/>
      <c r="L749" s="239"/>
      <c r="M749" s="239"/>
      <c r="N749" s="239"/>
      <c r="O749" s="239"/>
      <c r="P749" s="239"/>
      <c r="Q749" s="239"/>
      <c r="R749" s="239"/>
      <c r="S749" s="239"/>
    </row>
    <row r="750" spans="1:19" s="253" customFormat="1" x14ac:dyDescent="0.25">
      <c r="A750" s="239"/>
      <c r="B750" s="239"/>
      <c r="F750" s="239"/>
      <c r="G750" s="239"/>
      <c r="H750" s="239"/>
      <c r="I750" s="239"/>
      <c r="J750" s="239"/>
      <c r="K750" s="239"/>
      <c r="L750" s="239"/>
      <c r="M750" s="239"/>
      <c r="N750" s="239"/>
      <c r="O750" s="239"/>
      <c r="P750" s="239"/>
      <c r="Q750" s="239"/>
      <c r="R750" s="239"/>
      <c r="S750" s="239"/>
    </row>
    <row r="751" spans="1:19" s="253" customFormat="1" x14ac:dyDescent="0.25">
      <c r="A751" s="239"/>
      <c r="B751" s="239"/>
      <c r="F751" s="239"/>
      <c r="G751" s="239"/>
      <c r="H751" s="239"/>
      <c r="I751" s="239"/>
      <c r="J751" s="239"/>
      <c r="K751" s="239"/>
      <c r="L751" s="239"/>
      <c r="M751" s="239"/>
      <c r="N751" s="239"/>
      <c r="O751" s="239"/>
      <c r="P751" s="239"/>
      <c r="Q751" s="239"/>
      <c r="R751" s="239"/>
      <c r="S751" s="239"/>
    </row>
    <row r="752" spans="1:19" s="253" customFormat="1" x14ac:dyDescent="0.25">
      <c r="A752" s="239"/>
      <c r="B752" s="239"/>
      <c r="F752" s="239"/>
      <c r="G752" s="239"/>
      <c r="H752" s="239"/>
      <c r="I752" s="239"/>
      <c r="J752" s="239"/>
      <c r="K752" s="239"/>
      <c r="L752" s="239"/>
      <c r="M752" s="239"/>
      <c r="N752" s="239"/>
      <c r="O752" s="239"/>
      <c r="P752" s="239"/>
      <c r="Q752" s="239"/>
      <c r="R752" s="239"/>
      <c r="S752" s="239"/>
    </row>
    <row r="753" spans="1:19" s="253" customFormat="1" x14ac:dyDescent="0.25">
      <c r="A753" s="239"/>
      <c r="B753" s="239"/>
      <c r="F753" s="239"/>
      <c r="G753" s="239"/>
      <c r="H753" s="239"/>
      <c r="I753" s="239"/>
      <c r="J753" s="239"/>
      <c r="K753" s="239"/>
      <c r="L753" s="239"/>
      <c r="M753" s="239"/>
      <c r="N753" s="239"/>
      <c r="O753" s="239"/>
      <c r="P753" s="239"/>
      <c r="Q753" s="239"/>
      <c r="R753" s="239"/>
      <c r="S753" s="239"/>
    </row>
    <row r="754" spans="1:19" s="253" customFormat="1" x14ac:dyDescent="0.25">
      <c r="A754" s="239"/>
      <c r="B754" s="239"/>
      <c r="F754" s="239"/>
      <c r="G754" s="239"/>
      <c r="H754" s="239"/>
      <c r="I754" s="239"/>
      <c r="J754" s="239"/>
      <c r="K754" s="239"/>
      <c r="L754" s="239"/>
      <c r="M754" s="239"/>
      <c r="N754" s="239"/>
      <c r="O754" s="239"/>
      <c r="P754" s="239"/>
      <c r="Q754" s="239"/>
      <c r="R754" s="239"/>
      <c r="S754" s="239"/>
    </row>
    <row r="755" spans="1:19" s="253" customFormat="1" x14ac:dyDescent="0.25">
      <c r="A755" s="239"/>
      <c r="B755" s="239"/>
      <c r="F755" s="239"/>
      <c r="G755" s="239"/>
      <c r="H755" s="239"/>
      <c r="I755" s="239"/>
      <c r="J755" s="239"/>
      <c r="K755" s="239"/>
      <c r="L755" s="239"/>
      <c r="M755" s="239"/>
      <c r="N755" s="239"/>
      <c r="O755" s="239"/>
      <c r="P755" s="239"/>
      <c r="Q755" s="239"/>
      <c r="R755" s="239"/>
      <c r="S755" s="239"/>
    </row>
    <row r="756" spans="1:19" s="253" customFormat="1" x14ac:dyDescent="0.25">
      <c r="A756" s="239"/>
      <c r="B756" s="239"/>
      <c r="F756" s="239"/>
      <c r="G756" s="239"/>
      <c r="H756" s="239"/>
      <c r="I756" s="239"/>
      <c r="J756" s="239"/>
      <c r="K756" s="239"/>
      <c r="L756" s="239"/>
      <c r="M756" s="239"/>
      <c r="N756" s="239"/>
      <c r="O756" s="239"/>
      <c r="P756" s="239"/>
      <c r="Q756" s="239"/>
      <c r="R756" s="239"/>
      <c r="S756" s="239"/>
    </row>
    <row r="757" spans="1:19" s="253" customFormat="1" x14ac:dyDescent="0.25">
      <c r="A757" s="239"/>
      <c r="B757" s="239"/>
      <c r="F757" s="239"/>
      <c r="G757" s="239"/>
      <c r="H757" s="239"/>
      <c r="I757" s="239"/>
      <c r="J757" s="239"/>
      <c r="K757" s="239"/>
      <c r="L757" s="239"/>
      <c r="M757" s="239"/>
      <c r="N757" s="239"/>
      <c r="O757" s="239"/>
      <c r="P757" s="239"/>
      <c r="Q757" s="239"/>
      <c r="R757" s="239"/>
      <c r="S757" s="239"/>
    </row>
    <row r="758" spans="1:19" s="253" customFormat="1" x14ac:dyDescent="0.25">
      <c r="A758" s="239"/>
      <c r="B758" s="239"/>
      <c r="F758" s="239"/>
      <c r="G758" s="239"/>
      <c r="H758" s="239"/>
      <c r="I758" s="239"/>
      <c r="J758" s="239"/>
      <c r="K758" s="239"/>
      <c r="L758" s="239"/>
      <c r="M758" s="239"/>
      <c r="N758" s="239"/>
      <c r="O758" s="239"/>
      <c r="P758" s="239"/>
      <c r="Q758" s="239"/>
      <c r="R758" s="239"/>
      <c r="S758" s="239"/>
    </row>
    <row r="759" spans="1:19" s="253" customFormat="1" x14ac:dyDescent="0.25">
      <c r="A759" s="239"/>
      <c r="B759" s="239"/>
      <c r="F759" s="239"/>
      <c r="G759" s="239"/>
      <c r="H759" s="239"/>
      <c r="I759" s="239"/>
      <c r="J759" s="239"/>
      <c r="K759" s="239"/>
      <c r="L759" s="239"/>
      <c r="M759" s="239"/>
      <c r="N759" s="239"/>
      <c r="O759" s="239"/>
      <c r="P759" s="239"/>
      <c r="Q759" s="239"/>
      <c r="R759" s="239"/>
      <c r="S759" s="239"/>
    </row>
    <row r="760" spans="1:19" s="253" customFormat="1" x14ac:dyDescent="0.25">
      <c r="A760" s="239"/>
      <c r="B760" s="239"/>
      <c r="F760" s="239"/>
      <c r="G760" s="239"/>
      <c r="H760" s="239"/>
      <c r="I760" s="239"/>
      <c r="J760" s="239"/>
      <c r="K760" s="239"/>
      <c r="L760" s="239"/>
      <c r="M760" s="239"/>
      <c r="N760" s="239"/>
      <c r="O760" s="239"/>
      <c r="P760" s="239"/>
      <c r="Q760" s="239"/>
      <c r="R760" s="239"/>
      <c r="S760" s="239"/>
    </row>
    <row r="761" spans="1:19" s="253" customFormat="1" x14ac:dyDescent="0.25">
      <c r="A761" s="239"/>
      <c r="B761" s="239"/>
      <c r="F761" s="239"/>
      <c r="G761" s="239"/>
      <c r="H761" s="239"/>
      <c r="I761" s="239"/>
      <c r="J761" s="239"/>
      <c r="K761" s="239"/>
      <c r="L761" s="239"/>
      <c r="M761" s="239"/>
      <c r="N761" s="239"/>
      <c r="O761" s="239"/>
      <c r="P761" s="239"/>
      <c r="Q761" s="239"/>
      <c r="R761" s="239"/>
      <c r="S761" s="239"/>
    </row>
    <row r="762" spans="1:19" s="253" customFormat="1" x14ac:dyDescent="0.25">
      <c r="A762" s="239"/>
      <c r="B762" s="239"/>
      <c r="F762" s="239"/>
      <c r="G762" s="239"/>
      <c r="H762" s="239"/>
      <c r="I762" s="239"/>
      <c r="J762" s="239"/>
      <c r="K762" s="239"/>
      <c r="L762" s="239"/>
      <c r="M762" s="239"/>
      <c r="N762" s="239"/>
      <c r="O762" s="239"/>
      <c r="P762" s="239"/>
      <c r="Q762" s="239"/>
      <c r="R762" s="239"/>
      <c r="S762" s="239"/>
    </row>
    <row r="763" spans="1:19" s="253" customFormat="1" x14ac:dyDescent="0.25">
      <c r="A763" s="239"/>
      <c r="B763" s="239"/>
      <c r="F763" s="239"/>
      <c r="G763" s="239"/>
      <c r="H763" s="239"/>
      <c r="I763" s="239"/>
      <c r="J763" s="239"/>
      <c r="K763" s="239"/>
      <c r="L763" s="239"/>
      <c r="M763" s="239"/>
      <c r="N763" s="239"/>
      <c r="O763" s="239"/>
      <c r="P763" s="239"/>
      <c r="Q763" s="239"/>
      <c r="R763" s="239"/>
      <c r="S763" s="239"/>
    </row>
    <row r="764" spans="1:19" s="253" customFormat="1" x14ac:dyDescent="0.25">
      <c r="A764" s="239"/>
      <c r="B764" s="239"/>
      <c r="F764" s="239"/>
      <c r="G764" s="239"/>
      <c r="H764" s="239"/>
      <c r="I764" s="239"/>
      <c r="J764" s="239"/>
      <c r="K764" s="239"/>
      <c r="L764" s="239"/>
      <c r="M764" s="239"/>
      <c r="N764" s="239"/>
      <c r="O764" s="239"/>
      <c r="P764" s="239"/>
      <c r="Q764" s="239"/>
      <c r="R764" s="239"/>
      <c r="S764" s="239"/>
    </row>
    <row r="765" spans="1:19" s="253" customFormat="1" x14ac:dyDescent="0.25">
      <c r="A765" s="239"/>
      <c r="B765" s="239"/>
      <c r="F765" s="239"/>
      <c r="G765" s="239"/>
      <c r="H765" s="239"/>
      <c r="I765" s="239"/>
      <c r="J765" s="239"/>
      <c r="K765" s="239"/>
      <c r="L765" s="239"/>
      <c r="M765" s="239"/>
      <c r="N765" s="239"/>
      <c r="O765" s="239"/>
      <c r="P765" s="239"/>
      <c r="Q765" s="239"/>
      <c r="R765" s="239"/>
      <c r="S765" s="239"/>
    </row>
    <row r="766" spans="1:19" s="253" customFormat="1" x14ac:dyDescent="0.25">
      <c r="A766" s="239"/>
      <c r="B766" s="239"/>
      <c r="F766" s="239"/>
      <c r="G766" s="239"/>
      <c r="H766" s="239"/>
      <c r="I766" s="239"/>
      <c r="J766" s="239"/>
      <c r="K766" s="239"/>
      <c r="L766" s="239"/>
      <c r="M766" s="239"/>
      <c r="N766" s="239"/>
      <c r="O766" s="239"/>
      <c r="P766" s="239"/>
      <c r="Q766" s="239"/>
      <c r="R766" s="239"/>
      <c r="S766" s="239"/>
    </row>
    <row r="767" spans="1:19" s="253" customFormat="1" x14ac:dyDescent="0.25">
      <c r="A767" s="239"/>
      <c r="B767" s="239"/>
      <c r="F767" s="239"/>
      <c r="G767" s="239"/>
      <c r="H767" s="239"/>
      <c r="I767" s="239"/>
      <c r="J767" s="239"/>
      <c r="K767" s="239"/>
      <c r="L767" s="239"/>
      <c r="M767" s="239"/>
      <c r="N767" s="239"/>
      <c r="O767" s="239"/>
      <c r="P767" s="239"/>
      <c r="Q767" s="239"/>
      <c r="R767" s="239"/>
      <c r="S767" s="239"/>
    </row>
    <row r="768" spans="1:19" s="253" customFormat="1" x14ac:dyDescent="0.25">
      <c r="A768" s="239"/>
      <c r="B768" s="239"/>
      <c r="F768" s="239"/>
      <c r="G768" s="239"/>
      <c r="H768" s="239"/>
      <c r="I768" s="239"/>
      <c r="J768" s="239"/>
      <c r="K768" s="239"/>
      <c r="L768" s="239"/>
      <c r="M768" s="239"/>
      <c r="N768" s="239"/>
      <c r="O768" s="239"/>
      <c r="P768" s="239"/>
      <c r="Q768" s="239"/>
      <c r="R768" s="239"/>
      <c r="S768" s="239"/>
    </row>
    <row r="769" spans="1:19" s="253" customFormat="1" x14ac:dyDescent="0.25">
      <c r="A769" s="239"/>
      <c r="B769" s="239"/>
      <c r="F769" s="239"/>
      <c r="G769" s="239"/>
      <c r="H769" s="239"/>
      <c r="I769" s="239"/>
      <c r="J769" s="239"/>
      <c r="K769" s="239"/>
      <c r="L769" s="239"/>
      <c r="M769" s="239"/>
      <c r="N769" s="239"/>
      <c r="O769" s="239"/>
      <c r="P769" s="239"/>
      <c r="Q769" s="239"/>
      <c r="R769" s="239"/>
      <c r="S769" s="239"/>
    </row>
    <row r="770" spans="1:19" s="253" customFormat="1" x14ac:dyDescent="0.25">
      <c r="A770" s="239"/>
      <c r="B770" s="239"/>
      <c r="F770" s="239"/>
      <c r="G770" s="239"/>
      <c r="H770" s="239"/>
      <c r="I770" s="239"/>
      <c r="J770" s="239"/>
      <c r="K770" s="239"/>
      <c r="L770" s="239"/>
      <c r="M770" s="239"/>
      <c r="N770" s="239"/>
      <c r="O770" s="239"/>
      <c r="P770" s="239"/>
      <c r="Q770" s="239"/>
      <c r="R770" s="239"/>
      <c r="S770" s="239"/>
    </row>
    <row r="771" spans="1:19" s="253" customFormat="1" x14ac:dyDescent="0.25">
      <c r="A771" s="239"/>
      <c r="B771" s="239"/>
      <c r="F771" s="239"/>
      <c r="G771" s="239"/>
      <c r="H771" s="239"/>
      <c r="I771" s="239"/>
      <c r="J771" s="239"/>
      <c r="K771" s="239"/>
      <c r="L771" s="239"/>
      <c r="M771" s="239"/>
      <c r="N771" s="239"/>
      <c r="O771" s="239"/>
      <c r="P771" s="239"/>
      <c r="Q771" s="239"/>
      <c r="R771" s="239"/>
      <c r="S771" s="239"/>
    </row>
    <row r="772" spans="1:19" s="253" customFormat="1" x14ac:dyDescent="0.25">
      <c r="A772" s="239"/>
      <c r="B772" s="239"/>
      <c r="F772" s="239"/>
      <c r="G772" s="239"/>
      <c r="H772" s="239"/>
      <c r="I772" s="239"/>
      <c r="J772" s="239"/>
      <c r="K772" s="239"/>
      <c r="L772" s="239"/>
      <c r="M772" s="239"/>
      <c r="N772" s="239"/>
      <c r="O772" s="239"/>
      <c r="P772" s="239"/>
      <c r="Q772" s="239"/>
      <c r="R772" s="239"/>
      <c r="S772" s="239"/>
    </row>
    <row r="773" spans="1:19" s="253" customFormat="1" x14ac:dyDescent="0.25">
      <c r="A773" s="239"/>
      <c r="B773" s="239"/>
      <c r="F773" s="239"/>
      <c r="G773" s="239"/>
      <c r="H773" s="239"/>
      <c r="I773" s="239"/>
      <c r="J773" s="239"/>
      <c r="K773" s="239"/>
      <c r="L773" s="239"/>
      <c r="M773" s="239"/>
      <c r="N773" s="239"/>
      <c r="O773" s="239"/>
      <c r="P773" s="239"/>
      <c r="Q773" s="239"/>
      <c r="R773" s="239"/>
      <c r="S773" s="239"/>
    </row>
    <row r="774" spans="1:19" s="253" customFormat="1" x14ac:dyDescent="0.25">
      <c r="A774" s="239"/>
      <c r="B774" s="239"/>
      <c r="F774" s="239"/>
      <c r="G774" s="239"/>
      <c r="H774" s="239"/>
      <c r="I774" s="239"/>
      <c r="J774" s="239"/>
      <c r="K774" s="239"/>
      <c r="L774" s="239"/>
      <c r="M774" s="239"/>
      <c r="N774" s="239"/>
      <c r="O774" s="239"/>
      <c r="P774" s="239"/>
      <c r="Q774" s="239"/>
      <c r="R774" s="239"/>
      <c r="S774" s="239"/>
    </row>
    <row r="775" spans="1:19" s="253" customFormat="1" x14ac:dyDescent="0.25">
      <c r="A775" s="239"/>
      <c r="B775" s="239"/>
      <c r="F775" s="239"/>
      <c r="G775" s="239"/>
      <c r="H775" s="239"/>
      <c r="I775" s="239"/>
      <c r="J775" s="239"/>
      <c r="K775" s="239"/>
      <c r="L775" s="239"/>
      <c r="M775" s="239"/>
      <c r="N775" s="239"/>
      <c r="O775" s="239"/>
      <c r="P775" s="239"/>
      <c r="Q775" s="239"/>
      <c r="R775" s="239"/>
      <c r="S775" s="239"/>
    </row>
    <row r="776" spans="1:19" s="253" customFormat="1" x14ac:dyDescent="0.25">
      <c r="A776" s="239"/>
      <c r="B776" s="239"/>
      <c r="F776" s="239"/>
      <c r="G776" s="239"/>
      <c r="H776" s="239"/>
      <c r="I776" s="239"/>
      <c r="J776" s="239"/>
      <c r="K776" s="239"/>
      <c r="L776" s="239"/>
      <c r="M776" s="239"/>
      <c r="N776" s="239"/>
      <c r="O776" s="239"/>
      <c r="P776" s="239"/>
      <c r="Q776" s="239"/>
      <c r="R776" s="239"/>
      <c r="S776" s="239"/>
    </row>
    <row r="777" spans="1:19" s="253" customFormat="1" x14ac:dyDescent="0.25">
      <c r="A777" s="239"/>
      <c r="B777" s="239"/>
      <c r="F777" s="239"/>
      <c r="G777" s="239"/>
      <c r="H777" s="239"/>
      <c r="I777" s="239"/>
      <c r="J777" s="239"/>
      <c r="K777" s="239"/>
      <c r="L777" s="239"/>
      <c r="M777" s="239"/>
      <c r="N777" s="239"/>
      <c r="O777" s="239"/>
      <c r="P777" s="239"/>
      <c r="Q777" s="239"/>
      <c r="R777" s="239"/>
      <c r="S777" s="239"/>
    </row>
    <row r="778" spans="1:19" s="253" customFormat="1" x14ac:dyDescent="0.25">
      <c r="A778" s="239"/>
      <c r="B778" s="239"/>
      <c r="F778" s="239"/>
      <c r="G778" s="239"/>
      <c r="H778" s="239"/>
      <c r="I778" s="239"/>
      <c r="J778" s="239"/>
      <c r="K778" s="239"/>
      <c r="L778" s="239"/>
      <c r="M778" s="239"/>
      <c r="N778" s="239"/>
      <c r="O778" s="239"/>
      <c r="P778" s="239"/>
      <c r="Q778" s="239"/>
      <c r="R778" s="239"/>
      <c r="S778" s="239"/>
    </row>
    <row r="779" spans="1:19" s="253" customFormat="1" x14ac:dyDescent="0.25">
      <c r="A779" s="239"/>
      <c r="B779" s="239"/>
      <c r="F779" s="239"/>
      <c r="G779" s="239"/>
      <c r="H779" s="239"/>
      <c r="I779" s="239"/>
      <c r="J779" s="239"/>
      <c r="K779" s="239"/>
      <c r="L779" s="239"/>
      <c r="M779" s="239"/>
      <c r="N779" s="239"/>
      <c r="O779" s="239"/>
      <c r="P779" s="239"/>
      <c r="Q779" s="239"/>
      <c r="R779" s="239"/>
      <c r="S779" s="239"/>
    </row>
    <row r="780" spans="1:19" s="253" customFormat="1" x14ac:dyDescent="0.25">
      <c r="A780" s="239"/>
      <c r="B780" s="239"/>
      <c r="F780" s="239"/>
      <c r="G780" s="239"/>
      <c r="H780" s="239"/>
      <c r="I780" s="239"/>
      <c r="J780" s="239"/>
      <c r="K780" s="239"/>
      <c r="L780" s="239"/>
      <c r="M780" s="239"/>
      <c r="N780" s="239"/>
      <c r="O780" s="239"/>
      <c r="P780" s="239"/>
      <c r="Q780" s="239"/>
      <c r="R780" s="239"/>
      <c r="S780" s="239"/>
    </row>
    <row r="781" spans="1:19" s="253" customFormat="1" x14ac:dyDescent="0.25">
      <c r="A781" s="239"/>
      <c r="B781" s="239"/>
      <c r="F781" s="239"/>
      <c r="G781" s="239"/>
      <c r="H781" s="239"/>
      <c r="I781" s="239"/>
      <c r="J781" s="239"/>
      <c r="K781" s="239"/>
      <c r="L781" s="239"/>
      <c r="M781" s="239"/>
      <c r="N781" s="239"/>
      <c r="O781" s="239"/>
      <c r="P781" s="239"/>
      <c r="Q781" s="239"/>
      <c r="R781" s="239"/>
      <c r="S781" s="239"/>
    </row>
    <row r="782" spans="1:19" s="253" customFormat="1" x14ac:dyDescent="0.25">
      <c r="A782" s="239"/>
      <c r="B782" s="239"/>
      <c r="F782" s="239"/>
      <c r="G782" s="239"/>
      <c r="H782" s="239"/>
      <c r="I782" s="239"/>
      <c r="J782" s="239"/>
      <c r="K782" s="239"/>
      <c r="L782" s="239"/>
      <c r="M782" s="239"/>
      <c r="N782" s="239"/>
      <c r="O782" s="239"/>
      <c r="P782" s="239"/>
      <c r="Q782" s="239"/>
      <c r="R782" s="239"/>
      <c r="S782" s="239"/>
    </row>
    <row r="783" spans="1:19" s="253" customFormat="1" x14ac:dyDescent="0.25">
      <c r="A783" s="239"/>
      <c r="B783" s="239"/>
      <c r="F783" s="239"/>
      <c r="G783" s="239"/>
      <c r="H783" s="239"/>
      <c r="I783" s="239"/>
      <c r="J783" s="239"/>
      <c r="K783" s="239"/>
      <c r="L783" s="239"/>
      <c r="M783" s="239"/>
      <c r="N783" s="239"/>
      <c r="O783" s="239"/>
      <c r="P783" s="239"/>
      <c r="Q783" s="239"/>
      <c r="R783" s="239"/>
      <c r="S783" s="239"/>
    </row>
    <row r="784" spans="1:19" s="253" customFormat="1" x14ac:dyDescent="0.25">
      <c r="A784" s="239"/>
      <c r="B784" s="239"/>
      <c r="F784" s="239"/>
      <c r="G784" s="239"/>
      <c r="H784" s="239"/>
      <c r="I784" s="239"/>
      <c r="J784" s="239"/>
      <c r="K784" s="239"/>
      <c r="L784" s="239"/>
      <c r="M784" s="239"/>
      <c r="N784" s="239"/>
      <c r="O784" s="239"/>
      <c r="P784" s="239"/>
      <c r="Q784" s="239"/>
      <c r="R784" s="239"/>
      <c r="S784" s="239"/>
    </row>
    <row r="785" spans="1:19" s="253" customFormat="1" x14ac:dyDescent="0.25">
      <c r="A785" s="239"/>
      <c r="B785" s="239"/>
      <c r="F785" s="239"/>
      <c r="G785" s="239"/>
      <c r="H785" s="239"/>
      <c r="I785" s="239"/>
      <c r="J785" s="239"/>
      <c r="K785" s="239"/>
      <c r="L785" s="239"/>
      <c r="M785" s="239"/>
      <c r="N785" s="239"/>
      <c r="O785" s="239"/>
      <c r="P785" s="239"/>
      <c r="Q785" s="239"/>
      <c r="R785" s="239"/>
      <c r="S785" s="239"/>
    </row>
    <row r="786" spans="1:19" s="253" customFormat="1" x14ac:dyDescent="0.25">
      <c r="A786" s="239"/>
      <c r="B786" s="239"/>
      <c r="F786" s="239"/>
      <c r="G786" s="239"/>
      <c r="H786" s="239"/>
      <c r="I786" s="239"/>
      <c r="J786" s="239"/>
      <c r="K786" s="239"/>
      <c r="L786" s="239"/>
      <c r="M786" s="239"/>
      <c r="N786" s="239"/>
      <c r="O786" s="239"/>
      <c r="P786" s="239"/>
      <c r="Q786" s="239"/>
      <c r="R786" s="239"/>
      <c r="S786" s="239"/>
    </row>
    <row r="787" spans="1:19" s="253" customFormat="1" x14ac:dyDescent="0.25">
      <c r="A787" s="239"/>
      <c r="B787" s="239"/>
      <c r="F787" s="239"/>
      <c r="G787" s="239"/>
      <c r="H787" s="239"/>
      <c r="I787" s="239"/>
      <c r="J787" s="239"/>
      <c r="K787" s="239"/>
      <c r="L787" s="239"/>
      <c r="M787" s="239"/>
      <c r="N787" s="239"/>
      <c r="O787" s="239"/>
      <c r="P787" s="239"/>
      <c r="Q787" s="239"/>
      <c r="R787" s="239"/>
      <c r="S787" s="239"/>
    </row>
    <row r="788" spans="1:19" s="253" customFormat="1" x14ac:dyDescent="0.25">
      <c r="A788" s="239"/>
      <c r="B788" s="239"/>
      <c r="F788" s="239"/>
      <c r="G788" s="239"/>
      <c r="H788" s="239"/>
      <c r="I788" s="239"/>
      <c r="J788" s="239"/>
      <c r="K788" s="239"/>
      <c r="L788" s="239"/>
      <c r="M788" s="239"/>
      <c r="N788" s="239"/>
      <c r="O788" s="239"/>
      <c r="P788" s="239"/>
      <c r="Q788" s="239"/>
      <c r="R788" s="239"/>
      <c r="S788" s="239"/>
    </row>
    <row r="789" spans="1:19" s="253" customFormat="1" x14ac:dyDescent="0.25">
      <c r="A789" s="239"/>
      <c r="B789" s="239"/>
      <c r="F789" s="239"/>
      <c r="G789" s="239"/>
      <c r="H789" s="239"/>
      <c r="I789" s="239"/>
      <c r="J789" s="239"/>
      <c r="K789" s="239"/>
      <c r="L789" s="239"/>
      <c r="M789" s="239"/>
      <c r="N789" s="239"/>
      <c r="O789" s="239"/>
      <c r="P789" s="239"/>
      <c r="Q789" s="239"/>
      <c r="R789" s="239"/>
      <c r="S789" s="239"/>
    </row>
    <row r="790" spans="1:19" s="253" customFormat="1" x14ac:dyDescent="0.25">
      <c r="A790" s="239"/>
      <c r="B790" s="239"/>
      <c r="F790" s="239"/>
      <c r="G790" s="239"/>
      <c r="H790" s="239"/>
      <c r="I790" s="239"/>
      <c r="J790" s="239"/>
      <c r="K790" s="239"/>
      <c r="L790" s="239"/>
      <c r="M790" s="239"/>
      <c r="N790" s="239"/>
      <c r="O790" s="239"/>
      <c r="P790" s="239"/>
      <c r="Q790" s="239"/>
      <c r="R790" s="239"/>
      <c r="S790" s="239"/>
    </row>
    <row r="791" spans="1:19" s="253" customFormat="1" x14ac:dyDescent="0.25">
      <c r="A791" s="239"/>
      <c r="B791" s="239"/>
      <c r="F791" s="239"/>
      <c r="G791" s="239"/>
      <c r="H791" s="239"/>
      <c r="I791" s="239"/>
      <c r="J791" s="239"/>
      <c r="K791" s="239"/>
      <c r="L791" s="239"/>
      <c r="M791" s="239"/>
      <c r="N791" s="239"/>
      <c r="O791" s="239"/>
      <c r="P791" s="239"/>
      <c r="Q791" s="239"/>
      <c r="R791" s="239"/>
      <c r="S791" s="239"/>
    </row>
    <row r="792" spans="1:19" s="253" customFormat="1" x14ac:dyDescent="0.25">
      <c r="A792" s="239"/>
      <c r="B792" s="239"/>
      <c r="F792" s="239"/>
      <c r="G792" s="239"/>
      <c r="H792" s="239"/>
      <c r="I792" s="239"/>
      <c r="J792" s="239"/>
      <c r="K792" s="239"/>
      <c r="L792" s="239"/>
      <c r="M792" s="239"/>
      <c r="N792" s="239"/>
      <c r="O792" s="239"/>
      <c r="P792" s="239"/>
      <c r="Q792" s="239"/>
      <c r="R792" s="239"/>
      <c r="S792" s="239"/>
    </row>
    <row r="793" spans="1:19" s="253" customFormat="1" x14ac:dyDescent="0.25">
      <c r="A793" s="239"/>
      <c r="B793" s="239"/>
      <c r="F793" s="239"/>
      <c r="G793" s="239"/>
      <c r="H793" s="239"/>
      <c r="I793" s="239"/>
      <c r="J793" s="239"/>
      <c r="K793" s="239"/>
      <c r="L793" s="239"/>
      <c r="M793" s="239"/>
      <c r="N793" s="239"/>
      <c r="O793" s="239"/>
      <c r="P793" s="239"/>
      <c r="Q793" s="239"/>
      <c r="R793" s="239"/>
      <c r="S793" s="239"/>
    </row>
    <row r="794" spans="1:19" s="253" customFormat="1" x14ac:dyDescent="0.25">
      <c r="A794" s="239"/>
      <c r="B794" s="239"/>
      <c r="F794" s="239"/>
      <c r="G794" s="239"/>
      <c r="H794" s="239"/>
      <c r="I794" s="239"/>
      <c r="J794" s="239"/>
      <c r="K794" s="239"/>
      <c r="L794" s="239"/>
      <c r="M794" s="239"/>
      <c r="N794" s="239"/>
      <c r="O794" s="239"/>
      <c r="P794" s="239"/>
      <c r="Q794" s="239"/>
      <c r="R794" s="239"/>
      <c r="S794" s="239"/>
    </row>
    <row r="795" spans="1:19" s="253" customFormat="1" x14ac:dyDescent="0.25">
      <c r="A795" s="239"/>
      <c r="B795" s="239"/>
      <c r="F795" s="239"/>
      <c r="G795" s="239"/>
      <c r="H795" s="239"/>
      <c r="I795" s="239"/>
      <c r="J795" s="239"/>
      <c r="K795" s="239"/>
      <c r="L795" s="239"/>
      <c r="M795" s="239"/>
      <c r="N795" s="239"/>
      <c r="O795" s="239"/>
      <c r="P795" s="239"/>
      <c r="Q795" s="239"/>
      <c r="R795" s="239"/>
      <c r="S795" s="239"/>
    </row>
    <row r="796" spans="1:19" s="253" customFormat="1" x14ac:dyDescent="0.25">
      <c r="A796" s="239"/>
      <c r="B796" s="239"/>
      <c r="F796" s="239"/>
      <c r="G796" s="239"/>
      <c r="H796" s="239"/>
      <c r="I796" s="239"/>
      <c r="J796" s="239"/>
      <c r="K796" s="239"/>
      <c r="L796" s="239"/>
      <c r="M796" s="239"/>
      <c r="N796" s="239"/>
      <c r="O796" s="239"/>
      <c r="P796" s="239"/>
      <c r="Q796" s="239"/>
      <c r="R796" s="239"/>
      <c r="S796" s="239"/>
    </row>
    <row r="797" spans="1:19" s="253" customFormat="1" x14ac:dyDescent="0.25">
      <c r="A797" s="239"/>
      <c r="B797" s="239"/>
      <c r="F797" s="239"/>
      <c r="G797" s="239"/>
      <c r="H797" s="239"/>
      <c r="I797" s="239"/>
      <c r="J797" s="239"/>
      <c r="K797" s="239"/>
      <c r="L797" s="239"/>
      <c r="M797" s="239"/>
      <c r="N797" s="239"/>
      <c r="O797" s="239"/>
      <c r="P797" s="239"/>
      <c r="Q797" s="239"/>
      <c r="R797" s="239"/>
      <c r="S797" s="239"/>
    </row>
    <row r="798" spans="1:19" s="253" customFormat="1" x14ac:dyDescent="0.25">
      <c r="A798" s="239"/>
      <c r="B798" s="239"/>
      <c r="F798" s="239"/>
      <c r="G798" s="239"/>
      <c r="H798" s="239"/>
      <c r="I798" s="239"/>
      <c r="J798" s="239"/>
      <c r="K798" s="239"/>
      <c r="L798" s="239"/>
      <c r="M798" s="239"/>
      <c r="N798" s="239"/>
      <c r="O798" s="239"/>
      <c r="P798" s="239"/>
      <c r="Q798" s="239"/>
      <c r="R798" s="239"/>
      <c r="S798" s="239"/>
    </row>
    <row r="799" spans="1:19" s="253" customFormat="1" x14ac:dyDescent="0.25">
      <c r="A799" s="239"/>
      <c r="B799" s="239"/>
      <c r="F799" s="239"/>
      <c r="G799" s="239"/>
      <c r="H799" s="239"/>
      <c r="I799" s="239"/>
      <c r="J799" s="239"/>
      <c r="K799" s="239"/>
      <c r="L799" s="239"/>
      <c r="M799" s="239"/>
      <c r="N799" s="239"/>
      <c r="O799" s="239"/>
      <c r="P799" s="239"/>
      <c r="Q799" s="239"/>
      <c r="R799" s="239"/>
      <c r="S799" s="239"/>
    </row>
    <row r="800" spans="1:19" s="253" customFormat="1" x14ac:dyDescent="0.25">
      <c r="A800" s="239"/>
      <c r="B800" s="239"/>
      <c r="F800" s="239"/>
      <c r="G800" s="239"/>
      <c r="H800" s="239"/>
      <c r="I800" s="239"/>
      <c r="J800" s="239"/>
      <c r="K800" s="239"/>
      <c r="L800" s="239"/>
      <c r="M800" s="239"/>
      <c r="N800" s="239"/>
      <c r="O800" s="239"/>
      <c r="P800" s="239"/>
      <c r="Q800" s="239"/>
      <c r="R800" s="239"/>
      <c r="S800" s="239"/>
    </row>
    <row r="801" spans="1:19" s="253" customFormat="1" x14ac:dyDescent="0.25">
      <c r="A801" s="239"/>
      <c r="B801" s="239"/>
      <c r="F801" s="239"/>
      <c r="G801" s="239"/>
      <c r="H801" s="239"/>
      <c r="I801" s="239"/>
      <c r="J801" s="239"/>
      <c r="K801" s="239"/>
      <c r="L801" s="239"/>
      <c r="M801" s="239"/>
      <c r="N801" s="239"/>
      <c r="O801" s="239"/>
      <c r="P801" s="239"/>
      <c r="Q801" s="239"/>
      <c r="R801" s="239"/>
      <c r="S801" s="239"/>
    </row>
    <row r="802" spans="1:19" s="253" customFormat="1" x14ac:dyDescent="0.25">
      <c r="A802" s="239"/>
      <c r="B802" s="239"/>
      <c r="F802" s="239"/>
      <c r="G802" s="239"/>
      <c r="H802" s="239"/>
      <c r="I802" s="239"/>
      <c r="J802" s="239"/>
      <c r="K802" s="239"/>
      <c r="L802" s="239"/>
      <c r="M802" s="239"/>
      <c r="N802" s="239"/>
      <c r="O802" s="239"/>
      <c r="P802" s="239"/>
      <c r="Q802" s="239"/>
      <c r="R802" s="239"/>
      <c r="S802" s="239"/>
    </row>
    <row r="803" spans="1:19" s="253" customFormat="1" x14ac:dyDescent="0.25">
      <c r="A803" s="239"/>
      <c r="B803" s="239"/>
      <c r="F803" s="239"/>
      <c r="G803" s="239"/>
      <c r="H803" s="239"/>
      <c r="I803" s="239"/>
      <c r="J803" s="239"/>
      <c r="K803" s="239"/>
      <c r="L803" s="239"/>
      <c r="M803" s="239"/>
      <c r="N803" s="239"/>
      <c r="O803" s="239"/>
      <c r="P803" s="239"/>
      <c r="Q803" s="239"/>
      <c r="R803" s="239"/>
      <c r="S803" s="239"/>
    </row>
    <row r="804" spans="1:19" s="253" customFormat="1" x14ac:dyDescent="0.25">
      <c r="A804" s="239"/>
      <c r="B804" s="239"/>
      <c r="F804" s="239"/>
      <c r="G804" s="239"/>
      <c r="H804" s="239"/>
      <c r="I804" s="239"/>
      <c r="J804" s="239"/>
      <c r="K804" s="239"/>
      <c r="L804" s="239"/>
      <c r="M804" s="239"/>
      <c r="N804" s="239"/>
      <c r="O804" s="239"/>
      <c r="P804" s="239"/>
      <c r="Q804" s="239"/>
      <c r="R804" s="239"/>
      <c r="S804" s="239"/>
    </row>
    <row r="805" spans="1:19" s="253" customFormat="1" x14ac:dyDescent="0.25">
      <c r="A805" s="239"/>
      <c r="B805" s="239"/>
      <c r="F805" s="239"/>
      <c r="G805" s="239"/>
      <c r="H805" s="239"/>
      <c r="I805" s="239"/>
      <c r="J805" s="239"/>
      <c r="K805" s="239"/>
      <c r="L805" s="239"/>
      <c r="M805" s="239"/>
      <c r="N805" s="239"/>
      <c r="O805" s="239"/>
      <c r="P805" s="239"/>
      <c r="Q805" s="239"/>
      <c r="R805" s="239"/>
      <c r="S805" s="239"/>
    </row>
    <row r="806" spans="1:19" s="253" customFormat="1" x14ac:dyDescent="0.25">
      <c r="A806" s="239"/>
      <c r="B806" s="239"/>
      <c r="F806" s="239"/>
      <c r="G806" s="239"/>
      <c r="H806" s="239"/>
      <c r="I806" s="239"/>
      <c r="J806" s="239"/>
      <c r="K806" s="239"/>
      <c r="L806" s="239"/>
      <c r="M806" s="239"/>
      <c r="N806" s="239"/>
      <c r="O806" s="239"/>
      <c r="P806" s="239"/>
      <c r="Q806" s="239"/>
      <c r="R806" s="239"/>
      <c r="S806" s="239"/>
    </row>
    <row r="807" spans="1:19" s="253" customFormat="1" x14ac:dyDescent="0.25">
      <c r="A807" s="239"/>
      <c r="B807" s="239"/>
      <c r="F807" s="239"/>
      <c r="G807" s="239"/>
      <c r="H807" s="239"/>
      <c r="I807" s="239"/>
      <c r="J807" s="239"/>
      <c r="K807" s="239"/>
      <c r="L807" s="239"/>
      <c r="M807" s="239"/>
      <c r="N807" s="239"/>
      <c r="O807" s="239"/>
      <c r="P807" s="239"/>
      <c r="Q807" s="239"/>
      <c r="R807" s="239"/>
      <c r="S807" s="239"/>
    </row>
    <row r="808" spans="1:19" s="253" customFormat="1" x14ac:dyDescent="0.25">
      <c r="A808" s="239"/>
      <c r="B808" s="239"/>
      <c r="F808" s="239"/>
      <c r="G808" s="239"/>
      <c r="H808" s="239"/>
      <c r="I808" s="239"/>
      <c r="J808" s="239"/>
      <c r="K808" s="239"/>
      <c r="L808" s="239"/>
      <c r="M808" s="239"/>
      <c r="N808" s="239"/>
      <c r="O808" s="239"/>
      <c r="P808" s="239"/>
      <c r="Q808" s="239"/>
      <c r="R808" s="239"/>
      <c r="S808" s="239"/>
    </row>
    <row r="809" spans="1:19" s="253" customFormat="1" x14ac:dyDescent="0.25">
      <c r="A809" s="239"/>
      <c r="B809" s="239"/>
      <c r="F809" s="239"/>
      <c r="G809" s="239"/>
      <c r="H809" s="239"/>
      <c r="I809" s="239"/>
      <c r="J809" s="239"/>
      <c r="K809" s="239"/>
      <c r="L809" s="239"/>
      <c r="M809" s="239"/>
      <c r="N809" s="239"/>
      <c r="O809" s="239"/>
      <c r="P809" s="239"/>
      <c r="Q809" s="239"/>
      <c r="R809" s="239"/>
      <c r="S809" s="239"/>
    </row>
    <row r="810" spans="1:19" s="253" customFormat="1" x14ac:dyDescent="0.25">
      <c r="A810" s="239"/>
      <c r="B810" s="239"/>
      <c r="F810" s="239"/>
      <c r="G810" s="239"/>
      <c r="H810" s="239"/>
      <c r="I810" s="239"/>
      <c r="J810" s="239"/>
      <c r="K810" s="239"/>
      <c r="L810" s="239"/>
      <c r="M810" s="239"/>
      <c r="N810" s="239"/>
      <c r="O810" s="239"/>
      <c r="P810" s="239"/>
      <c r="Q810" s="239"/>
      <c r="R810" s="239"/>
      <c r="S810" s="239"/>
    </row>
    <row r="811" spans="1:19" s="253" customFormat="1" x14ac:dyDescent="0.25">
      <c r="A811" s="239"/>
      <c r="B811" s="239"/>
      <c r="F811" s="239"/>
      <c r="G811" s="239"/>
      <c r="H811" s="239"/>
      <c r="I811" s="239"/>
      <c r="J811" s="239"/>
      <c r="K811" s="239"/>
      <c r="L811" s="239"/>
      <c r="M811" s="239"/>
      <c r="N811" s="239"/>
      <c r="O811" s="239"/>
      <c r="P811" s="239"/>
      <c r="Q811" s="239"/>
      <c r="R811" s="239"/>
      <c r="S811" s="239"/>
    </row>
    <row r="812" spans="1:19" s="253" customFormat="1" x14ac:dyDescent="0.25">
      <c r="A812" s="239"/>
      <c r="B812" s="239"/>
      <c r="F812" s="239"/>
      <c r="G812" s="239"/>
      <c r="H812" s="239"/>
      <c r="I812" s="239"/>
      <c r="J812" s="239"/>
      <c r="K812" s="239"/>
      <c r="L812" s="239"/>
      <c r="M812" s="239"/>
      <c r="N812" s="239"/>
      <c r="O812" s="239"/>
      <c r="P812" s="239"/>
      <c r="Q812" s="239"/>
      <c r="R812" s="239"/>
      <c r="S812" s="239"/>
    </row>
    <row r="813" spans="1:19" s="253" customFormat="1" x14ac:dyDescent="0.25">
      <c r="A813" s="239"/>
      <c r="B813" s="239"/>
      <c r="F813" s="239"/>
      <c r="G813" s="239"/>
      <c r="H813" s="239"/>
      <c r="I813" s="239"/>
      <c r="J813" s="239"/>
      <c r="K813" s="239"/>
      <c r="L813" s="239"/>
      <c r="M813" s="239"/>
      <c r="N813" s="239"/>
      <c r="O813" s="239"/>
      <c r="P813" s="239"/>
      <c r="Q813" s="239"/>
      <c r="R813" s="239"/>
      <c r="S813" s="239"/>
    </row>
    <row r="814" spans="1:19" s="253" customFormat="1" x14ac:dyDescent="0.25">
      <c r="A814" s="239"/>
      <c r="B814" s="239"/>
      <c r="F814" s="239"/>
      <c r="G814" s="239"/>
      <c r="H814" s="239"/>
      <c r="I814" s="239"/>
      <c r="J814" s="239"/>
      <c r="K814" s="239"/>
      <c r="L814" s="239"/>
      <c r="M814" s="239"/>
      <c r="N814" s="239"/>
      <c r="O814" s="239"/>
      <c r="P814" s="239"/>
      <c r="Q814" s="239"/>
      <c r="R814" s="239"/>
      <c r="S814" s="239"/>
    </row>
    <row r="815" spans="1:19" s="253" customFormat="1" x14ac:dyDescent="0.25">
      <c r="A815" s="239"/>
      <c r="B815" s="239"/>
      <c r="F815" s="239"/>
      <c r="G815" s="239"/>
      <c r="H815" s="239"/>
      <c r="I815" s="239"/>
      <c r="J815" s="239"/>
      <c r="K815" s="239"/>
      <c r="L815" s="239"/>
      <c r="M815" s="239"/>
      <c r="N815" s="239"/>
      <c r="O815" s="239"/>
      <c r="P815" s="239"/>
      <c r="Q815" s="239"/>
      <c r="R815" s="239"/>
      <c r="S815" s="239"/>
    </row>
    <row r="816" spans="1:19" s="253" customFormat="1" x14ac:dyDescent="0.25">
      <c r="A816" s="239"/>
      <c r="B816" s="239"/>
      <c r="F816" s="239"/>
      <c r="G816" s="239"/>
      <c r="H816" s="239"/>
      <c r="I816" s="239"/>
      <c r="J816" s="239"/>
      <c r="K816" s="239"/>
      <c r="L816" s="239"/>
      <c r="M816" s="239"/>
      <c r="N816" s="239"/>
      <c r="O816" s="239"/>
      <c r="P816" s="239"/>
      <c r="Q816" s="239"/>
      <c r="R816" s="239"/>
      <c r="S816" s="239"/>
    </row>
    <row r="817" spans="1:19" s="253" customFormat="1" x14ac:dyDescent="0.25">
      <c r="A817" s="239"/>
      <c r="B817" s="239"/>
      <c r="F817" s="239"/>
      <c r="G817" s="239"/>
      <c r="H817" s="239"/>
      <c r="I817" s="239"/>
      <c r="J817" s="239"/>
      <c r="K817" s="239"/>
      <c r="L817" s="239"/>
      <c r="M817" s="239"/>
      <c r="N817" s="239"/>
      <c r="O817" s="239"/>
      <c r="P817" s="239"/>
      <c r="Q817" s="239"/>
      <c r="R817" s="239"/>
      <c r="S817" s="239"/>
    </row>
    <row r="818" spans="1:19" s="253" customFormat="1" x14ac:dyDescent="0.25">
      <c r="A818" s="239"/>
      <c r="B818" s="239"/>
      <c r="F818" s="239"/>
      <c r="G818" s="239"/>
      <c r="H818" s="239"/>
      <c r="I818" s="239"/>
      <c r="J818" s="239"/>
      <c r="K818" s="239"/>
      <c r="L818" s="239"/>
      <c r="M818" s="239"/>
      <c r="N818" s="239"/>
      <c r="O818" s="239"/>
      <c r="P818" s="239"/>
      <c r="Q818" s="239"/>
      <c r="R818" s="239"/>
      <c r="S818" s="239"/>
    </row>
    <row r="819" spans="1:19" s="253" customFormat="1" x14ac:dyDescent="0.25">
      <c r="A819" s="239"/>
      <c r="B819" s="239"/>
      <c r="F819" s="239"/>
      <c r="G819" s="239"/>
      <c r="H819" s="239"/>
      <c r="I819" s="239"/>
      <c r="J819" s="239"/>
      <c r="K819" s="239"/>
      <c r="L819" s="239"/>
      <c r="M819" s="239"/>
      <c r="N819" s="239"/>
      <c r="O819" s="239"/>
      <c r="P819" s="239"/>
      <c r="Q819" s="239"/>
      <c r="R819" s="239"/>
      <c r="S819" s="239"/>
    </row>
    <row r="820" spans="1:19" s="253" customFormat="1" x14ac:dyDescent="0.25">
      <c r="A820" s="239"/>
      <c r="B820" s="239"/>
      <c r="F820" s="239"/>
      <c r="G820" s="239"/>
      <c r="H820" s="239"/>
      <c r="I820" s="239"/>
      <c r="J820" s="239"/>
      <c r="K820" s="239"/>
      <c r="L820" s="239"/>
      <c r="M820" s="239"/>
      <c r="N820" s="239"/>
      <c r="O820" s="239"/>
      <c r="P820" s="239"/>
      <c r="Q820" s="239"/>
      <c r="R820" s="239"/>
      <c r="S820" s="239"/>
    </row>
    <row r="821" spans="1:19" s="253" customFormat="1" x14ac:dyDescent="0.25">
      <c r="A821" s="239"/>
      <c r="B821" s="239"/>
      <c r="F821" s="239"/>
      <c r="G821" s="239"/>
      <c r="H821" s="239"/>
      <c r="I821" s="239"/>
      <c r="J821" s="239"/>
      <c r="K821" s="239"/>
      <c r="L821" s="239"/>
      <c r="M821" s="239"/>
      <c r="N821" s="239"/>
      <c r="O821" s="239"/>
      <c r="P821" s="239"/>
      <c r="Q821" s="239"/>
      <c r="R821" s="239"/>
      <c r="S821" s="239"/>
    </row>
    <row r="822" spans="1:19" s="253" customFormat="1" x14ac:dyDescent="0.25">
      <c r="A822" s="239"/>
      <c r="B822" s="239"/>
      <c r="F822" s="239"/>
      <c r="G822" s="239"/>
      <c r="H822" s="239"/>
      <c r="I822" s="239"/>
      <c r="J822" s="239"/>
      <c r="K822" s="239"/>
      <c r="L822" s="239"/>
      <c r="M822" s="239"/>
      <c r="N822" s="239"/>
      <c r="O822" s="239"/>
      <c r="P822" s="239"/>
      <c r="Q822" s="239"/>
      <c r="R822" s="239"/>
      <c r="S822" s="239"/>
    </row>
    <row r="823" spans="1:19" s="253" customFormat="1" x14ac:dyDescent="0.25">
      <c r="A823" s="239"/>
      <c r="B823" s="239"/>
      <c r="F823" s="239"/>
      <c r="G823" s="239"/>
      <c r="H823" s="239"/>
      <c r="I823" s="239"/>
      <c r="J823" s="239"/>
      <c r="K823" s="239"/>
      <c r="L823" s="239"/>
      <c r="M823" s="239"/>
      <c r="N823" s="239"/>
      <c r="O823" s="239"/>
      <c r="P823" s="239"/>
      <c r="Q823" s="239"/>
      <c r="R823" s="239"/>
      <c r="S823" s="239"/>
    </row>
    <row r="824" spans="1:19" s="253" customFormat="1" x14ac:dyDescent="0.25">
      <c r="A824" s="239"/>
      <c r="B824" s="239"/>
      <c r="F824" s="239"/>
      <c r="G824" s="239"/>
      <c r="H824" s="239"/>
      <c r="I824" s="239"/>
      <c r="J824" s="239"/>
      <c r="K824" s="239"/>
      <c r="L824" s="239"/>
      <c r="M824" s="239"/>
      <c r="N824" s="239"/>
      <c r="O824" s="239"/>
      <c r="P824" s="239"/>
      <c r="Q824" s="239"/>
      <c r="R824" s="239"/>
      <c r="S824" s="239"/>
    </row>
    <row r="825" spans="1:19" s="253" customFormat="1" x14ac:dyDescent="0.25">
      <c r="A825" s="239"/>
      <c r="B825" s="239"/>
      <c r="F825" s="239"/>
      <c r="G825" s="239"/>
      <c r="H825" s="239"/>
      <c r="I825" s="239"/>
      <c r="J825" s="239"/>
      <c r="K825" s="239"/>
      <c r="L825" s="239"/>
      <c r="M825" s="239"/>
      <c r="N825" s="239"/>
      <c r="O825" s="239"/>
      <c r="P825" s="239"/>
      <c r="Q825" s="239"/>
      <c r="R825" s="239"/>
      <c r="S825" s="239"/>
    </row>
    <row r="826" spans="1:19" s="253" customFormat="1" x14ac:dyDescent="0.25">
      <c r="A826" s="239"/>
      <c r="B826" s="239"/>
      <c r="F826" s="239"/>
      <c r="G826" s="239"/>
      <c r="H826" s="239"/>
      <c r="I826" s="239"/>
      <c r="J826" s="239"/>
      <c r="K826" s="239"/>
      <c r="L826" s="239"/>
      <c r="M826" s="239"/>
      <c r="N826" s="239"/>
      <c r="O826" s="239"/>
      <c r="P826" s="239"/>
      <c r="Q826" s="239"/>
      <c r="R826" s="239"/>
      <c r="S826" s="239"/>
    </row>
    <row r="827" spans="1:19" s="253" customFormat="1" x14ac:dyDescent="0.25">
      <c r="A827" s="239"/>
      <c r="B827" s="239"/>
      <c r="F827" s="239"/>
      <c r="G827" s="239"/>
      <c r="H827" s="239"/>
      <c r="I827" s="239"/>
      <c r="J827" s="239"/>
      <c r="K827" s="239"/>
      <c r="L827" s="239"/>
      <c r="M827" s="239"/>
      <c r="N827" s="239"/>
      <c r="O827" s="239"/>
      <c r="P827" s="239"/>
      <c r="Q827" s="239"/>
      <c r="R827" s="239"/>
      <c r="S827" s="239"/>
    </row>
    <row r="828" spans="1:19" s="253" customFormat="1" x14ac:dyDescent="0.25">
      <c r="A828" s="239"/>
      <c r="B828" s="239"/>
      <c r="F828" s="239"/>
      <c r="G828" s="239"/>
      <c r="H828" s="239"/>
      <c r="I828" s="239"/>
      <c r="J828" s="239"/>
      <c r="K828" s="239"/>
      <c r="L828" s="239"/>
      <c r="M828" s="239"/>
      <c r="N828" s="239"/>
      <c r="O828" s="239"/>
      <c r="P828" s="239"/>
      <c r="Q828" s="239"/>
      <c r="R828" s="239"/>
      <c r="S828" s="239"/>
    </row>
    <row r="829" spans="1:19" s="253" customFormat="1" x14ac:dyDescent="0.25">
      <c r="A829" s="239"/>
      <c r="B829" s="239"/>
      <c r="F829" s="239"/>
      <c r="G829" s="239"/>
      <c r="H829" s="239"/>
      <c r="I829" s="239"/>
      <c r="J829" s="239"/>
      <c r="K829" s="239"/>
      <c r="L829" s="239"/>
      <c r="M829" s="239"/>
      <c r="N829" s="239"/>
      <c r="O829" s="239"/>
      <c r="P829" s="239"/>
      <c r="Q829" s="239"/>
      <c r="R829" s="239"/>
      <c r="S829" s="239"/>
    </row>
    <row r="830" spans="1:19" s="253" customFormat="1" x14ac:dyDescent="0.25">
      <c r="A830" s="239"/>
      <c r="B830" s="239"/>
      <c r="F830" s="239"/>
      <c r="G830" s="239"/>
      <c r="H830" s="239"/>
      <c r="I830" s="239"/>
      <c r="J830" s="239"/>
      <c r="K830" s="239"/>
      <c r="L830" s="239"/>
      <c r="M830" s="239"/>
      <c r="N830" s="239"/>
      <c r="O830" s="239"/>
      <c r="P830" s="239"/>
      <c r="Q830" s="239"/>
      <c r="R830" s="239"/>
      <c r="S830" s="239"/>
    </row>
    <row r="831" spans="1:19" s="253" customFormat="1" x14ac:dyDescent="0.25">
      <c r="A831" s="239"/>
      <c r="B831" s="239"/>
      <c r="F831" s="239"/>
      <c r="G831" s="239"/>
      <c r="H831" s="239"/>
      <c r="I831" s="239"/>
      <c r="J831" s="239"/>
      <c r="K831" s="239"/>
      <c r="L831" s="239"/>
      <c r="M831" s="239"/>
      <c r="N831" s="239"/>
      <c r="O831" s="239"/>
      <c r="P831" s="239"/>
      <c r="Q831" s="239"/>
      <c r="R831" s="239"/>
      <c r="S831" s="239"/>
    </row>
    <row r="832" spans="1:19" s="253" customFormat="1" x14ac:dyDescent="0.25">
      <c r="A832" s="239"/>
      <c r="B832" s="239"/>
      <c r="F832" s="239"/>
      <c r="G832" s="239"/>
      <c r="H832" s="239"/>
      <c r="I832" s="239"/>
      <c r="J832" s="239"/>
      <c r="K832" s="239"/>
      <c r="L832" s="239"/>
      <c r="M832" s="239"/>
      <c r="N832" s="239"/>
      <c r="O832" s="239"/>
      <c r="P832" s="239"/>
      <c r="Q832" s="239"/>
      <c r="R832" s="239"/>
      <c r="S832" s="239"/>
    </row>
    <row r="833" spans="1:19" s="253" customFormat="1" x14ac:dyDescent="0.25">
      <c r="A833" s="239"/>
      <c r="B833" s="239"/>
      <c r="F833" s="239"/>
      <c r="G833" s="239"/>
      <c r="H833" s="239"/>
      <c r="I833" s="239"/>
      <c r="J833" s="239"/>
      <c r="K833" s="239"/>
      <c r="L833" s="239"/>
      <c r="M833" s="239"/>
      <c r="N833" s="239"/>
      <c r="O833" s="239"/>
      <c r="P833" s="239"/>
      <c r="Q833" s="239"/>
      <c r="R833" s="239"/>
      <c r="S833" s="239"/>
    </row>
    <row r="834" spans="1:19" s="253" customFormat="1" x14ac:dyDescent="0.25">
      <c r="A834" s="239"/>
      <c r="B834" s="239"/>
      <c r="F834" s="239"/>
      <c r="G834" s="239"/>
      <c r="H834" s="239"/>
      <c r="I834" s="239"/>
      <c r="J834" s="239"/>
      <c r="K834" s="239"/>
      <c r="L834" s="239"/>
      <c r="M834" s="239"/>
      <c r="N834" s="239"/>
      <c r="O834" s="239"/>
      <c r="P834" s="239"/>
      <c r="Q834" s="239"/>
      <c r="R834" s="239"/>
      <c r="S834" s="239"/>
    </row>
    <row r="835" spans="1:19" s="253" customFormat="1" x14ac:dyDescent="0.25">
      <c r="A835" s="239"/>
      <c r="B835" s="239"/>
      <c r="F835" s="239"/>
      <c r="G835" s="239"/>
      <c r="H835" s="239"/>
      <c r="I835" s="239"/>
      <c r="J835" s="239"/>
      <c r="K835" s="239"/>
      <c r="L835" s="239"/>
      <c r="M835" s="239"/>
      <c r="N835" s="239"/>
      <c r="O835" s="239"/>
      <c r="P835" s="239"/>
      <c r="Q835" s="239"/>
      <c r="R835" s="239"/>
      <c r="S835" s="239"/>
    </row>
    <row r="836" spans="1:19" s="253" customFormat="1" x14ac:dyDescent="0.25">
      <c r="A836" s="239"/>
      <c r="B836" s="239"/>
      <c r="F836" s="239"/>
      <c r="G836" s="239"/>
      <c r="H836" s="239"/>
      <c r="I836" s="239"/>
      <c r="J836" s="239"/>
      <c r="K836" s="239"/>
      <c r="L836" s="239"/>
      <c r="M836" s="239"/>
      <c r="N836" s="239"/>
      <c r="O836" s="239"/>
      <c r="P836" s="239"/>
      <c r="Q836" s="239"/>
      <c r="R836" s="239"/>
      <c r="S836" s="239"/>
    </row>
    <row r="837" spans="1:19" s="253" customFormat="1" x14ac:dyDescent="0.25">
      <c r="A837" s="239"/>
      <c r="B837" s="239"/>
      <c r="F837" s="239"/>
      <c r="G837" s="239"/>
      <c r="H837" s="239"/>
      <c r="I837" s="239"/>
      <c r="J837" s="239"/>
      <c r="K837" s="239"/>
      <c r="L837" s="239"/>
      <c r="M837" s="239"/>
      <c r="N837" s="239"/>
      <c r="O837" s="239"/>
      <c r="P837" s="239"/>
      <c r="Q837" s="239"/>
      <c r="R837" s="239"/>
      <c r="S837" s="239"/>
    </row>
    <row r="838" spans="1:19" s="253" customFormat="1" x14ac:dyDescent="0.25">
      <c r="A838" s="239"/>
      <c r="B838" s="239"/>
      <c r="F838" s="239"/>
      <c r="G838" s="239"/>
      <c r="H838" s="239"/>
      <c r="I838" s="239"/>
      <c r="J838" s="239"/>
      <c r="K838" s="239"/>
      <c r="L838" s="239"/>
      <c r="M838" s="239"/>
      <c r="N838" s="239"/>
      <c r="O838" s="239"/>
      <c r="P838" s="239"/>
      <c r="Q838" s="239"/>
      <c r="R838" s="239"/>
      <c r="S838" s="239"/>
    </row>
    <row r="839" spans="1:19" s="253" customFormat="1" x14ac:dyDescent="0.25">
      <c r="A839" s="239"/>
      <c r="B839" s="239"/>
      <c r="F839" s="239"/>
      <c r="G839" s="239"/>
      <c r="H839" s="239"/>
      <c r="I839" s="239"/>
      <c r="J839" s="239"/>
      <c r="K839" s="239"/>
      <c r="L839" s="239"/>
      <c r="M839" s="239"/>
      <c r="N839" s="239"/>
      <c r="O839" s="239"/>
      <c r="P839" s="239"/>
      <c r="Q839" s="239"/>
      <c r="R839" s="239"/>
      <c r="S839" s="239"/>
    </row>
    <row r="840" spans="1:19" s="253" customFormat="1" x14ac:dyDescent="0.25">
      <c r="A840" s="239"/>
      <c r="B840" s="239"/>
      <c r="F840" s="239"/>
      <c r="G840" s="239"/>
      <c r="H840" s="239"/>
      <c r="I840" s="239"/>
      <c r="J840" s="239"/>
      <c r="K840" s="239"/>
      <c r="L840" s="239"/>
      <c r="M840" s="239"/>
      <c r="N840" s="239"/>
      <c r="O840" s="239"/>
      <c r="P840" s="239"/>
      <c r="Q840" s="239"/>
      <c r="R840" s="239"/>
      <c r="S840" s="239"/>
    </row>
    <row r="841" spans="1:19" s="253" customFormat="1" x14ac:dyDescent="0.25">
      <c r="A841" s="239"/>
      <c r="B841" s="239"/>
      <c r="F841" s="239"/>
      <c r="G841" s="239"/>
      <c r="H841" s="239"/>
      <c r="I841" s="239"/>
      <c r="J841" s="239"/>
      <c r="K841" s="239"/>
      <c r="L841" s="239"/>
      <c r="M841" s="239"/>
      <c r="N841" s="239"/>
      <c r="O841" s="239"/>
      <c r="P841" s="239"/>
      <c r="Q841" s="239"/>
      <c r="R841" s="239"/>
      <c r="S841" s="239"/>
    </row>
    <row r="842" spans="1:19" s="253" customFormat="1" x14ac:dyDescent="0.25">
      <c r="A842" s="239"/>
      <c r="B842" s="239"/>
      <c r="F842" s="239"/>
      <c r="G842" s="239"/>
      <c r="H842" s="239"/>
      <c r="I842" s="239"/>
      <c r="J842" s="239"/>
      <c r="K842" s="239"/>
      <c r="L842" s="239"/>
      <c r="M842" s="239"/>
      <c r="N842" s="239"/>
      <c r="O842" s="239"/>
      <c r="P842" s="239"/>
      <c r="Q842" s="239"/>
      <c r="R842" s="239"/>
      <c r="S842" s="239"/>
    </row>
    <row r="843" spans="1:19" s="253" customFormat="1" x14ac:dyDescent="0.25">
      <c r="A843" s="239"/>
      <c r="B843" s="239"/>
      <c r="F843" s="239"/>
      <c r="G843" s="239"/>
      <c r="H843" s="239"/>
      <c r="I843" s="239"/>
      <c r="J843" s="239"/>
      <c r="K843" s="239"/>
      <c r="L843" s="239"/>
      <c r="M843" s="239"/>
      <c r="N843" s="239"/>
      <c r="O843" s="239"/>
      <c r="P843" s="239"/>
      <c r="Q843" s="239"/>
      <c r="R843" s="239"/>
      <c r="S843" s="239"/>
    </row>
    <row r="844" spans="1:19" s="253" customFormat="1" x14ac:dyDescent="0.25">
      <c r="A844" s="239"/>
      <c r="B844" s="239"/>
      <c r="F844" s="239"/>
      <c r="G844" s="239"/>
      <c r="H844" s="239"/>
      <c r="I844" s="239"/>
      <c r="J844" s="239"/>
      <c r="K844" s="239"/>
      <c r="L844" s="239"/>
      <c r="M844" s="239"/>
      <c r="N844" s="239"/>
      <c r="O844" s="239"/>
      <c r="P844" s="239"/>
      <c r="Q844" s="239"/>
      <c r="R844" s="239"/>
      <c r="S844" s="239"/>
    </row>
    <row r="845" spans="1:19" s="253" customFormat="1" x14ac:dyDescent="0.25">
      <c r="A845" s="239"/>
      <c r="B845" s="239"/>
      <c r="F845" s="239"/>
      <c r="G845" s="239"/>
      <c r="H845" s="239"/>
      <c r="I845" s="239"/>
      <c r="J845" s="239"/>
      <c r="K845" s="239"/>
      <c r="L845" s="239"/>
      <c r="M845" s="239"/>
      <c r="N845" s="239"/>
      <c r="O845" s="239"/>
      <c r="P845" s="239"/>
      <c r="Q845" s="239"/>
      <c r="R845" s="239"/>
      <c r="S845" s="239"/>
    </row>
    <row r="846" spans="1:19" s="253" customFormat="1" x14ac:dyDescent="0.25">
      <c r="A846" s="239"/>
      <c r="B846" s="239"/>
      <c r="F846" s="239"/>
      <c r="G846" s="239"/>
      <c r="H846" s="239"/>
      <c r="I846" s="239"/>
      <c r="J846" s="239"/>
      <c r="K846" s="239"/>
      <c r="L846" s="239"/>
      <c r="M846" s="239"/>
      <c r="N846" s="239"/>
      <c r="O846" s="239"/>
      <c r="P846" s="239"/>
      <c r="Q846" s="239"/>
      <c r="R846" s="239"/>
      <c r="S846" s="239"/>
    </row>
    <row r="847" spans="1:19" s="253" customFormat="1" x14ac:dyDescent="0.25">
      <c r="A847" s="239"/>
      <c r="B847" s="239"/>
      <c r="F847" s="239"/>
      <c r="G847" s="239"/>
      <c r="H847" s="239"/>
      <c r="I847" s="239"/>
      <c r="J847" s="239"/>
      <c r="K847" s="239"/>
      <c r="L847" s="239"/>
      <c r="M847" s="239"/>
      <c r="N847" s="239"/>
      <c r="O847" s="239"/>
      <c r="P847" s="239"/>
      <c r="Q847" s="239"/>
      <c r="R847" s="239"/>
      <c r="S847" s="239"/>
    </row>
    <row r="848" spans="1:19" s="253" customFormat="1" x14ac:dyDescent="0.25">
      <c r="A848" s="239"/>
      <c r="B848" s="239"/>
      <c r="F848" s="239"/>
      <c r="G848" s="239"/>
      <c r="H848" s="239"/>
      <c r="I848" s="239"/>
      <c r="J848" s="239"/>
      <c r="K848" s="239"/>
      <c r="L848" s="239"/>
      <c r="M848" s="239"/>
      <c r="N848" s="239"/>
      <c r="O848" s="239"/>
      <c r="P848" s="239"/>
      <c r="Q848" s="239"/>
      <c r="R848" s="239"/>
      <c r="S848" s="239"/>
    </row>
    <row r="849" spans="1:19" s="253" customFormat="1" x14ac:dyDescent="0.25">
      <c r="A849" s="239"/>
      <c r="B849" s="239"/>
      <c r="F849" s="239"/>
      <c r="G849" s="239"/>
      <c r="H849" s="239"/>
      <c r="I849" s="239"/>
      <c r="J849" s="239"/>
      <c r="K849" s="239"/>
      <c r="L849" s="239"/>
      <c r="M849" s="239"/>
      <c r="N849" s="239"/>
      <c r="O849" s="239"/>
      <c r="P849" s="239"/>
      <c r="Q849" s="239"/>
      <c r="R849" s="239"/>
      <c r="S849" s="239"/>
    </row>
    <row r="850" spans="1:19" s="253" customFormat="1" x14ac:dyDescent="0.25">
      <c r="A850" s="239"/>
      <c r="B850" s="239"/>
      <c r="F850" s="239"/>
      <c r="G850" s="239"/>
      <c r="H850" s="239"/>
      <c r="I850" s="239"/>
      <c r="J850" s="239"/>
      <c r="K850" s="239"/>
      <c r="L850" s="239"/>
      <c r="M850" s="239"/>
      <c r="N850" s="239"/>
      <c r="O850" s="239"/>
      <c r="P850" s="239"/>
      <c r="Q850" s="239"/>
      <c r="R850" s="239"/>
      <c r="S850" s="239"/>
    </row>
    <row r="851" spans="1:19" s="253" customFormat="1" x14ac:dyDescent="0.25">
      <c r="A851" s="239"/>
      <c r="B851" s="239"/>
      <c r="F851" s="239"/>
      <c r="G851" s="239"/>
      <c r="H851" s="239"/>
      <c r="I851" s="239"/>
      <c r="J851" s="239"/>
      <c r="K851" s="239"/>
      <c r="L851" s="239"/>
      <c r="M851" s="239"/>
      <c r="N851" s="239"/>
      <c r="O851" s="239"/>
      <c r="P851" s="239"/>
      <c r="Q851" s="239"/>
      <c r="R851" s="239"/>
      <c r="S851" s="239"/>
    </row>
    <row r="852" spans="1:19" s="253" customFormat="1" x14ac:dyDescent="0.25">
      <c r="A852" s="239"/>
      <c r="B852" s="239"/>
      <c r="F852" s="239"/>
      <c r="G852" s="239"/>
      <c r="H852" s="239"/>
      <c r="I852" s="239"/>
      <c r="J852" s="239"/>
      <c r="K852" s="239"/>
      <c r="L852" s="239"/>
      <c r="M852" s="239"/>
      <c r="N852" s="239"/>
      <c r="O852" s="239"/>
      <c r="P852" s="239"/>
      <c r="Q852" s="239"/>
      <c r="R852" s="239"/>
      <c r="S852" s="239"/>
    </row>
    <row r="853" spans="1:19" s="253" customFormat="1" x14ac:dyDescent="0.25">
      <c r="A853" s="239"/>
      <c r="B853" s="239"/>
      <c r="F853" s="239"/>
      <c r="G853" s="239"/>
      <c r="H853" s="239"/>
      <c r="I853" s="239"/>
      <c r="J853" s="239"/>
      <c r="K853" s="239"/>
      <c r="L853" s="239"/>
      <c r="M853" s="239"/>
      <c r="N853" s="239"/>
      <c r="O853" s="239"/>
      <c r="P853" s="239"/>
      <c r="Q853" s="239"/>
      <c r="R853" s="239"/>
      <c r="S853" s="239"/>
    </row>
    <row r="854" spans="1:19" s="253" customFormat="1" x14ac:dyDescent="0.25">
      <c r="A854" s="239"/>
      <c r="B854" s="239"/>
      <c r="F854" s="239"/>
      <c r="G854" s="239"/>
      <c r="H854" s="239"/>
      <c r="I854" s="239"/>
      <c r="J854" s="239"/>
      <c r="K854" s="239"/>
      <c r="L854" s="239"/>
      <c r="M854" s="239"/>
      <c r="N854" s="239"/>
      <c r="O854" s="239"/>
      <c r="P854" s="239"/>
      <c r="Q854" s="239"/>
      <c r="R854" s="239"/>
      <c r="S854" s="239"/>
    </row>
    <row r="855" spans="1:19" s="253" customFormat="1" x14ac:dyDescent="0.25">
      <c r="A855" s="239"/>
      <c r="B855" s="239"/>
      <c r="F855" s="239"/>
      <c r="G855" s="239"/>
      <c r="H855" s="239"/>
      <c r="I855" s="239"/>
      <c r="J855" s="239"/>
      <c r="K855" s="239"/>
      <c r="L855" s="239"/>
      <c r="M855" s="239"/>
      <c r="N855" s="239"/>
      <c r="O855" s="239"/>
      <c r="P855" s="239"/>
      <c r="Q855" s="239"/>
      <c r="R855" s="239"/>
      <c r="S855" s="239"/>
    </row>
    <row r="856" spans="1:19" s="253" customFormat="1" x14ac:dyDescent="0.25">
      <c r="A856" s="239"/>
      <c r="B856" s="239"/>
      <c r="F856" s="239"/>
      <c r="G856" s="239"/>
      <c r="H856" s="239"/>
      <c r="I856" s="239"/>
      <c r="J856" s="239"/>
      <c r="K856" s="239"/>
      <c r="L856" s="239"/>
      <c r="M856" s="239"/>
      <c r="N856" s="239"/>
      <c r="O856" s="239"/>
      <c r="P856" s="239"/>
      <c r="Q856" s="239"/>
      <c r="R856" s="239"/>
      <c r="S856" s="239"/>
    </row>
    <row r="857" spans="1:19" s="253" customFormat="1" x14ac:dyDescent="0.25">
      <c r="A857" s="239"/>
      <c r="B857" s="239"/>
      <c r="F857" s="239"/>
      <c r="G857" s="239"/>
      <c r="H857" s="239"/>
      <c r="I857" s="239"/>
      <c r="J857" s="239"/>
      <c r="K857" s="239"/>
      <c r="L857" s="239"/>
      <c r="M857" s="239"/>
      <c r="N857" s="239"/>
      <c r="O857" s="239"/>
      <c r="P857" s="239"/>
      <c r="Q857" s="239"/>
      <c r="R857" s="239"/>
      <c r="S857" s="239"/>
    </row>
    <row r="858" spans="1:19" s="253" customFormat="1" x14ac:dyDescent="0.25">
      <c r="A858" s="239"/>
      <c r="B858" s="239"/>
      <c r="F858" s="239"/>
      <c r="G858" s="239"/>
      <c r="H858" s="239"/>
      <c r="I858" s="239"/>
      <c r="J858" s="239"/>
      <c r="K858" s="239"/>
      <c r="L858" s="239"/>
      <c r="M858" s="239"/>
      <c r="N858" s="239"/>
      <c r="O858" s="239"/>
      <c r="P858" s="239"/>
      <c r="Q858" s="239"/>
      <c r="R858" s="239"/>
      <c r="S858" s="239"/>
    </row>
    <row r="859" spans="1:19" s="253" customFormat="1" x14ac:dyDescent="0.25">
      <c r="A859" s="239"/>
      <c r="B859" s="239"/>
      <c r="F859" s="239"/>
      <c r="G859" s="239"/>
      <c r="H859" s="239"/>
      <c r="I859" s="239"/>
      <c r="J859" s="239"/>
      <c r="K859" s="239"/>
      <c r="L859" s="239"/>
      <c r="M859" s="239"/>
      <c r="N859" s="239"/>
      <c r="O859" s="239"/>
      <c r="P859" s="239"/>
      <c r="Q859" s="239"/>
      <c r="R859" s="239"/>
      <c r="S859" s="239"/>
    </row>
    <row r="860" spans="1:19" s="253" customFormat="1" x14ac:dyDescent="0.25">
      <c r="A860" s="239"/>
      <c r="B860" s="239"/>
      <c r="F860" s="239"/>
      <c r="G860" s="239"/>
      <c r="H860" s="239"/>
      <c r="I860" s="239"/>
      <c r="J860" s="239"/>
      <c r="K860" s="239"/>
      <c r="L860" s="239"/>
      <c r="M860" s="239"/>
      <c r="N860" s="239"/>
      <c r="O860" s="239"/>
      <c r="P860" s="239"/>
      <c r="Q860" s="239"/>
      <c r="R860" s="239"/>
      <c r="S860" s="239"/>
    </row>
    <row r="861" spans="1:19" s="253" customFormat="1" x14ac:dyDescent="0.25">
      <c r="A861" s="239"/>
      <c r="B861" s="239"/>
      <c r="F861" s="239"/>
      <c r="G861" s="239"/>
      <c r="H861" s="239"/>
      <c r="I861" s="239"/>
      <c r="J861" s="239"/>
      <c r="K861" s="239"/>
      <c r="L861" s="239"/>
      <c r="M861" s="239"/>
      <c r="N861" s="239"/>
      <c r="O861" s="239"/>
      <c r="P861" s="239"/>
      <c r="Q861" s="239"/>
      <c r="R861" s="239"/>
      <c r="S861" s="239"/>
    </row>
    <row r="862" spans="1:19" s="253" customFormat="1" x14ac:dyDescent="0.25">
      <c r="A862" s="239"/>
      <c r="B862" s="239"/>
      <c r="F862" s="239"/>
      <c r="G862" s="239"/>
      <c r="H862" s="239"/>
      <c r="I862" s="239"/>
      <c r="J862" s="239"/>
      <c r="K862" s="239"/>
      <c r="L862" s="239"/>
      <c r="M862" s="239"/>
      <c r="N862" s="239"/>
      <c r="O862" s="239"/>
      <c r="P862" s="239"/>
      <c r="Q862" s="239"/>
      <c r="R862" s="239"/>
      <c r="S862" s="239"/>
    </row>
    <row r="863" spans="1:19" s="253" customFormat="1" x14ac:dyDescent="0.25">
      <c r="A863" s="239"/>
      <c r="B863" s="239"/>
      <c r="F863" s="239"/>
      <c r="G863" s="239"/>
      <c r="H863" s="239"/>
      <c r="I863" s="239"/>
      <c r="J863" s="239"/>
      <c r="K863" s="239"/>
      <c r="L863" s="239"/>
      <c r="M863" s="239"/>
      <c r="N863" s="239"/>
      <c r="O863" s="239"/>
      <c r="P863" s="239"/>
      <c r="Q863" s="239"/>
      <c r="R863" s="239"/>
      <c r="S863" s="239"/>
    </row>
    <row r="864" spans="1:19" s="253" customFormat="1" x14ac:dyDescent="0.25">
      <c r="A864" s="239"/>
      <c r="B864" s="239"/>
      <c r="F864" s="239"/>
      <c r="G864" s="239"/>
      <c r="H864" s="239"/>
      <c r="I864" s="239"/>
      <c r="J864" s="239"/>
      <c r="K864" s="239"/>
      <c r="L864" s="239"/>
      <c r="M864" s="239"/>
      <c r="N864" s="239"/>
      <c r="O864" s="239"/>
      <c r="P864" s="239"/>
      <c r="Q864" s="239"/>
      <c r="R864" s="239"/>
      <c r="S864" s="239"/>
    </row>
    <row r="865" spans="1:19" s="253" customFormat="1" x14ac:dyDescent="0.25">
      <c r="A865" s="239"/>
      <c r="B865" s="239"/>
      <c r="F865" s="239"/>
      <c r="G865" s="239"/>
      <c r="H865" s="239"/>
      <c r="I865" s="239"/>
      <c r="J865" s="239"/>
      <c r="K865" s="239"/>
      <c r="L865" s="239"/>
      <c r="M865" s="239"/>
      <c r="N865" s="239"/>
      <c r="O865" s="239"/>
      <c r="P865" s="239"/>
      <c r="Q865" s="239"/>
      <c r="R865" s="239"/>
      <c r="S865" s="239"/>
    </row>
    <row r="866" spans="1:19" s="253" customFormat="1" x14ac:dyDescent="0.25">
      <c r="A866" s="239"/>
      <c r="B866" s="239"/>
      <c r="F866" s="239"/>
      <c r="G866" s="239"/>
      <c r="H866" s="239"/>
      <c r="I866" s="239"/>
      <c r="J866" s="239"/>
      <c r="K866" s="239"/>
      <c r="L866" s="239"/>
      <c r="M866" s="239"/>
      <c r="N866" s="239"/>
      <c r="O866" s="239"/>
      <c r="P866" s="239"/>
      <c r="Q866" s="239"/>
      <c r="R866" s="239"/>
      <c r="S866" s="239"/>
    </row>
    <row r="867" spans="1:19" s="253" customFormat="1" x14ac:dyDescent="0.25">
      <c r="A867" s="239"/>
      <c r="B867" s="239"/>
      <c r="F867" s="239"/>
      <c r="G867" s="239"/>
      <c r="H867" s="239"/>
      <c r="I867" s="239"/>
      <c r="J867" s="239"/>
      <c r="K867" s="239"/>
      <c r="L867" s="239"/>
      <c r="M867" s="239"/>
      <c r="N867" s="239"/>
      <c r="O867" s="239"/>
      <c r="P867" s="239"/>
      <c r="Q867" s="239"/>
      <c r="R867" s="239"/>
      <c r="S867" s="239"/>
    </row>
    <row r="868" spans="1:19" s="253" customFormat="1" x14ac:dyDescent="0.25">
      <c r="A868" s="239"/>
      <c r="B868" s="239"/>
      <c r="F868" s="239"/>
      <c r="G868" s="239"/>
      <c r="H868" s="239"/>
      <c r="I868" s="239"/>
      <c r="J868" s="239"/>
      <c r="K868" s="239"/>
      <c r="L868" s="239"/>
      <c r="M868" s="239"/>
      <c r="N868" s="239"/>
      <c r="O868" s="239"/>
      <c r="P868" s="239"/>
      <c r="Q868" s="239"/>
      <c r="R868" s="239"/>
      <c r="S868" s="239"/>
    </row>
    <row r="869" spans="1:19" s="253" customFormat="1" x14ac:dyDescent="0.25">
      <c r="A869" s="239"/>
      <c r="B869" s="239"/>
      <c r="F869" s="239"/>
      <c r="G869" s="239"/>
      <c r="H869" s="239"/>
      <c r="I869" s="239"/>
      <c r="J869" s="239"/>
      <c r="K869" s="239"/>
      <c r="L869" s="239"/>
      <c r="M869" s="239"/>
      <c r="N869" s="239"/>
      <c r="O869" s="239"/>
      <c r="P869" s="239"/>
      <c r="Q869" s="239"/>
      <c r="R869" s="239"/>
      <c r="S869" s="239"/>
    </row>
    <row r="870" spans="1:19" s="253" customFormat="1" x14ac:dyDescent="0.25">
      <c r="A870" s="239"/>
      <c r="B870" s="239"/>
      <c r="F870" s="239"/>
      <c r="G870" s="239"/>
      <c r="H870" s="239"/>
      <c r="I870" s="239"/>
      <c r="J870" s="239"/>
      <c r="K870" s="239"/>
      <c r="L870" s="239"/>
      <c r="M870" s="239"/>
      <c r="N870" s="239"/>
      <c r="O870" s="239"/>
      <c r="P870" s="239"/>
      <c r="Q870" s="239"/>
      <c r="R870" s="239"/>
      <c r="S870" s="239"/>
    </row>
    <row r="871" spans="1:19" s="253" customFormat="1" x14ac:dyDescent="0.25">
      <c r="A871" s="239"/>
      <c r="B871" s="239"/>
      <c r="F871" s="239"/>
      <c r="G871" s="239"/>
      <c r="H871" s="239"/>
      <c r="I871" s="239"/>
      <c r="J871" s="239"/>
      <c r="K871" s="239"/>
      <c r="L871" s="239"/>
      <c r="M871" s="239"/>
      <c r="N871" s="239"/>
      <c r="O871" s="239"/>
      <c r="P871" s="239"/>
      <c r="Q871" s="239"/>
      <c r="R871" s="239"/>
      <c r="S871" s="239"/>
    </row>
    <row r="872" spans="1:19" s="253" customFormat="1" x14ac:dyDescent="0.25">
      <c r="A872" s="239"/>
      <c r="B872" s="239"/>
      <c r="F872" s="239"/>
      <c r="G872" s="239"/>
      <c r="H872" s="239"/>
      <c r="I872" s="239"/>
      <c r="J872" s="239"/>
      <c r="K872" s="239"/>
      <c r="L872" s="239"/>
      <c r="M872" s="239"/>
      <c r="N872" s="239"/>
      <c r="O872" s="239"/>
      <c r="P872" s="239"/>
      <c r="Q872" s="239"/>
      <c r="R872" s="239"/>
      <c r="S872" s="239"/>
    </row>
    <row r="873" spans="1:19" s="253" customFormat="1" x14ac:dyDescent="0.25">
      <c r="A873" s="239"/>
      <c r="B873" s="239"/>
      <c r="F873" s="239"/>
      <c r="G873" s="239"/>
      <c r="H873" s="239"/>
      <c r="I873" s="239"/>
      <c r="J873" s="239"/>
      <c r="K873" s="239"/>
      <c r="L873" s="239"/>
      <c r="M873" s="239"/>
      <c r="N873" s="239"/>
      <c r="O873" s="239"/>
      <c r="P873" s="239"/>
      <c r="Q873" s="239"/>
      <c r="R873" s="239"/>
      <c r="S873" s="239"/>
    </row>
    <row r="874" spans="1:19" s="253" customFormat="1" x14ac:dyDescent="0.25">
      <c r="A874" s="239"/>
      <c r="B874" s="239"/>
      <c r="F874" s="239"/>
      <c r="G874" s="239"/>
      <c r="H874" s="239"/>
      <c r="I874" s="239"/>
      <c r="J874" s="239"/>
      <c r="K874" s="239"/>
      <c r="L874" s="239"/>
      <c r="M874" s="239"/>
      <c r="N874" s="239"/>
      <c r="O874" s="239"/>
      <c r="P874" s="239"/>
      <c r="Q874" s="239"/>
      <c r="R874" s="239"/>
      <c r="S874" s="239"/>
    </row>
    <row r="875" spans="1:19" s="253" customFormat="1" x14ac:dyDescent="0.25">
      <c r="A875" s="239"/>
      <c r="B875" s="239"/>
      <c r="F875" s="239"/>
      <c r="G875" s="239"/>
      <c r="H875" s="239"/>
      <c r="I875" s="239"/>
      <c r="J875" s="239"/>
      <c r="K875" s="239"/>
      <c r="L875" s="239"/>
      <c r="M875" s="239"/>
      <c r="N875" s="239"/>
      <c r="O875" s="239"/>
      <c r="P875" s="239"/>
      <c r="Q875" s="239"/>
      <c r="R875" s="239"/>
      <c r="S875" s="239"/>
    </row>
    <row r="876" spans="1:19" s="253" customFormat="1" x14ac:dyDescent="0.25">
      <c r="A876" s="239"/>
      <c r="B876" s="239"/>
      <c r="F876" s="239"/>
      <c r="G876" s="239"/>
      <c r="H876" s="239"/>
      <c r="I876" s="239"/>
      <c r="J876" s="239"/>
      <c r="K876" s="239"/>
      <c r="L876" s="239"/>
      <c r="M876" s="239"/>
      <c r="N876" s="239"/>
      <c r="O876" s="239"/>
      <c r="P876" s="239"/>
      <c r="Q876" s="239"/>
      <c r="R876" s="239"/>
      <c r="S876" s="239"/>
    </row>
    <row r="877" spans="1:19" s="253" customFormat="1" x14ac:dyDescent="0.25">
      <c r="A877" s="239"/>
      <c r="B877" s="239"/>
      <c r="F877" s="239"/>
      <c r="G877" s="239"/>
      <c r="H877" s="239"/>
      <c r="I877" s="239"/>
      <c r="J877" s="239"/>
      <c r="K877" s="239"/>
      <c r="L877" s="239"/>
      <c r="M877" s="239"/>
      <c r="N877" s="239"/>
      <c r="O877" s="239"/>
      <c r="P877" s="239"/>
      <c r="Q877" s="239"/>
      <c r="R877" s="239"/>
      <c r="S877" s="239"/>
    </row>
    <row r="878" spans="1:19" s="253" customFormat="1" x14ac:dyDescent="0.25">
      <c r="A878" s="239"/>
      <c r="B878" s="239"/>
      <c r="F878" s="239"/>
      <c r="G878" s="239"/>
      <c r="H878" s="239"/>
      <c r="I878" s="239"/>
      <c r="J878" s="239"/>
      <c r="K878" s="239"/>
      <c r="L878" s="239"/>
      <c r="M878" s="239"/>
      <c r="N878" s="239"/>
      <c r="O878" s="239"/>
      <c r="P878" s="239"/>
      <c r="Q878" s="239"/>
      <c r="R878" s="239"/>
      <c r="S878" s="239"/>
    </row>
    <row r="879" spans="1:19" s="253" customFormat="1" x14ac:dyDescent="0.25">
      <c r="A879" s="239"/>
      <c r="B879" s="239"/>
      <c r="F879" s="239"/>
      <c r="G879" s="239"/>
      <c r="H879" s="239"/>
      <c r="I879" s="239"/>
      <c r="J879" s="239"/>
      <c r="K879" s="239"/>
      <c r="L879" s="239"/>
      <c r="M879" s="239"/>
      <c r="N879" s="239"/>
      <c r="O879" s="239"/>
      <c r="P879" s="239"/>
      <c r="Q879" s="239"/>
      <c r="R879" s="239"/>
      <c r="S879" s="239"/>
    </row>
    <row r="880" spans="1:19" s="253" customFormat="1" x14ac:dyDescent="0.25">
      <c r="A880" s="239"/>
      <c r="B880" s="239"/>
      <c r="F880" s="239"/>
      <c r="G880" s="239"/>
      <c r="H880" s="239"/>
      <c r="I880" s="239"/>
      <c r="J880" s="239"/>
      <c r="K880" s="239"/>
      <c r="L880" s="239"/>
      <c r="M880" s="239"/>
      <c r="N880" s="239"/>
      <c r="O880" s="239"/>
      <c r="P880" s="239"/>
      <c r="Q880" s="239"/>
      <c r="R880" s="239"/>
      <c r="S880" s="239"/>
    </row>
    <row r="881" spans="1:19" s="253" customFormat="1" x14ac:dyDescent="0.25">
      <c r="A881" s="239"/>
      <c r="B881" s="239"/>
      <c r="F881" s="239"/>
      <c r="G881" s="239"/>
      <c r="H881" s="239"/>
      <c r="I881" s="239"/>
      <c r="J881" s="239"/>
      <c r="K881" s="239"/>
      <c r="L881" s="239"/>
      <c r="M881" s="239"/>
      <c r="N881" s="239"/>
      <c r="O881" s="239"/>
      <c r="P881" s="239"/>
      <c r="Q881" s="239"/>
      <c r="R881" s="239"/>
      <c r="S881" s="239"/>
    </row>
    <row r="882" spans="1:19" s="253" customFormat="1" x14ac:dyDescent="0.25">
      <c r="A882" s="239"/>
      <c r="B882" s="239"/>
      <c r="F882" s="239"/>
      <c r="G882" s="239"/>
      <c r="H882" s="239"/>
      <c r="I882" s="239"/>
      <c r="J882" s="239"/>
      <c r="K882" s="239"/>
      <c r="L882" s="239"/>
      <c r="M882" s="239"/>
      <c r="N882" s="239"/>
      <c r="O882" s="239"/>
      <c r="P882" s="239"/>
      <c r="Q882" s="239"/>
      <c r="R882" s="239"/>
      <c r="S882" s="239"/>
    </row>
    <row r="883" spans="1:19" s="253" customFormat="1" x14ac:dyDescent="0.25">
      <c r="A883" s="239"/>
      <c r="B883" s="239"/>
      <c r="F883" s="239"/>
      <c r="G883" s="239"/>
      <c r="H883" s="239"/>
      <c r="I883" s="239"/>
      <c r="J883" s="239"/>
      <c r="K883" s="239"/>
      <c r="L883" s="239"/>
      <c r="M883" s="239"/>
      <c r="N883" s="239"/>
      <c r="O883" s="239"/>
      <c r="P883" s="239"/>
      <c r="Q883" s="239"/>
      <c r="R883" s="239"/>
      <c r="S883" s="239"/>
    </row>
    <row r="884" spans="1:19" s="253" customFormat="1" x14ac:dyDescent="0.25">
      <c r="A884" s="239"/>
      <c r="B884" s="239"/>
      <c r="F884" s="239"/>
      <c r="G884" s="239"/>
      <c r="H884" s="239"/>
      <c r="I884" s="239"/>
      <c r="J884" s="239"/>
      <c r="K884" s="239"/>
      <c r="L884" s="239"/>
      <c r="M884" s="239"/>
      <c r="N884" s="239"/>
      <c r="O884" s="239"/>
      <c r="P884" s="239"/>
      <c r="Q884" s="239"/>
      <c r="R884" s="239"/>
      <c r="S884" s="239"/>
    </row>
    <row r="885" spans="1:19" s="253" customFormat="1" x14ac:dyDescent="0.25">
      <c r="A885" s="239"/>
      <c r="B885" s="239"/>
      <c r="F885" s="239"/>
      <c r="G885" s="239"/>
      <c r="H885" s="239"/>
      <c r="I885" s="239"/>
      <c r="J885" s="239"/>
      <c r="K885" s="239"/>
      <c r="L885" s="239"/>
      <c r="M885" s="239"/>
      <c r="N885" s="239"/>
      <c r="O885" s="239"/>
      <c r="P885" s="239"/>
      <c r="Q885" s="239"/>
      <c r="R885" s="239"/>
      <c r="S885" s="239"/>
    </row>
    <row r="886" spans="1:19" s="253" customFormat="1" x14ac:dyDescent="0.25">
      <c r="A886" s="239"/>
      <c r="B886" s="239"/>
      <c r="F886" s="239"/>
      <c r="G886" s="239"/>
      <c r="H886" s="239"/>
      <c r="I886" s="239"/>
      <c r="J886" s="239"/>
      <c r="K886" s="239"/>
      <c r="L886" s="239"/>
      <c r="M886" s="239"/>
      <c r="N886" s="239"/>
      <c r="O886" s="239"/>
      <c r="P886" s="239"/>
      <c r="Q886" s="239"/>
      <c r="R886" s="239"/>
      <c r="S886" s="239"/>
    </row>
    <row r="887" spans="1:19" s="253" customFormat="1" x14ac:dyDescent="0.25">
      <c r="A887" s="239"/>
      <c r="B887" s="239"/>
      <c r="F887" s="239"/>
      <c r="G887" s="239"/>
      <c r="H887" s="239"/>
      <c r="I887" s="239"/>
      <c r="J887" s="239"/>
      <c r="K887" s="239"/>
      <c r="L887" s="239"/>
      <c r="M887" s="239"/>
      <c r="N887" s="239"/>
      <c r="O887" s="239"/>
      <c r="P887" s="239"/>
      <c r="Q887" s="239"/>
      <c r="R887" s="239"/>
      <c r="S887" s="239"/>
    </row>
    <row r="888" spans="1:19" s="253" customFormat="1" x14ac:dyDescent="0.25">
      <c r="A888" s="239"/>
      <c r="B888" s="239"/>
      <c r="F888" s="239"/>
      <c r="G888" s="239"/>
      <c r="H888" s="239"/>
      <c r="I888" s="239"/>
      <c r="J888" s="239"/>
      <c r="K888" s="239"/>
      <c r="L888" s="239"/>
      <c r="M888" s="239"/>
      <c r="N888" s="239"/>
      <c r="O888" s="239"/>
      <c r="P888" s="239"/>
      <c r="Q888" s="239"/>
      <c r="R888" s="239"/>
      <c r="S888" s="239"/>
    </row>
    <row r="889" spans="1:19" s="253" customFormat="1" x14ac:dyDescent="0.25">
      <c r="A889" s="239"/>
      <c r="B889" s="239"/>
      <c r="F889" s="239"/>
      <c r="G889" s="239"/>
      <c r="H889" s="239"/>
      <c r="I889" s="239"/>
      <c r="J889" s="239"/>
      <c r="K889" s="239"/>
      <c r="L889" s="239"/>
      <c r="M889" s="239"/>
      <c r="N889" s="239"/>
      <c r="O889" s="239"/>
      <c r="P889" s="239"/>
      <c r="Q889" s="239"/>
      <c r="R889" s="239"/>
      <c r="S889" s="239"/>
    </row>
    <row r="890" spans="1:19" s="253" customFormat="1" x14ac:dyDescent="0.25">
      <c r="A890" s="239"/>
      <c r="B890" s="239"/>
      <c r="F890" s="239"/>
      <c r="G890" s="239"/>
      <c r="H890" s="239"/>
      <c r="I890" s="239"/>
      <c r="J890" s="239"/>
      <c r="K890" s="239"/>
      <c r="L890" s="239"/>
      <c r="M890" s="239"/>
      <c r="N890" s="239"/>
      <c r="O890" s="239"/>
      <c r="P890" s="239"/>
      <c r="Q890" s="239"/>
      <c r="R890" s="239"/>
      <c r="S890" s="239"/>
    </row>
    <row r="891" spans="1:19" s="253" customFormat="1" x14ac:dyDescent="0.25">
      <c r="A891" s="239"/>
      <c r="B891" s="239"/>
      <c r="F891" s="239"/>
      <c r="G891" s="239"/>
      <c r="H891" s="239"/>
      <c r="I891" s="239"/>
      <c r="J891" s="239"/>
      <c r="K891" s="239"/>
      <c r="L891" s="239"/>
      <c r="M891" s="239"/>
      <c r="N891" s="239"/>
      <c r="O891" s="239"/>
      <c r="P891" s="239"/>
      <c r="Q891" s="239"/>
      <c r="R891" s="239"/>
      <c r="S891" s="239"/>
    </row>
    <row r="892" spans="1:19" s="253" customFormat="1" x14ac:dyDescent="0.25">
      <c r="A892" s="239"/>
      <c r="B892" s="239"/>
      <c r="F892" s="239"/>
      <c r="G892" s="239"/>
      <c r="H892" s="239"/>
      <c r="I892" s="239"/>
      <c r="J892" s="239"/>
      <c r="K892" s="239"/>
      <c r="L892" s="239"/>
      <c r="M892" s="239"/>
      <c r="N892" s="239"/>
      <c r="O892" s="239"/>
      <c r="P892" s="239"/>
      <c r="Q892" s="239"/>
      <c r="R892" s="239"/>
      <c r="S892" s="239"/>
    </row>
    <row r="893" spans="1:19" s="253" customFormat="1" x14ac:dyDescent="0.25">
      <c r="A893" s="239"/>
      <c r="B893" s="239"/>
      <c r="F893" s="239"/>
      <c r="G893" s="239"/>
      <c r="H893" s="239"/>
      <c r="I893" s="239"/>
      <c r="J893" s="239"/>
      <c r="K893" s="239"/>
      <c r="L893" s="239"/>
      <c r="M893" s="239"/>
      <c r="N893" s="239"/>
      <c r="O893" s="239"/>
      <c r="P893" s="239"/>
      <c r="Q893" s="239"/>
      <c r="R893" s="239"/>
      <c r="S893" s="239"/>
    </row>
    <row r="894" spans="1:19" s="253" customFormat="1" x14ac:dyDescent="0.25">
      <c r="A894" s="239"/>
      <c r="B894" s="239"/>
      <c r="F894" s="239"/>
      <c r="G894" s="239"/>
      <c r="H894" s="239"/>
      <c r="I894" s="239"/>
      <c r="J894" s="239"/>
      <c r="K894" s="239"/>
      <c r="L894" s="239"/>
      <c r="M894" s="239"/>
      <c r="N894" s="239"/>
      <c r="O894" s="239"/>
      <c r="P894" s="239"/>
      <c r="Q894" s="239"/>
      <c r="R894" s="239"/>
      <c r="S894" s="239"/>
    </row>
    <row r="895" spans="1:19" s="253" customFormat="1" x14ac:dyDescent="0.25">
      <c r="A895" s="239"/>
      <c r="B895" s="239"/>
      <c r="F895" s="239"/>
      <c r="G895" s="239"/>
      <c r="H895" s="239"/>
      <c r="I895" s="239"/>
      <c r="J895" s="239"/>
      <c r="K895" s="239"/>
      <c r="L895" s="239"/>
      <c r="M895" s="239"/>
      <c r="N895" s="239"/>
      <c r="O895" s="239"/>
      <c r="P895" s="239"/>
      <c r="Q895" s="239"/>
      <c r="R895" s="239"/>
      <c r="S895" s="239"/>
    </row>
    <row r="896" spans="1:19" s="253" customFormat="1" x14ac:dyDescent="0.25">
      <c r="A896" s="239"/>
      <c r="B896" s="239"/>
      <c r="F896" s="239"/>
      <c r="G896" s="239"/>
      <c r="H896" s="239"/>
      <c r="I896" s="239"/>
      <c r="J896" s="239"/>
      <c r="K896" s="239"/>
      <c r="L896" s="239"/>
      <c r="M896" s="239"/>
      <c r="N896" s="239"/>
      <c r="O896" s="239"/>
      <c r="P896" s="239"/>
      <c r="Q896" s="239"/>
      <c r="R896" s="239"/>
      <c r="S896" s="239"/>
    </row>
    <row r="897" spans="1:19" s="253" customFormat="1" x14ac:dyDescent="0.25">
      <c r="A897" s="239"/>
      <c r="B897" s="239"/>
      <c r="F897" s="239"/>
      <c r="G897" s="239"/>
      <c r="H897" s="239"/>
      <c r="I897" s="239"/>
      <c r="J897" s="239"/>
      <c r="K897" s="239"/>
      <c r="L897" s="239"/>
      <c r="M897" s="239"/>
      <c r="N897" s="239"/>
      <c r="O897" s="239"/>
      <c r="P897" s="239"/>
      <c r="Q897" s="239"/>
      <c r="R897" s="239"/>
      <c r="S897" s="239"/>
    </row>
    <row r="898" spans="1:19" s="253" customFormat="1" x14ac:dyDescent="0.25">
      <c r="A898" s="239"/>
      <c r="B898" s="239"/>
      <c r="F898" s="239"/>
      <c r="G898" s="239"/>
      <c r="H898" s="239"/>
      <c r="I898" s="239"/>
      <c r="J898" s="239"/>
      <c r="K898" s="239"/>
      <c r="L898" s="239"/>
      <c r="M898" s="239"/>
      <c r="N898" s="239"/>
      <c r="O898" s="239"/>
      <c r="P898" s="239"/>
      <c r="Q898" s="239"/>
      <c r="R898" s="239"/>
      <c r="S898" s="239"/>
    </row>
    <row r="899" spans="1:19" s="253" customFormat="1" x14ac:dyDescent="0.25">
      <c r="A899" s="239"/>
      <c r="B899" s="239"/>
      <c r="F899" s="239"/>
      <c r="G899" s="239"/>
      <c r="H899" s="239"/>
      <c r="I899" s="239"/>
      <c r="J899" s="239"/>
      <c r="K899" s="239"/>
      <c r="L899" s="239"/>
      <c r="M899" s="239"/>
      <c r="N899" s="239"/>
      <c r="O899" s="239"/>
      <c r="P899" s="239"/>
      <c r="Q899" s="239"/>
      <c r="R899" s="239"/>
      <c r="S899" s="239"/>
    </row>
    <row r="900" spans="1:19" s="253" customFormat="1" x14ac:dyDescent="0.25">
      <c r="A900" s="239"/>
      <c r="B900" s="239"/>
      <c r="F900" s="239"/>
      <c r="G900" s="239"/>
      <c r="H900" s="239"/>
      <c r="I900" s="239"/>
      <c r="J900" s="239"/>
      <c r="K900" s="239"/>
      <c r="L900" s="239"/>
      <c r="M900" s="239"/>
      <c r="N900" s="239"/>
      <c r="O900" s="239"/>
      <c r="P900" s="239"/>
      <c r="Q900" s="239"/>
      <c r="R900" s="239"/>
      <c r="S900" s="239"/>
    </row>
    <row r="901" spans="1:19" s="253" customFormat="1" x14ac:dyDescent="0.25">
      <c r="A901" s="239"/>
      <c r="B901" s="239"/>
      <c r="F901" s="239"/>
      <c r="G901" s="239"/>
      <c r="H901" s="239"/>
      <c r="I901" s="239"/>
      <c r="J901" s="239"/>
      <c r="K901" s="239"/>
      <c r="L901" s="239"/>
      <c r="M901" s="239"/>
      <c r="N901" s="239"/>
      <c r="O901" s="239"/>
      <c r="P901" s="239"/>
      <c r="Q901" s="239"/>
      <c r="R901" s="239"/>
      <c r="S901" s="239"/>
    </row>
    <row r="902" spans="1:19" s="253" customFormat="1" x14ac:dyDescent="0.25">
      <c r="A902" s="239"/>
      <c r="B902" s="239"/>
      <c r="F902" s="239"/>
      <c r="G902" s="239"/>
      <c r="H902" s="239"/>
      <c r="I902" s="239"/>
      <c r="J902" s="239"/>
      <c r="K902" s="239"/>
      <c r="L902" s="239"/>
      <c r="M902" s="239"/>
      <c r="N902" s="239"/>
      <c r="O902" s="239"/>
      <c r="P902" s="239"/>
      <c r="Q902" s="239"/>
      <c r="R902" s="239"/>
      <c r="S902" s="239"/>
    </row>
    <row r="903" spans="1:19" s="253" customFormat="1" x14ac:dyDescent="0.25">
      <c r="A903" s="239"/>
      <c r="B903" s="239"/>
      <c r="F903" s="239"/>
      <c r="G903" s="239"/>
      <c r="H903" s="239"/>
      <c r="I903" s="239"/>
      <c r="J903" s="239"/>
      <c r="K903" s="239"/>
      <c r="L903" s="239"/>
      <c r="M903" s="239"/>
      <c r="N903" s="239"/>
      <c r="O903" s="239"/>
      <c r="P903" s="239"/>
      <c r="Q903" s="239"/>
      <c r="R903" s="239"/>
      <c r="S903" s="239"/>
    </row>
    <row r="904" spans="1:19" s="253" customFormat="1" x14ac:dyDescent="0.25">
      <c r="A904" s="239"/>
      <c r="B904" s="239"/>
      <c r="F904" s="239"/>
      <c r="G904" s="239"/>
      <c r="H904" s="239"/>
      <c r="I904" s="239"/>
      <c r="J904" s="239"/>
      <c r="K904" s="239"/>
      <c r="L904" s="239"/>
      <c r="M904" s="239"/>
      <c r="N904" s="239"/>
      <c r="O904" s="239"/>
      <c r="P904" s="239"/>
      <c r="Q904" s="239"/>
      <c r="R904" s="239"/>
      <c r="S904" s="239"/>
    </row>
    <row r="905" spans="1:19" s="253" customFormat="1" x14ac:dyDescent="0.25">
      <c r="A905" s="239"/>
      <c r="B905" s="239"/>
      <c r="F905" s="239"/>
      <c r="G905" s="239"/>
      <c r="H905" s="239"/>
      <c r="I905" s="239"/>
      <c r="J905" s="239"/>
      <c r="K905" s="239"/>
      <c r="L905" s="239"/>
      <c r="M905" s="239"/>
      <c r="N905" s="239"/>
      <c r="O905" s="239"/>
      <c r="P905" s="239"/>
      <c r="Q905" s="239"/>
      <c r="R905" s="239"/>
      <c r="S905" s="239"/>
    </row>
    <row r="906" spans="1:19" s="253" customFormat="1" x14ac:dyDescent="0.25">
      <c r="A906" s="239"/>
      <c r="B906" s="239"/>
      <c r="F906" s="239"/>
      <c r="G906" s="239"/>
      <c r="H906" s="239"/>
      <c r="I906" s="239"/>
      <c r="J906" s="239"/>
      <c r="K906" s="239"/>
      <c r="L906" s="239"/>
      <c r="M906" s="239"/>
      <c r="N906" s="239"/>
      <c r="O906" s="239"/>
      <c r="P906" s="239"/>
      <c r="Q906" s="239"/>
      <c r="R906" s="239"/>
      <c r="S906" s="239"/>
    </row>
    <row r="907" spans="1:19" s="253" customFormat="1" x14ac:dyDescent="0.25">
      <c r="A907" s="239"/>
      <c r="B907" s="239"/>
      <c r="F907" s="239"/>
      <c r="G907" s="239"/>
      <c r="H907" s="239"/>
      <c r="I907" s="239"/>
      <c r="J907" s="239"/>
      <c r="K907" s="239"/>
      <c r="L907" s="239"/>
      <c r="M907" s="239"/>
      <c r="N907" s="239"/>
      <c r="O907" s="239"/>
      <c r="P907" s="239"/>
      <c r="Q907" s="239"/>
      <c r="R907" s="239"/>
      <c r="S907" s="239"/>
    </row>
    <row r="908" spans="1:19" s="253" customFormat="1" x14ac:dyDescent="0.25">
      <c r="A908" s="239"/>
      <c r="B908" s="239"/>
      <c r="F908" s="239"/>
      <c r="G908" s="239"/>
      <c r="H908" s="239"/>
      <c r="I908" s="239"/>
      <c r="J908" s="239"/>
      <c r="K908" s="239"/>
      <c r="L908" s="239"/>
      <c r="M908" s="239"/>
      <c r="N908" s="239"/>
      <c r="O908" s="239"/>
      <c r="P908" s="239"/>
      <c r="Q908" s="239"/>
      <c r="R908" s="239"/>
      <c r="S908" s="239"/>
    </row>
    <row r="909" spans="1:19" s="253" customFormat="1" x14ac:dyDescent="0.25">
      <c r="A909" s="239"/>
      <c r="B909" s="239"/>
      <c r="F909" s="239"/>
      <c r="G909" s="239"/>
      <c r="H909" s="239"/>
      <c r="I909" s="239"/>
      <c r="J909" s="239"/>
      <c r="K909" s="239"/>
      <c r="L909" s="239"/>
      <c r="M909" s="239"/>
      <c r="N909" s="239"/>
      <c r="O909" s="239"/>
      <c r="P909" s="239"/>
      <c r="Q909" s="239"/>
      <c r="R909" s="239"/>
      <c r="S909" s="239"/>
    </row>
    <row r="910" spans="1:19" s="253" customFormat="1" x14ac:dyDescent="0.25">
      <c r="A910" s="239"/>
      <c r="B910" s="239"/>
      <c r="F910" s="239"/>
      <c r="G910" s="239"/>
      <c r="H910" s="239"/>
      <c r="I910" s="239"/>
      <c r="J910" s="239"/>
      <c r="K910" s="239"/>
      <c r="L910" s="239"/>
      <c r="M910" s="239"/>
      <c r="N910" s="239"/>
      <c r="O910" s="239"/>
      <c r="P910" s="239"/>
      <c r="Q910" s="239"/>
      <c r="R910" s="239"/>
      <c r="S910" s="239"/>
    </row>
    <row r="911" spans="1:19" s="253" customFormat="1" x14ac:dyDescent="0.25">
      <c r="A911" s="239"/>
      <c r="B911" s="239"/>
      <c r="F911" s="239"/>
      <c r="G911" s="239"/>
      <c r="H911" s="239"/>
      <c r="I911" s="239"/>
      <c r="J911" s="239"/>
      <c r="K911" s="239"/>
      <c r="L911" s="239"/>
      <c r="M911" s="239"/>
      <c r="N911" s="239"/>
      <c r="O911" s="239"/>
      <c r="P911" s="239"/>
      <c r="Q911" s="239"/>
      <c r="R911" s="239"/>
      <c r="S911" s="239"/>
    </row>
    <row r="912" spans="1:19" s="253" customFormat="1" x14ac:dyDescent="0.25">
      <c r="A912" s="239"/>
      <c r="B912" s="239"/>
      <c r="F912" s="239"/>
      <c r="G912" s="239"/>
      <c r="H912" s="239"/>
      <c r="I912" s="239"/>
      <c r="J912" s="239"/>
      <c r="K912" s="239"/>
      <c r="L912" s="239"/>
      <c r="M912" s="239"/>
      <c r="N912" s="239"/>
      <c r="O912" s="239"/>
      <c r="P912" s="239"/>
      <c r="Q912" s="239"/>
      <c r="R912" s="239"/>
      <c r="S912" s="239"/>
    </row>
    <row r="913" spans="1:19" s="253" customFormat="1" x14ac:dyDescent="0.25">
      <c r="A913" s="239"/>
      <c r="B913" s="239"/>
      <c r="F913" s="239"/>
      <c r="G913" s="239"/>
      <c r="H913" s="239"/>
      <c r="I913" s="239"/>
      <c r="J913" s="239"/>
      <c r="K913" s="239"/>
      <c r="L913" s="239"/>
      <c r="M913" s="239"/>
      <c r="N913" s="239"/>
      <c r="O913" s="239"/>
      <c r="P913" s="239"/>
      <c r="Q913" s="239"/>
      <c r="R913" s="239"/>
      <c r="S913" s="239"/>
    </row>
    <row r="914" spans="1:19" s="253" customFormat="1" x14ac:dyDescent="0.25">
      <c r="A914" s="239"/>
      <c r="B914" s="239"/>
      <c r="F914" s="239"/>
      <c r="G914" s="239"/>
      <c r="H914" s="239"/>
      <c r="I914" s="239"/>
      <c r="J914" s="239"/>
      <c r="K914" s="239"/>
      <c r="L914" s="239"/>
      <c r="M914" s="239"/>
      <c r="N914" s="239"/>
      <c r="O914" s="239"/>
      <c r="P914" s="239"/>
      <c r="Q914" s="239"/>
      <c r="R914" s="239"/>
      <c r="S914" s="239"/>
    </row>
    <row r="915" spans="1:19" s="253" customFormat="1" x14ac:dyDescent="0.25">
      <c r="A915" s="239"/>
      <c r="B915" s="239"/>
      <c r="F915" s="239"/>
      <c r="G915" s="239"/>
      <c r="H915" s="239"/>
      <c r="I915" s="239"/>
      <c r="J915" s="239"/>
      <c r="K915" s="239"/>
      <c r="L915" s="239"/>
      <c r="M915" s="239"/>
      <c r="N915" s="239"/>
      <c r="O915" s="239"/>
      <c r="P915" s="239"/>
      <c r="Q915" s="239"/>
      <c r="R915" s="239"/>
      <c r="S915" s="239"/>
    </row>
    <row r="916" spans="1:19" s="253" customFormat="1" x14ac:dyDescent="0.25">
      <c r="A916" s="239"/>
      <c r="B916" s="239"/>
      <c r="F916" s="239"/>
      <c r="G916" s="239"/>
      <c r="H916" s="239"/>
      <c r="I916" s="239"/>
      <c r="J916" s="239"/>
      <c r="K916" s="239"/>
      <c r="L916" s="239"/>
      <c r="M916" s="239"/>
      <c r="N916" s="239"/>
      <c r="O916" s="239"/>
      <c r="P916" s="239"/>
      <c r="Q916" s="239"/>
      <c r="R916" s="239"/>
      <c r="S916" s="239"/>
    </row>
    <row r="917" spans="1:19" s="253" customFormat="1" x14ac:dyDescent="0.25">
      <c r="A917" s="239"/>
      <c r="B917" s="239"/>
      <c r="F917" s="239"/>
      <c r="G917" s="239"/>
      <c r="H917" s="239"/>
      <c r="I917" s="239"/>
      <c r="J917" s="239"/>
      <c r="K917" s="239"/>
      <c r="L917" s="239"/>
      <c r="M917" s="239"/>
      <c r="N917" s="239"/>
      <c r="O917" s="239"/>
      <c r="P917" s="239"/>
      <c r="Q917" s="239"/>
      <c r="R917" s="239"/>
      <c r="S917" s="239"/>
    </row>
    <row r="918" spans="1:19" s="253" customFormat="1" x14ac:dyDescent="0.25">
      <c r="A918" s="239"/>
      <c r="B918" s="239"/>
      <c r="F918" s="239"/>
      <c r="G918" s="239"/>
      <c r="H918" s="239"/>
      <c r="I918" s="239"/>
      <c r="J918" s="239"/>
      <c r="K918" s="239"/>
      <c r="L918" s="239"/>
      <c r="M918" s="239"/>
      <c r="N918" s="239"/>
      <c r="O918" s="239"/>
      <c r="P918" s="239"/>
      <c r="Q918" s="239"/>
      <c r="R918" s="239"/>
      <c r="S918" s="239"/>
    </row>
    <row r="919" spans="1:19" s="253" customFormat="1" x14ac:dyDescent="0.25">
      <c r="A919" s="239"/>
      <c r="B919" s="239"/>
      <c r="F919" s="239"/>
      <c r="G919" s="239"/>
      <c r="H919" s="239"/>
      <c r="I919" s="239"/>
      <c r="J919" s="239"/>
      <c r="K919" s="239"/>
      <c r="L919" s="239"/>
      <c r="M919" s="239"/>
      <c r="N919" s="239"/>
      <c r="O919" s="239"/>
      <c r="P919" s="239"/>
      <c r="Q919" s="239"/>
      <c r="R919" s="239"/>
      <c r="S919" s="239"/>
    </row>
    <row r="920" spans="1:19" s="253" customFormat="1" x14ac:dyDescent="0.25">
      <c r="A920" s="239"/>
      <c r="B920" s="239"/>
      <c r="F920" s="239"/>
      <c r="G920" s="239"/>
      <c r="H920" s="239"/>
      <c r="I920" s="239"/>
      <c r="J920" s="239"/>
      <c r="K920" s="239"/>
      <c r="L920" s="239"/>
      <c r="M920" s="239"/>
      <c r="N920" s="239"/>
      <c r="O920" s="239"/>
      <c r="P920" s="239"/>
      <c r="Q920" s="239"/>
      <c r="R920" s="239"/>
      <c r="S920" s="239"/>
    </row>
    <row r="921" spans="1:19" s="253" customFormat="1" x14ac:dyDescent="0.25">
      <c r="A921" s="239"/>
      <c r="B921" s="239"/>
      <c r="F921" s="239"/>
      <c r="G921" s="239"/>
      <c r="H921" s="239"/>
      <c r="I921" s="239"/>
      <c r="J921" s="239"/>
      <c r="K921" s="239"/>
      <c r="L921" s="239"/>
      <c r="M921" s="239"/>
      <c r="N921" s="239"/>
      <c r="O921" s="239"/>
      <c r="P921" s="239"/>
      <c r="Q921" s="239"/>
      <c r="R921" s="239"/>
      <c r="S921" s="239"/>
    </row>
    <row r="922" spans="1:19" s="253" customFormat="1" x14ac:dyDescent="0.25">
      <c r="A922" s="239"/>
      <c r="B922" s="239"/>
      <c r="F922" s="239"/>
      <c r="G922" s="239"/>
      <c r="H922" s="239"/>
      <c r="I922" s="239"/>
      <c r="J922" s="239"/>
      <c r="K922" s="239"/>
      <c r="L922" s="239"/>
      <c r="M922" s="239"/>
      <c r="N922" s="239"/>
      <c r="O922" s="239"/>
      <c r="P922" s="239"/>
      <c r="Q922" s="239"/>
      <c r="R922" s="239"/>
      <c r="S922" s="239"/>
    </row>
    <row r="923" spans="1:19" s="253" customFormat="1" x14ac:dyDescent="0.25">
      <c r="A923" s="239"/>
      <c r="B923" s="239"/>
      <c r="F923" s="239"/>
      <c r="G923" s="239"/>
      <c r="H923" s="239"/>
      <c r="I923" s="239"/>
      <c r="J923" s="239"/>
      <c r="K923" s="239"/>
      <c r="L923" s="239"/>
      <c r="M923" s="239"/>
      <c r="N923" s="239"/>
      <c r="O923" s="239"/>
      <c r="P923" s="239"/>
      <c r="Q923" s="239"/>
      <c r="R923" s="239"/>
      <c r="S923" s="239"/>
    </row>
    <row r="924" spans="1:19" s="253" customFormat="1" x14ac:dyDescent="0.25">
      <c r="A924" s="239"/>
      <c r="B924" s="239"/>
      <c r="F924" s="239"/>
      <c r="G924" s="239"/>
      <c r="H924" s="239"/>
      <c r="I924" s="239"/>
      <c r="J924" s="239"/>
      <c r="K924" s="239"/>
      <c r="L924" s="239"/>
      <c r="M924" s="239"/>
      <c r="N924" s="239"/>
      <c r="O924" s="239"/>
      <c r="P924" s="239"/>
      <c r="Q924" s="239"/>
      <c r="R924" s="239"/>
      <c r="S924" s="239"/>
    </row>
    <row r="925" spans="1:19" s="253" customFormat="1" x14ac:dyDescent="0.25">
      <c r="A925" s="239"/>
      <c r="B925" s="239"/>
      <c r="F925" s="239"/>
      <c r="G925" s="239"/>
      <c r="H925" s="239"/>
      <c r="I925" s="239"/>
      <c r="J925" s="239"/>
      <c r="K925" s="239"/>
      <c r="L925" s="239"/>
      <c r="M925" s="239"/>
      <c r="N925" s="239"/>
      <c r="O925" s="239"/>
      <c r="P925" s="239"/>
      <c r="Q925" s="239"/>
      <c r="R925" s="239"/>
      <c r="S925" s="239"/>
    </row>
    <row r="926" spans="1:19" s="253" customFormat="1" x14ac:dyDescent="0.25">
      <c r="A926" s="239"/>
      <c r="B926" s="239"/>
      <c r="F926" s="239"/>
      <c r="G926" s="239"/>
      <c r="H926" s="239"/>
      <c r="I926" s="239"/>
      <c r="J926" s="239"/>
      <c r="K926" s="239"/>
      <c r="L926" s="239"/>
      <c r="M926" s="239"/>
      <c r="N926" s="239"/>
      <c r="O926" s="239"/>
      <c r="P926" s="239"/>
      <c r="Q926" s="239"/>
      <c r="R926" s="239"/>
      <c r="S926" s="239"/>
    </row>
    <row r="927" spans="1:19" s="253" customFormat="1" x14ac:dyDescent="0.25">
      <c r="A927" s="239"/>
      <c r="B927" s="239"/>
      <c r="F927" s="239"/>
      <c r="G927" s="239"/>
      <c r="H927" s="239"/>
      <c r="I927" s="239"/>
      <c r="J927" s="239"/>
      <c r="K927" s="239"/>
      <c r="L927" s="239"/>
      <c r="M927" s="239"/>
      <c r="N927" s="239"/>
      <c r="O927" s="239"/>
      <c r="P927" s="239"/>
      <c r="Q927" s="239"/>
      <c r="R927" s="239"/>
      <c r="S927" s="239"/>
    </row>
    <row r="928" spans="1:19" s="253" customFormat="1" x14ac:dyDescent="0.25">
      <c r="A928" s="239"/>
      <c r="B928" s="239"/>
      <c r="F928" s="239"/>
      <c r="G928" s="239"/>
      <c r="H928" s="239"/>
      <c r="I928" s="239"/>
      <c r="J928" s="239"/>
      <c r="K928" s="239"/>
      <c r="L928" s="239"/>
      <c r="M928" s="239"/>
      <c r="N928" s="239"/>
      <c r="O928" s="239"/>
      <c r="P928" s="239"/>
      <c r="Q928" s="239"/>
      <c r="R928" s="239"/>
      <c r="S928" s="239"/>
    </row>
    <row r="929" spans="1:19" s="253" customFormat="1" x14ac:dyDescent="0.25">
      <c r="A929" s="239"/>
      <c r="B929" s="239"/>
      <c r="F929" s="239"/>
      <c r="G929" s="239"/>
      <c r="H929" s="239"/>
      <c r="I929" s="239"/>
      <c r="J929" s="239"/>
      <c r="K929" s="239"/>
      <c r="L929" s="239"/>
      <c r="M929" s="239"/>
      <c r="N929" s="239"/>
      <c r="O929" s="239"/>
      <c r="P929" s="239"/>
      <c r="Q929" s="239"/>
      <c r="R929" s="239"/>
      <c r="S929" s="239"/>
    </row>
    <row r="930" spans="1:19" s="253" customFormat="1" x14ac:dyDescent="0.25">
      <c r="A930" s="239"/>
      <c r="B930" s="239"/>
      <c r="F930" s="239"/>
      <c r="G930" s="239"/>
      <c r="H930" s="239"/>
      <c r="I930" s="239"/>
      <c r="J930" s="239"/>
      <c r="K930" s="239"/>
      <c r="L930" s="239"/>
      <c r="M930" s="239"/>
      <c r="N930" s="239"/>
      <c r="O930" s="239"/>
      <c r="P930" s="239"/>
      <c r="Q930" s="239"/>
      <c r="R930" s="239"/>
      <c r="S930" s="239"/>
    </row>
    <row r="931" spans="1:19" s="253" customFormat="1" x14ac:dyDescent="0.25">
      <c r="A931" s="239"/>
      <c r="B931" s="239"/>
      <c r="F931" s="239"/>
      <c r="G931" s="239"/>
      <c r="H931" s="239"/>
      <c r="I931" s="239"/>
      <c r="J931" s="239"/>
      <c r="K931" s="239"/>
      <c r="L931" s="239"/>
      <c r="M931" s="239"/>
      <c r="N931" s="239"/>
      <c r="O931" s="239"/>
      <c r="P931" s="239"/>
      <c r="Q931" s="239"/>
      <c r="R931" s="239"/>
      <c r="S931" s="239"/>
    </row>
    <row r="932" spans="1:19" s="253" customFormat="1" x14ac:dyDescent="0.25">
      <c r="A932" s="239"/>
      <c r="B932" s="239"/>
      <c r="F932" s="239"/>
      <c r="G932" s="239"/>
      <c r="H932" s="239"/>
      <c r="I932" s="239"/>
      <c r="J932" s="239"/>
      <c r="K932" s="239"/>
      <c r="L932" s="239"/>
      <c r="M932" s="239"/>
      <c r="N932" s="239"/>
      <c r="O932" s="239"/>
      <c r="P932" s="239"/>
      <c r="Q932" s="239"/>
      <c r="R932" s="239"/>
      <c r="S932" s="239"/>
    </row>
    <row r="933" spans="1:19" s="253" customFormat="1" x14ac:dyDescent="0.25">
      <c r="A933" s="239"/>
      <c r="B933" s="239"/>
      <c r="F933" s="239"/>
      <c r="G933" s="239"/>
      <c r="H933" s="239"/>
      <c r="I933" s="239"/>
      <c r="J933" s="239"/>
      <c r="K933" s="239"/>
      <c r="L933" s="239"/>
      <c r="M933" s="239"/>
      <c r="N933" s="239"/>
      <c r="O933" s="239"/>
      <c r="P933" s="239"/>
      <c r="Q933" s="239"/>
      <c r="R933" s="239"/>
      <c r="S933" s="239"/>
    </row>
    <row r="934" spans="1:19" s="253" customFormat="1" x14ac:dyDescent="0.25">
      <c r="A934" s="239"/>
      <c r="B934" s="239"/>
      <c r="F934" s="239"/>
      <c r="G934" s="239"/>
      <c r="H934" s="239"/>
      <c r="I934" s="239"/>
      <c r="J934" s="239"/>
      <c r="K934" s="239"/>
      <c r="L934" s="239"/>
      <c r="M934" s="239"/>
      <c r="N934" s="239"/>
      <c r="O934" s="239"/>
      <c r="P934" s="239"/>
      <c r="Q934" s="239"/>
      <c r="R934" s="239"/>
      <c r="S934" s="239"/>
    </row>
    <row r="935" spans="1:19" s="253" customFormat="1" x14ac:dyDescent="0.25">
      <c r="A935" s="239"/>
      <c r="B935" s="239"/>
      <c r="F935" s="239"/>
      <c r="G935" s="239"/>
      <c r="H935" s="239"/>
      <c r="I935" s="239"/>
      <c r="J935" s="239"/>
      <c r="K935" s="239"/>
      <c r="L935" s="239"/>
      <c r="M935" s="239"/>
      <c r="N935" s="239"/>
      <c r="O935" s="239"/>
      <c r="P935" s="239"/>
      <c r="Q935" s="239"/>
      <c r="R935" s="239"/>
      <c r="S935" s="239"/>
    </row>
    <row r="936" spans="1:19" s="253" customFormat="1" x14ac:dyDescent="0.25">
      <c r="A936" s="239"/>
      <c r="B936" s="239"/>
      <c r="F936" s="239"/>
      <c r="G936" s="239"/>
      <c r="H936" s="239"/>
      <c r="I936" s="239"/>
      <c r="J936" s="239"/>
      <c r="K936" s="239"/>
      <c r="L936" s="239"/>
      <c r="M936" s="239"/>
      <c r="N936" s="239"/>
      <c r="O936" s="239"/>
      <c r="P936" s="239"/>
      <c r="Q936" s="239"/>
      <c r="R936" s="239"/>
      <c r="S936" s="239"/>
    </row>
    <row r="937" spans="1:19" s="253" customFormat="1" x14ac:dyDescent="0.25">
      <c r="A937" s="239"/>
      <c r="B937" s="239"/>
      <c r="F937" s="239"/>
      <c r="G937" s="239"/>
      <c r="H937" s="239"/>
      <c r="I937" s="239"/>
      <c r="J937" s="239"/>
      <c r="K937" s="239"/>
      <c r="L937" s="239"/>
      <c r="M937" s="239"/>
      <c r="N937" s="239"/>
      <c r="O937" s="239"/>
      <c r="P937" s="239"/>
      <c r="Q937" s="239"/>
      <c r="R937" s="239"/>
      <c r="S937" s="239"/>
    </row>
    <row r="938" spans="1:19" s="253" customFormat="1" x14ac:dyDescent="0.25">
      <c r="A938" s="239"/>
      <c r="B938" s="239"/>
      <c r="F938" s="239"/>
      <c r="G938" s="239"/>
      <c r="H938" s="239"/>
      <c r="I938" s="239"/>
      <c r="J938" s="239"/>
      <c r="K938" s="239"/>
      <c r="L938" s="239"/>
      <c r="M938" s="239"/>
      <c r="N938" s="239"/>
      <c r="O938" s="239"/>
      <c r="P938" s="239"/>
      <c r="Q938" s="239"/>
      <c r="R938" s="239"/>
      <c r="S938" s="239"/>
    </row>
    <row r="939" spans="1:19" s="253" customFormat="1" x14ac:dyDescent="0.25">
      <c r="A939" s="239"/>
      <c r="B939" s="239"/>
      <c r="F939" s="239"/>
      <c r="G939" s="239"/>
      <c r="H939" s="239"/>
      <c r="I939" s="239"/>
      <c r="J939" s="239"/>
      <c r="K939" s="239"/>
      <c r="L939" s="239"/>
      <c r="M939" s="239"/>
      <c r="N939" s="239"/>
      <c r="O939" s="239"/>
      <c r="P939" s="239"/>
      <c r="Q939" s="239"/>
      <c r="R939" s="239"/>
      <c r="S939" s="239"/>
    </row>
    <row r="940" spans="1:19" s="253" customFormat="1" x14ac:dyDescent="0.25">
      <c r="A940" s="239"/>
      <c r="B940" s="239"/>
      <c r="F940" s="239"/>
      <c r="G940" s="239"/>
      <c r="H940" s="239"/>
      <c r="I940" s="239"/>
      <c r="J940" s="239"/>
      <c r="K940" s="239"/>
      <c r="L940" s="239"/>
      <c r="M940" s="239"/>
      <c r="N940" s="239"/>
      <c r="O940" s="239"/>
      <c r="P940" s="239"/>
      <c r="Q940" s="239"/>
      <c r="R940" s="239"/>
      <c r="S940" s="239"/>
    </row>
    <row r="941" spans="1:19" s="253" customFormat="1" x14ac:dyDescent="0.25">
      <c r="A941" s="239"/>
      <c r="B941" s="239"/>
      <c r="F941" s="239"/>
      <c r="G941" s="239"/>
      <c r="H941" s="239"/>
      <c r="I941" s="239"/>
      <c r="J941" s="239"/>
      <c r="K941" s="239"/>
      <c r="L941" s="239"/>
      <c r="M941" s="239"/>
      <c r="N941" s="239"/>
      <c r="O941" s="239"/>
      <c r="P941" s="239"/>
      <c r="Q941" s="239"/>
      <c r="R941" s="239"/>
      <c r="S941" s="239"/>
    </row>
    <row r="942" spans="1:19" s="253" customFormat="1" x14ac:dyDescent="0.25">
      <c r="A942" s="239"/>
      <c r="B942" s="239"/>
      <c r="F942" s="239"/>
      <c r="G942" s="239"/>
      <c r="H942" s="239"/>
      <c r="I942" s="239"/>
      <c r="J942" s="239"/>
      <c r="K942" s="239"/>
      <c r="L942" s="239"/>
      <c r="M942" s="239"/>
      <c r="N942" s="239"/>
      <c r="O942" s="239"/>
      <c r="P942" s="239"/>
      <c r="Q942" s="239"/>
      <c r="R942" s="239"/>
      <c r="S942" s="239"/>
    </row>
    <row r="943" spans="1:19" s="253" customFormat="1" x14ac:dyDescent="0.25">
      <c r="A943" s="239"/>
      <c r="B943" s="239"/>
      <c r="F943" s="239"/>
      <c r="G943" s="239"/>
      <c r="H943" s="239"/>
      <c r="I943" s="239"/>
      <c r="J943" s="239"/>
      <c r="K943" s="239"/>
      <c r="L943" s="239"/>
      <c r="M943" s="239"/>
      <c r="N943" s="239"/>
      <c r="O943" s="239"/>
      <c r="P943" s="239"/>
      <c r="Q943" s="239"/>
      <c r="R943" s="239"/>
      <c r="S943" s="239"/>
    </row>
    <row r="944" spans="1:19" s="253" customFormat="1" x14ac:dyDescent="0.25">
      <c r="A944" s="239"/>
      <c r="B944" s="239"/>
      <c r="F944" s="239"/>
      <c r="G944" s="239"/>
      <c r="H944" s="239"/>
      <c r="I944" s="239"/>
      <c r="J944" s="239"/>
      <c r="K944" s="239"/>
      <c r="L944" s="239"/>
      <c r="M944" s="239"/>
      <c r="N944" s="239"/>
      <c r="O944" s="239"/>
      <c r="P944" s="239"/>
      <c r="Q944" s="239"/>
      <c r="R944" s="239"/>
      <c r="S944" s="239"/>
    </row>
    <row r="945" spans="1:19" s="253" customFormat="1" x14ac:dyDescent="0.25">
      <c r="A945" s="239"/>
      <c r="B945" s="239"/>
      <c r="F945" s="239"/>
      <c r="G945" s="239"/>
      <c r="H945" s="239"/>
      <c r="I945" s="239"/>
      <c r="J945" s="239"/>
      <c r="K945" s="239"/>
      <c r="L945" s="239"/>
      <c r="M945" s="239"/>
      <c r="N945" s="239"/>
      <c r="O945" s="239"/>
      <c r="P945" s="239"/>
      <c r="Q945" s="239"/>
      <c r="R945" s="239"/>
      <c r="S945" s="239"/>
    </row>
    <row r="946" spans="1:19" s="253" customFormat="1" x14ac:dyDescent="0.25">
      <c r="A946" s="239"/>
      <c r="B946" s="239"/>
      <c r="F946" s="239"/>
      <c r="G946" s="239"/>
      <c r="H946" s="239"/>
      <c r="I946" s="239"/>
      <c r="J946" s="239"/>
      <c r="K946" s="239"/>
      <c r="L946" s="239"/>
      <c r="M946" s="239"/>
      <c r="N946" s="239"/>
      <c r="O946" s="239"/>
      <c r="P946" s="239"/>
      <c r="Q946" s="239"/>
      <c r="R946" s="239"/>
      <c r="S946" s="239"/>
    </row>
    <row r="947" spans="1:19" s="253" customFormat="1" x14ac:dyDescent="0.25">
      <c r="A947" s="239"/>
      <c r="B947" s="239"/>
      <c r="F947" s="239"/>
      <c r="G947" s="239"/>
      <c r="H947" s="239"/>
      <c r="I947" s="239"/>
      <c r="J947" s="239"/>
      <c r="K947" s="239"/>
      <c r="L947" s="239"/>
      <c r="M947" s="239"/>
      <c r="N947" s="239"/>
      <c r="O947" s="239"/>
      <c r="P947" s="239"/>
      <c r="Q947" s="239"/>
      <c r="R947" s="239"/>
      <c r="S947" s="239"/>
    </row>
    <row r="948" spans="1:19" s="253" customFormat="1" x14ac:dyDescent="0.25">
      <c r="A948" s="239"/>
      <c r="B948" s="239"/>
      <c r="F948" s="239"/>
      <c r="G948" s="239"/>
      <c r="H948" s="239"/>
      <c r="I948" s="239"/>
      <c r="J948" s="239"/>
      <c r="K948" s="239"/>
      <c r="L948" s="239"/>
      <c r="M948" s="239"/>
      <c r="N948" s="239"/>
      <c r="O948" s="239"/>
      <c r="P948" s="239"/>
      <c r="Q948" s="239"/>
      <c r="R948" s="239"/>
      <c r="S948" s="239"/>
    </row>
    <row r="949" spans="1:19" s="253" customFormat="1" x14ac:dyDescent="0.25">
      <c r="A949" s="239"/>
      <c r="B949" s="239"/>
      <c r="F949" s="239"/>
      <c r="G949" s="239"/>
      <c r="H949" s="239"/>
      <c r="I949" s="239"/>
      <c r="J949" s="239"/>
      <c r="K949" s="239"/>
      <c r="L949" s="239"/>
      <c r="M949" s="239"/>
      <c r="N949" s="239"/>
      <c r="O949" s="239"/>
      <c r="P949" s="239"/>
      <c r="Q949" s="239"/>
      <c r="R949" s="239"/>
      <c r="S949" s="239"/>
    </row>
    <row r="950" spans="1:19" s="253" customFormat="1" x14ac:dyDescent="0.25">
      <c r="A950" s="239"/>
      <c r="B950" s="239"/>
      <c r="F950" s="239"/>
      <c r="G950" s="239"/>
      <c r="H950" s="239"/>
      <c r="I950" s="239"/>
      <c r="J950" s="239"/>
      <c r="K950" s="239"/>
      <c r="L950" s="239"/>
      <c r="M950" s="239"/>
      <c r="N950" s="239"/>
      <c r="O950" s="239"/>
      <c r="P950" s="239"/>
      <c r="Q950" s="239"/>
      <c r="R950" s="239"/>
      <c r="S950" s="239"/>
    </row>
    <row r="951" spans="1:19" s="253" customFormat="1" x14ac:dyDescent="0.25">
      <c r="A951" s="239"/>
      <c r="B951" s="239"/>
      <c r="F951" s="239"/>
      <c r="G951" s="239"/>
      <c r="H951" s="239"/>
      <c r="I951" s="239"/>
      <c r="J951" s="239"/>
      <c r="K951" s="239"/>
      <c r="L951" s="239"/>
      <c r="M951" s="239"/>
      <c r="N951" s="239"/>
      <c r="O951" s="239"/>
      <c r="P951" s="239"/>
      <c r="Q951" s="239"/>
      <c r="R951" s="239"/>
      <c r="S951" s="239"/>
    </row>
    <row r="952" spans="1:19" s="253" customFormat="1" x14ac:dyDescent="0.25">
      <c r="A952" s="239"/>
      <c r="B952" s="239"/>
      <c r="F952" s="239"/>
      <c r="G952" s="239"/>
      <c r="H952" s="239"/>
      <c r="I952" s="239"/>
      <c r="J952" s="239"/>
      <c r="K952" s="239"/>
      <c r="L952" s="239"/>
      <c r="M952" s="239"/>
      <c r="N952" s="239"/>
      <c r="O952" s="239"/>
      <c r="P952" s="239"/>
      <c r="Q952" s="239"/>
      <c r="R952" s="239"/>
      <c r="S952" s="239"/>
    </row>
    <row r="953" spans="1:19" s="253" customFormat="1" x14ac:dyDescent="0.25">
      <c r="A953" s="239"/>
      <c r="B953" s="239"/>
      <c r="F953" s="239"/>
      <c r="G953" s="239"/>
      <c r="H953" s="239"/>
      <c r="I953" s="239"/>
      <c r="J953" s="239"/>
      <c r="K953" s="239"/>
      <c r="L953" s="239"/>
      <c r="M953" s="239"/>
      <c r="N953" s="239"/>
      <c r="O953" s="239"/>
      <c r="P953" s="239"/>
      <c r="Q953" s="239"/>
      <c r="R953" s="239"/>
      <c r="S953" s="239"/>
    </row>
    <row r="954" spans="1:19" s="253" customFormat="1" x14ac:dyDescent="0.25">
      <c r="A954" s="239"/>
      <c r="B954" s="239"/>
      <c r="F954" s="239"/>
      <c r="G954" s="239"/>
      <c r="H954" s="239"/>
      <c r="I954" s="239"/>
      <c r="J954" s="239"/>
      <c r="K954" s="239"/>
      <c r="L954" s="239"/>
      <c r="M954" s="239"/>
      <c r="N954" s="239"/>
      <c r="O954" s="239"/>
      <c r="P954" s="239"/>
      <c r="Q954" s="239"/>
      <c r="R954" s="239"/>
      <c r="S954" s="239"/>
    </row>
    <row r="955" spans="1:19" s="253" customFormat="1" x14ac:dyDescent="0.25">
      <c r="A955" s="239"/>
      <c r="B955" s="239"/>
      <c r="F955" s="239"/>
      <c r="G955" s="239"/>
      <c r="H955" s="239"/>
      <c r="I955" s="239"/>
      <c r="J955" s="239"/>
      <c r="K955" s="239"/>
      <c r="L955" s="239"/>
      <c r="M955" s="239"/>
      <c r="N955" s="239"/>
      <c r="O955" s="239"/>
      <c r="P955" s="239"/>
      <c r="Q955" s="239"/>
      <c r="R955" s="239"/>
      <c r="S955" s="239"/>
    </row>
    <row r="956" spans="1:19" s="253" customFormat="1" x14ac:dyDescent="0.25">
      <c r="A956" s="239"/>
      <c r="B956" s="239"/>
      <c r="F956" s="239"/>
      <c r="G956" s="239"/>
      <c r="H956" s="239"/>
      <c r="I956" s="239"/>
      <c r="J956" s="239"/>
      <c r="K956" s="239"/>
      <c r="L956" s="239"/>
      <c r="M956" s="239"/>
      <c r="N956" s="239"/>
      <c r="O956" s="239"/>
      <c r="P956" s="239"/>
      <c r="Q956" s="239"/>
      <c r="R956" s="239"/>
      <c r="S956" s="239"/>
    </row>
    <row r="957" spans="1:19" s="253" customFormat="1" x14ac:dyDescent="0.25">
      <c r="A957" s="239"/>
      <c r="B957" s="239"/>
      <c r="F957" s="239"/>
      <c r="G957" s="239"/>
      <c r="H957" s="239"/>
      <c r="I957" s="239"/>
      <c r="J957" s="239"/>
      <c r="K957" s="239"/>
      <c r="L957" s="239"/>
      <c r="M957" s="239"/>
      <c r="N957" s="239"/>
      <c r="O957" s="239"/>
      <c r="P957" s="239"/>
      <c r="Q957" s="239"/>
      <c r="R957" s="239"/>
      <c r="S957" s="239"/>
    </row>
    <row r="958" spans="1:19" s="253" customFormat="1" x14ac:dyDescent="0.25">
      <c r="A958" s="239"/>
      <c r="B958" s="239"/>
      <c r="F958" s="239"/>
      <c r="G958" s="239"/>
      <c r="H958" s="239"/>
      <c r="I958" s="239"/>
      <c r="J958" s="239"/>
      <c r="K958" s="239"/>
      <c r="L958" s="239"/>
      <c r="M958" s="239"/>
      <c r="N958" s="239"/>
      <c r="O958" s="239"/>
      <c r="P958" s="239"/>
      <c r="Q958" s="239"/>
      <c r="R958" s="239"/>
      <c r="S958" s="239"/>
    </row>
    <row r="959" spans="1:19" s="253" customFormat="1" x14ac:dyDescent="0.25">
      <c r="A959" s="239"/>
      <c r="B959" s="239"/>
      <c r="F959" s="239"/>
      <c r="G959" s="239"/>
      <c r="H959" s="239"/>
      <c r="I959" s="239"/>
      <c r="J959" s="239"/>
      <c r="K959" s="239"/>
      <c r="L959" s="239"/>
      <c r="M959" s="239"/>
      <c r="N959" s="239"/>
      <c r="O959" s="239"/>
      <c r="P959" s="239"/>
      <c r="Q959" s="239"/>
      <c r="R959" s="239"/>
      <c r="S959" s="239"/>
    </row>
    <row r="960" spans="1:19" s="253" customFormat="1" x14ac:dyDescent="0.25">
      <c r="A960" s="239"/>
      <c r="B960" s="239"/>
      <c r="F960" s="239"/>
      <c r="G960" s="239"/>
      <c r="H960" s="239"/>
      <c r="I960" s="239"/>
      <c r="J960" s="239"/>
      <c r="K960" s="239"/>
      <c r="L960" s="239"/>
      <c r="M960" s="239"/>
      <c r="N960" s="239"/>
      <c r="O960" s="239"/>
      <c r="P960" s="239"/>
      <c r="Q960" s="239"/>
      <c r="R960" s="239"/>
      <c r="S960" s="239"/>
    </row>
    <row r="961" spans="1:19" s="253" customFormat="1" x14ac:dyDescent="0.25">
      <c r="A961" s="239"/>
      <c r="B961" s="239"/>
      <c r="F961" s="239"/>
      <c r="G961" s="239"/>
      <c r="H961" s="239"/>
      <c r="I961" s="239"/>
      <c r="J961" s="239"/>
      <c r="K961" s="239"/>
      <c r="L961" s="239"/>
      <c r="M961" s="239"/>
      <c r="N961" s="239"/>
      <c r="O961" s="239"/>
      <c r="P961" s="239"/>
      <c r="Q961" s="239"/>
      <c r="R961" s="239"/>
      <c r="S961" s="239"/>
    </row>
    <row r="962" spans="1:19" s="253" customFormat="1" x14ac:dyDescent="0.25">
      <c r="A962" s="239"/>
      <c r="B962" s="239"/>
      <c r="F962" s="239"/>
      <c r="G962" s="239"/>
      <c r="H962" s="239"/>
      <c r="I962" s="239"/>
      <c r="J962" s="239"/>
      <c r="K962" s="239"/>
      <c r="L962" s="239"/>
      <c r="M962" s="239"/>
      <c r="N962" s="239"/>
      <c r="O962" s="239"/>
      <c r="P962" s="239"/>
      <c r="Q962" s="239"/>
      <c r="R962" s="239"/>
      <c r="S962" s="239"/>
    </row>
    <row r="963" spans="1:19" s="253" customFormat="1" x14ac:dyDescent="0.25">
      <c r="A963" s="239"/>
      <c r="B963" s="239"/>
      <c r="F963" s="239"/>
      <c r="G963" s="239"/>
      <c r="H963" s="239"/>
      <c r="I963" s="239"/>
      <c r="J963" s="239"/>
      <c r="K963" s="239"/>
      <c r="L963" s="239"/>
      <c r="M963" s="239"/>
      <c r="N963" s="239"/>
      <c r="O963" s="239"/>
      <c r="P963" s="239"/>
      <c r="Q963" s="239"/>
      <c r="R963" s="239"/>
      <c r="S963" s="239"/>
    </row>
    <row r="964" spans="1:19" s="253" customFormat="1" x14ac:dyDescent="0.25">
      <c r="A964" s="239"/>
      <c r="B964" s="239"/>
      <c r="F964" s="239"/>
      <c r="G964" s="239"/>
      <c r="H964" s="239"/>
      <c r="I964" s="239"/>
      <c r="J964" s="239"/>
      <c r="K964" s="239"/>
      <c r="L964" s="239"/>
      <c r="M964" s="239"/>
      <c r="N964" s="239"/>
      <c r="O964" s="239"/>
      <c r="P964" s="239"/>
      <c r="Q964" s="239"/>
      <c r="R964" s="239"/>
      <c r="S964" s="239"/>
    </row>
    <row r="965" spans="1:19" s="253" customFormat="1" x14ac:dyDescent="0.25">
      <c r="A965" s="239"/>
      <c r="B965" s="239"/>
      <c r="F965" s="239"/>
      <c r="G965" s="239"/>
      <c r="H965" s="239"/>
      <c r="I965" s="239"/>
      <c r="J965" s="239"/>
      <c r="K965" s="239"/>
      <c r="L965" s="239"/>
      <c r="M965" s="239"/>
      <c r="N965" s="239"/>
      <c r="O965" s="239"/>
      <c r="P965" s="239"/>
      <c r="Q965" s="239"/>
      <c r="R965" s="239"/>
      <c r="S965" s="239"/>
    </row>
    <row r="966" spans="1:19" s="253" customFormat="1" x14ac:dyDescent="0.25">
      <c r="A966" s="239"/>
      <c r="B966" s="239"/>
      <c r="F966" s="239"/>
      <c r="G966" s="239"/>
      <c r="H966" s="239"/>
      <c r="I966" s="239"/>
      <c r="J966" s="239"/>
      <c r="K966" s="239"/>
      <c r="L966" s="239"/>
      <c r="M966" s="239"/>
      <c r="N966" s="239"/>
      <c r="O966" s="239"/>
      <c r="P966" s="239"/>
      <c r="Q966" s="239"/>
      <c r="R966" s="239"/>
      <c r="S966" s="239"/>
    </row>
    <row r="967" spans="1:19" s="253" customFormat="1" x14ac:dyDescent="0.25">
      <c r="A967" s="239"/>
      <c r="B967" s="239"/>
      <c r="F967" s="239"/>
      <c r="G967" s="239"/>
      <c r="H967" s="239"/>
      <c r="I967" s="239"/>
      <c r="J967" s="239"/>
      <c r="K967" s="239"/>
      <c r="L967" s="239"/>
      <c r="M967" s="239"/>
      <c r="N967" s="239"/>
      <c r="O967" s="239"/>
      <c r="P967" s="239"/>
      <c r="Q967" s="239"/>
      <c r="R967" s="239"/>
      <c r="S967" s="239"/>
    </row>
    <row r="968" spans="1:19" s="253" customFormat="1" x14ac:dyDescent="0.25">
      <c r="A968" s="239"/>
      <c r="B968" s="239"/>
      <c r="F968" s="239"/>
      <c r="G968" s="239"/>
      <c r="H968" s="239"/>
      <c r="I968" s="239"/>
      <c r="J968" s="239"/>
      <c r="K968" s="239"/>
      <c r="L968" s="239"/>
      <c r="M968" s="239"/>
      <c r="N968" s="239"/>
      <c r="O968" s="239"/>
      <c r="P968" s="239"/>
      <c r="Q968" s="239"/>
      <c r="R968" s="239"/>
      <c r="S968" s="239"/>
    </row>
    <row r="969" spans="1:19" s="253" customFormat="1" x14ac:dyDescent="0.25">
      <c r="A969" s="239"/>
      <c r="B969" s="239"/>
      <c r="F969" s="239"/>
      <c r="G969" s="239"/>
      <c r="H969" s="239"/>
      <c r="I969" s="239"/>
      <c r="J969" s="239"/>
      <c r="K969" s="239"/>
      <c r="L969" s="239"/>
      <c r="M969" s="239"/>
      <c r="N969" s="239"/>
      <c r="O969" s="239"/>
      <c r="P969" s="239"/>
      <c r="Q969" s="239"/>
      <c r="R969" s="239"/>
      <c r="S969" s="239"/>
    </row>
    <row r="970" spans="1:19" s="253" customFormat="1" x14ac:dyDescent="0.25">
      <c r="A970" s="239"/>
      <c r="B970" s="239"/>
      <c r="F970" s="239"/>
      <c r="G970" s="239"/>
      <c r="H970" s="239"/>
      <c r="I970" s="239"/>
      <c r="J970" s="239"/>
      <c r="K970" s="239"/>
      <c r="L970" s="239"/>
      <c r="M970" s="239"/>
      <c r="N970" s="239"/>
      <c r="O970" s="239"/>
      <c r="P970" s="239"/>
      <c r="Q970" s="239"/>
      <c r="R970" s="239"/>
      <c r="S970" s="239"/>
    </row>
    <row r="971" spans="1:19" s="253" customFormat="1" x14ac:dyDescent="0.25">
      <c r="A971" s="239"/>
      <c r="B971" s="239"/>
      <c r="F971" s="239"/>
      <c r="G971" s="239"/>
      <c r="H971" s="239"/>
      <c r="I971" s="239"/>
      <c r="J971" s="239"/>
      <c r="K971" s="239"/>
      <c r="L971" s="239"/>
      <c r="M971" s="239"/>
      <c r="N971" s="239"/>
      <c r="O971" s="239"/>
      <c r="P971" s="239"/>
      <c r="Q971" s="239"/>
      <c r="R971" s="239"/>
      <c r="S971" s="239"/>
    </row>
    <row r="972" spans="1:19" s="253" customFormat="1" x14ac:dyDescent="0.25">
      <c r="A972" s="239"/>
      <c r="B972" s="239"/>
      <c r="F972" s="239"/>
      <c r="G972" s="239"/>
      <c r="H972" s="239"/>
      <c r="I972" s="239"/>
      <c r="J972" s="239"/>
      <c r="K972" s="239"/>
      <c r="L972" s="239"/>
      <c r="M972" s="239"/>
      <c r="N972" s="239"/>
      <c r="O972" s="239"/>
      <c r="P972" s="239"/>
      <c r="Q972" s="239"/>
      <c r="R972" s="239"/>
      <c r="S972" s="239"/>
    </row>
    <row r="973" spans="1:19" s="253" customFormat="1" x14ac:dyDescent="0.25">
      <c r="A973" s="239"/>
      <c r="B973" s="239"/>
      <c r="F973" s="239"/>
      <c r="G973" s="239"/>
      <c r="H973" s="239"/>
      <c r="I973" s="239"/>
      <c r="J973" s="239"/>
      <c r="K973" s="239"/>
      <c r="L973" s="239"/>
      <c r="M973" s="239"/>
      <c r="N973" s="239"/>
      <c r="O973" s="239"/>
      <c r="P973" s="239"/>
      <c r="Q973" s="239"/>
      <c r="R973" s="239"/>
      <c r="S973" s="239"/>
    </row>
    <row r="974" spans="1:19" s="253" customFormat="1" x14ac:dyDescent="0.25">
      <c r="A974" s="239"/>
      <c r="B974" s="239"/>
      <c r="F974" s="239"/>
      <c r="G974" s="239"/>
      <c r="H974" s="239"/>
      <c r="I974" s="239"/>
      <c r="J974" s="239"/>
      <c r="K974" s="239"/>
      <c r="L974" s="239"/>
      <c r="M974" s="239"/>
      <c r="N974" s="239"/>
      <c r="O974" s="239"/>
      <c r="P974" s="239"/>
      <c r="Q974" s="239"/>
      <c r="R974" s="239"/>
      <c r="S974" s="239"/>
    </row>
    <row r="975" spans="1:19" s="253" customFormat="1" x14ac:dyDescent="0.25">
      <c r="A975" s="239"/>
      <c r="B975" s="239"/>
      <c r="F975" s="239"/>
      <c r="G975" s="239"/>
      <c r="H975" s="239"/>
      <c r="I975" s="239"/>
      <c r="J975" s="239"/>
      <c r="K975" s="239"/>
      <c r="L975" s="239"/>
      <c r="M975" s="239"/>
      <c r="N975" s="239"/>
      <c r="O975" s="239"/>
      <c r="P975" s="239"/>
      <c r="Q975" s="239"/>
      <c r="R975" s="239"/>
      <c r="S975" s="239"/>
    </row>
    <row r="976" spans="1:19" s="253" customFormat="1" x14ac:dyDescent="0.25">
      <c r="A976" s="239"/>
      <c r="B976" s="239"/>
      <c r="F976" s="239"/>
      <c r="G976" s="239"/>
      <c r="H976" s="239"/>
      <c r="I976" s="239"/>
      <c r="J976" s="239"/>
      <c r="K976" s="239"/>
      <c r="L976" s="239"/>
      <c r="M976" s="239"/>
      <c r="N976" s="239"/>
      <c r="O976" s="239"/>
      <c r="P976" s="239"/>
      <c r="Q976" s="239"/>
      <c r="R976" s="239"/>
      <c r="S976" s="239"/>
    </row>
    <row r="977" spans="1:19" s="253" customFormat="1" x14ac:dyDescent="0.25">
      <c r="A977" s="239"/>
      <c r="B977" s="239"/>
      <c r="F977" s="239"/>
      <c r="G977" s="239"/>
      <c r="H977" s="239"/>
      <c r="I977" s="239"/>
      <c r="J977" s="239"/>
      <c r="K977" s="239"/>
      <c r="L977" s="239"/>
      <c r="M977" s="239"/>
      <c r="N977" s="239"/>
      <c r="O977" s="239"/>
      <c r="P977" s="239"/>
      <c r="Q977" s="239"/>
      <c r="R977" s="239"/>
      <c r="S977" s="239"/>
    </row>
    <row r="978" spans="1:19" s="253" customFormat="1" x14ac:dyDescent="0.25">
      <c r="A978" s="239"/>
      <c r="B978" s="239"/>
      <c r="F978" s="239"/>
      <c r="G978" s="239"/>
      <c r="H978" s="239"/>
      <c r="I978" s="239"/>
      <c r="J978" s="239"/>
      <c r="K978" s="239"/>
      <c r="L978" s="239"/>
      <c r="M978" s="239"/>
      <c r="N978" s="239"/>
      <c r="O978" s="239"/>
      <c r="P978" s="239"/>
      <c r="Q978" s="239"/>
      <c r="R978" s="239"/>
      <c r="S978" s="239"/>
    </row>
    <row r="979" spans="1:19" s="253" customFormat="1" x14ac:dyDescent="0.25">
      <c r="A979" s="239"/>
      <c r="B979" s="239"/>
      <c r="F979" s="239"/>
      <c r="G979" s="239"/>
      <c r="H979" s="239"/>
      <c r="I979" s="239"/>
      <c r="J979" s="239"/>
      <c r="K979" s="239"/>
      <c r="L979" s="239"/>
      <c r="M979" s="239"/>
      <c r="N979" s="239"/>
      <c r="O979" s="239"/>
      <c r="P979" s="239"/>
      <c r="Q979" s="239"/>
      <c r="R979" s="239"/>
      <c r="S979" s="239"/>
    </row>
    <row r="980" spans="1:19" s="253" customFormat="1" x14ac:dyDescent="0.25">
      <c r="A980" s="239"/>
      <c r="B980" s="239"/>
      <c r="F980" s="239"/>
      <c r="G980" s="239"/>
      <c r="H980" s="239"/>
      <c r="I980" s="239"/>
      <c r="J980" s="239"/>
      <c r="K980" s="239"/>
      <c r="L980" s="239"/>
      <c r="M980" s="239"/>
      <c r="N980" s="239"/>
      <c r="O980" s="239"/>
      <c r="P980" s="239"/>
      <c r="Q980" s="239"/>
      <c r="R980" s="239"/>
      <c r="S980" s="239"/>
    </row>
    <row r="981" spans="1:19" s="253" customFormat="1" x14ac:dyDescent="0.25">
      <c r="A981" s="239"/>
      <c r="B981" s="239"/>
      <c r="F981" s="239"/>
      <c r="G981" s="239"/>
      <c r="H981" s="239"/>
      <c r="I981" s="239"/>
      <c r="J981" s="239"/>
      <c r="K981" s="239"/>
      <c r="L981" s="239"/>
      <c r="M981" s="239"/>
      <c r="N981" s="239"/>
      <c r="O981" s="239"/>
      <c r="P981" s="239"/>
      <c r="Q981" s="239"/>
      <c r="R981" s="239"/>
      <c r="S981" s="239"/>
    </row>
    <row r="982" spans="1:19" s="253" customFormat="1" x14ac:dyDescent="0.25">
      <c r="A982" s="239"/>
      <c r="B982" s="239"/>
      <c r="F982" s="239"/>
      <c r="G982" s="239"/>
      <c r="H982" s="239"/>
      <c r="I982" s="239"/>
      <c r="J982" s="239"/>
      <c r="K982" s="239"/>
      <c r="L982" s="239"/>
      <c r="M982" s="239"/>
      <c r="N982" s="239"/>
      <c r="O982" s="239"/>
      <c r="P982" s="239"/>
      <c r="Q982" s="239"/>
      <c r="R982" s="239"/>
      <c r="S982" s="239"/>
    </row>
  </sheetData>
  <printOptions gridLinesSet="0"/>
  <pageMargins left="0.22" right="0.17" top="0.3" bottom="1" header="0.17" footer="0.5"/>
  <pageSetup scale="40" orientation="portrait" r:id="rId1"/>
  <headerFooter alignWithMargins="0">
    <oddFooter>&amp;L&amp;Z&amp;F&amp;A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7BD5-9EF5-457F-B325-EBCBDE1CC02B}">
  <sheetPr>
    <pageSetUpPr fitToPage="1"/>
  </sheetPr>
  <dimension ref="A1:F35"/>
  <sheetViews>
    <sheetView zoomScale="110" zoomScaleNormal="110" zoomScaleSheetLayoutView="75" workbookViewId="0">
      <selection activeCell="D33" sqref="D33"/>
    </sheetView>
  </sheetViews>
  <sheetFormatPr defaultColWidth="9.1796875" defaultRowHeight="12.5" x14ac:dyDescent="0.25"/>
  <cols>
    <col min="1" max="1" width="3.7265625" style="22" customWidth="1"/>
    <col min="2" max="2" width="53.1796875" style="22" customWidth="1"/>
    <col min="3" max="3" width="3.1796875" style="179" customWidth="1"/>
    <col min="4" max="4" width="61.26953125" style="22" customWidth="1"/>
    <col min="5" max="5" width="11.7265625" style="22" customWidth="1"/>
    <col min="6" max="6" width="11.54296875" style="22" customWidth="1"/>
    <col min="7" max="16384" width="9.1796875" style="22"/>
  </cols>
  <sheetData>
    <row r="1" spans="1:6" ht="13" x14ac:dyDescent="0.25">
      <c r="A1" s="19" t="s">
        <v>24</v>
      </c>
      <c r="B1" s="39"/>
      <c r="C1" s="39"/>
      <c r="D1" s="39"/>
      <c r="E1" s="39"/>
      <c r="F1" s="39"/>
    </row>
    <row r="2" spans="1:6" ht="13" x14ac:dyDescent="0.3">
      <c r="B2" s="1237" t="s">
        <v>25</v>
      </c>
      <c r="C2" s="1237"/>
      <c r="D2" s="1237"/>
      <c r="E2" s="1237"/>
      <c r="F2" s="1237"/>
    </row>
    <row r="3" spans="1:6" ht="13" x14ac:dyDescent="0.3">
      <c r="A3" s="22" t="s">
        <v>26</v>
      </c>
      <c r="B3" s="417"/>
      <c r="C3" s="417"/>
      <c r="D3" s="417"/>
      <c r="E3" s="417"/>
      <c r="F3" s="417"/>
    </row>
    <row r="4" spans="1:6" ht="13" x14ac:dyDescent="0.3">
      <c r="A4" s="418" t="s">
        <v>27</v>
      </c>
      <c r="B4" s="417"/>
      <c r="C4" s="417"/>
      <c r="D4" s="417"/>
      <c r="E4" s="417"/>
      <c r="F4" s="417"/>
    </row>
    <row r="5" spans="1:6" ht="13" x14ac:dyDescent="0.3">
      <c r="A5" s="418" t="s">
        <v>28</v>
      </c>
      <c r="B5" s="417"/>
      <c r="C5" s="417"/>
      <c r="D5" s="417"/>
      <c r="E5" s="417"/>
      <c r="F5" s="417"/>
    </row>
    <row r="6" spans="1:6" ht="13" x14ac:dyDescent="0.3">
      <c r="A6" s="22" t="s">
        <v>29</v>
      </c>
      <c r="B6" s="417"/>
      <c r="C6" s="417"/>
      <c r="D6" s="417"/>
      <c r="E6" s="417"/>
      <c r="F6" s="417"/>
    </row>
    <row r="7" spans="1:6" ht="13" x14ac:dyDescent="0.3">
      <c r="A7" s="419" t="s">
        <v>30</v>
      </c>
      <c r="B7" s="419"/>
      <c r="C7" s="419"/>
      <c r="D7" s="417"/>
      <c r="E7" s="417"/>
      <c r="F7" s="417"/>
    </row>
    <row r="8" spans="1:6" ht="13" x14ac:dyDescent="0.3">
      <c r="A8" s="419" t="s">
        <v>31</v>
      </c>
      <c r="B8" s="419"/>
      <c r="C8" s="419"/>
      <c r="D8" s="417"/>
      <c r="E8" s="417"/>
      <c r="F8" s="417"/>
    </row>
    <row r="9" spans="1:6" ht="13" x14ac:dyDescent="0.3">
      <c r="A9" s="419" t="s">
        <v>32</v>
      </c>
      <c r="B9" s="419"/>
      <c r="C9" s="419"/>
      <c r="D9" s="417"/>
      <c r="E9" s="417"/>
      <c r="F9" s="417"/>
    </row>
    <row r="10" spans="1:6" ht="13" x14ac:dyDescent="0.3">
      <c r="A10" s="22" t="s">
        <v>33</v>
      </c>
      <c r="B10" s="417"/>
      <c r="C10" s="417"/>
      <c r="D10" s="417"/>
      <c r="E10" s="417"/>
      <c r="F10" s="417"/>
    </row>
    <row r="11" spans="1:6" ht="13" x14ac:dyDescent="0.3">
      <c r="A11" s="22" t="s">
        <v>34</v>
      </c>
      <c r="B11" s="417"/>
      <c r="C11" s="417"/>
      <c r="D11" s="417"/>
      <c r="E11" s="417"/>
      <c r="F11" s="417"/>
    </row>
    <row r="12" spans="1:6" ht="13" x14ac:dyDescent="0.3">
      <c r="A12" s="1238" t="s">
        <v>35</v>
      </c>
      <c r="B12" s="1238"/>
      <c r="C12" s="1238"/>
      <c r="D12" s="1238"/>
      <c r="E12" s="417"/>
      <c r="F12" s="417"/>
    </row>
    <row r="13" spans="1:6" ht="14.25" customHeight="1" x14ac:dyDescent="0.3">
      <c r="A13" s="273" t="s">
        <v>36</v>
      </c>
      <c r="B13" s="273"/>
      <c r="C13" s="273"/>
      <c r="D13" s="273"/>
      <c r="E13" s="417"/>
      <c r="F13" s="417"/>
    </row>
    <row r="14" spans="1:6" ht="13" x14ac:dyDescent="0.3">
      <c r="A14" s="418" t="s">
        <v>37</v>
      </c>
      <c r="B14" s="417"/>
      <c r="C14" s="417"/>
      <c r="D14" s="417"/>
      <c r="E14" s="417"/>
      <c r="F14" s="417"/>
    </row>
    <row r="15" spans="1:6" ht="13" thickBot="1" x14ac:dyDescent="0.3"/>
    <row r="16" spans="1:6" x14ac:dyDescent="0.25">
      <c r="B16" s="1239" t="s">
        <v>38</v>
      </c>
      <c r="C16" s="1240"/>
      <c r="D16" s="1240"/>
      <c r="E16" s="1240"/>
      <c r="F16" s="1241"/>
    </row>
    <row r="17" spans="2:6" ht="13" x14ac:dyDescent="0.3">
      <c r="B17" s="420"/>
      <c r="F17" s="421"/>
    </row>
    <row r="18" spans="2:6" ht="24" customHeight="1" x14ac:dyDescent="0.3">
      <c r="B18" s="422" t="s">
        <v>39</v>
      </c>
      <c r="F18" s="421"/>
    </row>
    <row r="19" spans="2:6" ht="24" customHeight="1" x14ac:dyDescent="0.3">
      <c r="B19" s="422" t="s">
        <v>40</v>
      </c>
      <c r="F19" s="421"/>
    </row>
    <row r="20" spans="2:6" ht="24" customHeight="1" x14ac:dyDescent="0.3">
      <c r="B20" s="420"/>
      <c r="F20" s="421"/>
    </row>
    <row r="21" spans="2:6" ht="24" customHeight="1" x14ac:dyDescent="0.3">
      <c r="B21" s="423" t="s">
        <v>41</v>
      </c>
      <c r="C21" s="417"/>
      <c r="D21" s="417" t="s">
        <v>42</v>
      </c>
      <c r="E21" s="417" t="s">
        <v>41</v>
      </c>
      <c r="F21" s="424" t="s">
        <v>42</v>
      </c>
    </row>
    <row r="22" spans="2:6" ht="24" customHeight="1" x14ac:dyDescent="0.25">
      <c r="B22" s="1220" t="s">
        <v>43</v>
      </c>
      <c r="C22" s="425" t="s">
        <v>44</v>
      </c>
      <c r="D22" s="426" t="s">
        <v>45</v>
      </c>
      <c r="E22" s="427">
        <v>0</v>
      </c>
      <c r="F22" s="428">
        <v>0</v>
      </c>
    </row>
    <row r="23" spans="2:6" ht="24" customHeight="1" x14ac:dyDescent="0.25">
      <c r="B23" s="422"/>
      <c r="C23" s="425"/>
      <c r="D23" s="426"/>
      <c r="E23" s="427"/>
      <c r="F23" s="428"/>
    </row>
    <row r="24" spans="2:6" ht="24" customHeight="1" x14ac:dyDescent="0.25">
      <c r="B24" s="422"/>
      <c r="C24" s="429"/>
      <c r="D24" s="426"/>
      <c r="F24" s="421"/>
    </row>
    <row r="25" spans="2:6" ht="24" customHeight="1" x14ac:dyDescent="0.25">
      <c r="B25" s="1242" t="s">
        <v>46</v>
      </c>
      <c r="C25" s="1243"/>
      <c r="D25" s="1243"/>
      <c r="E25" s="1243"/>
      <c r="F25" s="1244"/>
    </row>
    <row r="26" spans="2:6" ht="24" customHeight="1" x14ac:dyDescent="0.3">
      <c r="B26" s="423" t="s">
        <v>47</v>
      </c>
      <c r="D26" s="417" t="s">
        <v>48</v>
      </c>
      <c r="F26" s="421"/>
    </row>
    <row r="27" spans="2:6" ht="24" customHeight="1" x14ac:dyDescent="0.25">
      <c r="B27" s="422" t="s">
        <v>49</v>
      </c>
      <c r="C27" s="429" t="s">
        <v>44</v>
      </c>
      <c r="D27" s="430" t="s">
        <v>50</v>
      </c>
      <c r="E27" s="427">
        <v>0</v>
      </c>
      <c r="F27" s="428">
        <v>0</v>
      </c>
    </row>
    <row r="28" spans="2:6" ht="24" customHeight="1" x14ac:dyDescent="0.25">
      <c r="B28" s="422" t="s">
        <v>51</v>
      </c>
      <c r="C28" s="429" t="s">
        <v>44</v>
      </c>
      <c r="D28" s="430" t="s">
        <v>52</v>
      </c>
      <c r="E28" s="427">
        <v>0</v>
      </c>
      <c r="F28" s="428">
        <v>0</v>
      </c>
    </row>
    <row r="29" spans="2:6" ht="24" customHeight="1" x14ac:dyDescent="0.25">
      <c r="B29" s="422" t="s">
        <v>53</v>
      </c>
      <c r="C29" s="429" t="s">
        <v>44</v>
      </c>
      <c r="D29" s="430" t="s">
        <v>54</v>
      </c>
      <c r="E29" s="427">
        <v>0</v>
      </c>
      <c r="F29" s="428">
        <v>0</v>
      </c>
    </row>
    <row r="30" spans="2:6" ht="24" customHeight="1" x14ac:dyDescent="0.25">
      <c r="B30" s="422"/>
      <c r="C30" s="429"/>
      <c r="D30" s="430"/>
      <c r="F30" s="421"/>
    </row>
    <row r="31" spans="2:6" ht="24" customHeight="1" x14ac:dyDescent="0.3">
      <c r="B31" s="1245" t="s">
        <v>55</v>
      </c>
      <c r="C31" s="1246"/>
      <c r="D31" s="1246"/>
      <c r="E31" s="417" t="s">
        <v>56</v>
      </c>
      <c r="F31" s="424" t="s">
        <v>57</v>
      </c>
    </row>
    <row r="32" spans="2:6" ht="24" customHeight="1" x14ac:dyDescent="0.25">
      <c r="B32" s="431" t="s">
        <v>58</v>
      </c>
      <c r="C32" s="432" t="s">
        <v>44</v>
      </c>
      <c r="D32" s="433" t="s">
        <v>59</v>
      </c>
      <c r="F32" s="434"/>
    </row>
    <row r="33" spans="2:6" ht="24" customHeight="1" thickBot="1" x14ac:dyDescent="0.3">
      <c r="B33" s="435"/>
      <c r="C33" s="436"/>
      <c r="D33" s="437"/>
      <c r="E33" s="437"/>
      <c r="F33" s="438"/>
    </row>
    <row r="34" spans="2:6" ht="24" customHeight="1" x14ac:dyDescent="0.25"/>
    <row r="35" spans="2:6" ht="24" customHeight="1" x14ac:dyDescent="0.25"/>
  </sheetData>
  <mergeCells count="5">
    <mergeCell ref="B2:F2"/>
    <mergeCell ref="A12:D12"/>
    <mergeCell ref="B16:F16"/>
    <mergeCell ref="B25:F25"/>
    <mergeCell ref="B31:D31"/>
  </mergeCells>
  <pageMargins left="0.22" right="0.17" top="0.3" bottom="1" header="0.17" footer="0.5"/>
  <pageSetup scale="71" orientation="portrait" r:id="rId1"/>
  <headerFooter alignWithMargins="0">
    <oddFooter>&amp;L&amp;Z&amp;F&amp;A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0</xdr:col>
                    <xdr:colOff>76200</xdr:colOff>
                    <xdr:row>1</xdr:row>
                    <xdr:rowOff>165100</xdr:rowOff>
                  </from>
                  <to>
                    <xdr:col>0</xdr:col>
                    <xdr:colOff>76200</xdr:colOff>
                    <xdr:row>2</xdr:row>
                    <xdr:rowOff>31750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0</xdr:col>
                    <xdr:colOff>76200</xdr:colOff>
                    <xdr:row>1</xdr:row>
                    <xdr:rowOff>165100</xdr:rowOff>
                  </from>
                  <to>
                    <xdr:col>0</xdr:col>
                    <xdr:colOff>76200</xdr:colOff>
                    <xdr:row>2</xdr:row>
                    <xdr:rowOff>31750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76200</xdr:colOff>
                    <xdr:row>1</xdr:row>
                    <xdr:rowOff>165100</xdr:rowOff>
                  </from>
                  <to>
                    <xdr:col>0</xdr:col>
                    <xdr:colOff>76200</xdr:colOff>
                    <xdr:row>2</xdr:row>
                    <xdr:rowOff>31750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0</xdr:col>
                    <xdr:colOff>76200</xdr:colOff>
                    <xdr:row>1</xdr:row>
                    <xdr:rowOff>165100</xdr:rowOff>
                  </from>
                  <to>
                    <xdr:col>0</xdr:col>
                    <xdr:colOff>76200</xdr:colOff>
                    <xdr:row>2</xdr:row>
                    <xdr:rowOff>31750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DA67-EC7B-4054-969C-E0505FA9D628}">
  <sheetPr>
    <pageSetUpPr fitToPage="1"/>
  </sheetPr>
  <dimension ref="B1:G75"/>
  <sheetViews>
    <sheetView zoomScale="110" zoomScaleNormal="110" zoomScaleSheetLayoutView="75" workbookViewId="0">
      <selection activeCell="B66" sqref="B66"/>
    </sheetView>
  </sheetViews>
  <sheetFormatPr defaultColWidth="9.1796875" defaultRowHeight="12.5" x14ac:dyDescent="0.25"/>
  <cols>
    <col min="1" max="1" width="3.26953125" style="22" customWidth="1"/>
    <col min="2" max="2" width="23.1796875" style="273" customWidth="1"/>
    <col min="3" max="3" width="50.7265625" style="22" customWidth="1"/>
    <col min="4" max="6" width="19.81640625" style="22" customWidth="1"/>
    <col min="7" max="7" width="15.1796875" style="22" customWidth="1"/>
    <col min="8" max="16384" width="9.1796875" style="22"/>
  </cols>
  <sheetData>
    <row r="1" spans="2:7" ht="13" x14ac:dyDescent="0.3">
      <c r="B1" s="181" t="s">
        <v>742</v>
      </c>
    </row>
    <row r="2" spans="2:7" ht="13" x14ac:dyDescent="0.3">
      <c r="B2" s="18" t="s">
        <v>743</v>
      </c>
      <c r="C2" s="18"/>
      <c r="D2" s="255"/>
      <c r="E2" s="255"/>
      <c r="F2" s="255"/>
    </row>
    <row r="3" spans="2:7" ht="13" x14ac:dyDescent="0.3">
      <c r="B3" s="183" t="s">
        <v>64</v>
      </c>
      <c r="C3" s="184" t="str">
        <f>'FS-Balance Sheet 3.04'!B3</f>
        <v>XXXXXXXX</v>
      </c>
    </row>
    <row r="4" spans="2:7" ht="13" x14ac:dyDescent="0.3">
      <c r="B4" s="183" t="s">
        <v>70</v>
      </c>
      <c r="C4" s="185">
        <f>'FS-Balance Sheet 3.04'!B4</f>
        <v>44561</v>
      </c>
    </row>
    <row r="6" spans="2:7" ht="22.5" customHeight="1" x14ac:dyDescent="0.25">
      <c r="B6" s="256" t="s">
        <v>183</v>
      </c>
      <c r="C6" s="256" t="s">
        <v>184</v>
      </c>
      <c r="D6" s="248" t="s">
        <v>185</v>
      </c>
      <c r="E6" s="248" t="s">
        <v>186</v>
      </c>
      <c r="F6" s="256" t="s">
        <v>430</v>
      </c>
      <c r="G6" s="256" t="s">
        <v>744</v>
      </c>
    </row>
    <row r="7" spans="2:7" ht="13" x14ac:dyDescent="0.3">
      <c r="B7" s="533" t="s">
        <v>745</v>
      </c>
      <c r="C7" s="257"/>
      <c r="D7" s="258"/>
      <c r="E7" s="258"/>
      <c r="F7" s="258"/>
      <c r="G7" s="258"/>
    </row>
    <row r="8" spans="2:7" ht="6" customHeight="1" x14ac:dyDescent="0.25">
      <c r="B8" s="259"/>
      <c r="C8" s="260"/>
      <c r="D8" s="261"/>
      <c r="E8" s="261"/>
      <c r="F8" s="261"/>
      <c r="G8" s="261"/>
    </row>
    <row r="9" spans="2:7" x14ac:dyDescent="0.25">
      <c r="B9" s="262" t="s">
        <v>268</v>
      </c>
      <c r="C9" s="263" t="s">
        <v>269</v>
      </c>
      <c r="D9" s="264">
        <v>0</v>
      </c>
      <c r="E9" s="264">
        <v>0</v>
      </c>
      <c r="F9" s="264">
        <f>SUM(D9:E9)</f>
        <v>0</v>
      </c>
      <c r="G9" s="264">
        <v>0</v>
      </c>
    </row>
    <row r="10" spans="2:7" x14ac:dyDescent="0.25">
      <c r="B10" s="262" t="s">
        <v>272</v>
      </c>
      <c r="C10" s="263" t="s">
        <v>273</v>
      </c>
      <c r="D10" s="265">
        <v>0</v>
      </c>
      <c r="E10" s="265">
        <v>0</v>
      </c>
      <c r="F10" s="264">
        <f t="shared" ref="F10:F36" si="0">SUM(D10:E10)</f>
        <v>0</v>
      </c>
      <c r="G10" s="265">
        <v>0</v>
      </c>
    </row>
    <row r="11" spans="2:7" x14ac:dyDescent="0.25">
      <c r="B11" s="262" t="s">
        <v>274</v>
      </c>
      <c r="C11" s="263" t="s">
        <v>275</v>
      </c>
      <c r="D11" s="265">
        <v>0</v>
      </c>
      <c r="E11" s="265">
        <v>0</v>
      </c>
      <c r="F11" s="264">
        <f t="shared" si="0"/>
        <v>0</v>
      </c>
      <c r="G11" s="265">
        <v>0</v>
      </c>
    </row>
    <row r="12" spans="2:7" x14ac:dyDescent="0.25">
      <c r="B12" s="262" t="s">
        <v>276</v>
      </c>
      <c r="C12" s="263" t="s">
        <v>277</v>
      </c>
      <c r="D12" s="265">
        <v>0</v>
      </c>
      <c r="E12" s="265">
        <v>0</v>
      </c>
      <c r="F12" s="264">
        <f t="shared" si="0"/>
        <v>0</v>
      </c>
      <c r="G12" s="265">
        <v>0</v>
      </c>
    </row>
    <row r="13" spans="2:7" x14ac:dyDescent="0.25">
      <c r="B13" s="262" t="s">
        <v>278</v>
      </c>
      <c r="C13" s="263" t="s">
        <v>279</v>
      </c>
      <c r="D13" s="265">
        <v>0</v>
      </c>
      <c r="E13" s="265">
        <v>0</v>
      </c>
      <c r="F13" s="264">
        <f t="shared" si="0"/>
        <v>0</v>
      </c>
      <c r="G13" s="265">
        <v>0</v>
      </c>
    </row>
    <row r="14" spans="2:7" x14ac:dyDescent="0.25">
      <c r="B14" s="262" t="s">
        <v>282</v>
      </c>
      <c r="C14" s="128" t="s">
        <v>283</v>
      </c>
      <c r="D14" s="265">
        <v>0</v>
      </c>
      <c r="E14" s="265">
        <v>0</v>
      </c>
      <c r="F14" s="264">
        <f t="shared" si="0"/>
        <v>0</v>
      </c>
      <c r="G14" s="265">
        <v>0</v>
      </c>
    </row>
    <row r="15" spans="2:7" x14ac:dyDescent="0.25">
      <c r="B15" s="262" t="s">
        <v>284</v>
      </c>
      <c r="C15" s="263" t="s">
        <v>285</v>
      </c>
      <c r="D15" s="265">
        <v>0</v>
      </c>
      <c r="E15" s="265">
        <v>0</v>
      </c>
      <c r="F15" s="264">
        <f t="shared" si="0"/>
        <v>0</v>
      </c>
      <c r="G15" s="265">
        <v>0</v>
      </c>
    </row>
    <row r="16" spans="2:7" x14ac:dyDescent="0.25">
      <c r="B16" s="262" t="s">
        <v>286</v>
      </c>
      <c r="C16" s="266" t="s">
        <v>287</v>
      </c>
      <c r="D16" s="265">
        <v>0</v>
      </c>
      <c r="E16" s="265">
        <v>0</v>
      </c>
      <c r="F16" s="264">
        <f t="shared" si="0"/>
        <v>0</v>
      </c>
      <c r="G16" s="265">
        <v>0</v>
      </c>
    </row>
    <row r="17" spans="2:7" x14ac:dyDescent="0.25">
      <c r="B17" s="262" t="s">
        <v>288</v>
      </c>
      <c r="C17" s="263" t="s">
        <v>289</v>
      </c>
      <c r="D17" s="265">
        <v>0</v>
      </c>
      <c r="E17" s="265">
        <v>0</v>
      </c>
      <c r="F17" s="264">
        <f t="shared" si="0"/>
        <v>0</v>
      </c>
      <c r="G17" s="265">
        <v>0</v>
      </c>
    </row>
    <row r="18" spans="2:7" x14ac:dyDescent="0.25">
      <c r="B18" s="262" t="s">
        <v>290</v>
      </c>
      <c r="C18" s="263" t="s">
        <v>291</v>
      </c>
      <c r="D18" s="265">
        <v>0</v>
      </c>
      <c r="E18" s="265">
        <v>0</v>
      </c>
      <c r="F18" s="264">
        <f t="shared" si="0"/>
        <v>0</v>
      </c>
      <c r="G18" s="265">
        <v>0</v>
      </c>
    </row>
    <row r="19" spans="2:7" x14ac:dyDescent="0.25">
      <c r="B19" s="262" t="s">
        <v>292</v>
      </c>
      <c r="C19" s="263" t="s">
        <v>293</v>
      </c>
      <c r="D19" s="265">
        <v>0</v>
      </c>
      <c r="E19" s="265">
        <v>0</v>
      </c>
      <c r="F19" s="264">
        <f t="shared" si="0"/>
        <v>0</v>
      </c>
      <c r="G19" s="265">
        <v>0</v>
      </c>
    </row>
    <row r="20" spans="2:7" x14ac:dyDescent="0.25">
      <c r="B20" s="262" t="s">
        <v>294</v>
      </c>
      <c r="C20" s="263" t="s">
        <v>295</v>
      </c>
      <c r="D20" s="265">
        <v>0</v>
      </c>
      <c r="E20" s="265">
        <v>0</v>
      </c>
      <c r="F20" s="264">
        <f t="shared" si="0"/>
        <v>0</v>
      </c>
      <c r="G20" s="265">
        <v>0</v>
      </c>
    </row>
    <row r="21" spans="2:7" x14ac:dyDescent="0.25">
      <c r="B21" s="262" t="s">
        <v>296</v>
      </c>
      <c r="C21" s="263" t="s">
        <v>297</v>
      </c>
      <c r="D21" s="265">
        <v>0</v>
      </c>
      <c r="E21" s="265">
        <v>0</v>
      </c>
      <c r="F21" s="264">
        <f t="shared" si="0"/>
        <v>0</v>
      </c>
      <c r="G21" s="265">
        <v>0</v>
      </c>
    </row>
    <row r="22" spans="2:7" x14ac:dyDescent="0.25">
      <c r="B22" s="262" t="s">
        <v>298</v>
      </c>
      <c r="C22" s="267" t="s">
        <v>299</v>
      </c>
      <c r="D22" s="265">
        <v>0</v>
      </c>
      <c r="E22" s="265">
        <v>0</v>
      </c>
      <c r="F22" s="264">
        <f t="shared" si="0"/>
        <v>0</v>
      </c>
      <c r="G22" s="265">
        <v>0</v>
      </c>
    </row>
    <row r="23" spans="2:7" x14ac:dyDescent="0.25">
      <c r="B23" s="59" t="s">
        <v>304</v>
      </c>
      <c r="C23" s="70" t="s">
        <v>305</v>
      </c>
      <c r="D23" s="265">
        <v>0</v>
      </c>
      <c r="E23" s="265">
        <v>0</v>
      </c>
      <c r="F23" s="264">
        <f t="shared" si="0"/>
        <v>0</v>
      </c>
      <c r="G23" s="265">
        <v>0</v>
      </c>
    </row>
    <row r="24" spans="2:7" x14ac:dyDescent="0.25">
      <c r="B24" s="59" t="s">
        <v>306</v>
      </c>
      <c r="C24" s="70" t="s">
        <v>307</v>
      </c>
      <c r="D24" s="265">
        <v>0</v>
      </c>
      <c r="E24" s="265">
        <v>0</v>
      </c>
      <c r="F24" s="264">
        <f t="shared" si="0"/>
        <v>0</v>
      </c>
      <c r="G24" s="265">
        <v>0</v>
      </c>
    </row>
    <row r="25" spans="2:7" x14ac:dyDescent="0.25">
      <c r="B25" s="59" t="s">
        <v>308</v>
      </c>
      <c r="C25" s="70" t="s">
        <v>309</v>
      </c>
      <c r="D25" s="265">
        <v>0</v>
      </c>
      <c r="E25" s="265">
        <v>0</v>
      </c>
      <c r="F25" s="264">
        <f t="shared" si="0"/>
        <v>0</v>
      </c>
      <c r="G25" s="265">
        <v>0</v>
      </c>
    </row>
    <row r="26" spans="2:7" x14ac:dyDescent="0.25">
      <c r="B26" s="59" t="s">
        <v>310</v>
      </c>
      <c r="C26" s="70" t="s">
        <v>311</v>
      </c>
      <c r="D26" s="265">
        <v>0</v>
      </c>
      <c r="E26" s="265">
        <v>0</v>
      </c>
      <c r="F26" s="264">
        <f t="shared" si="0"/>
        <v>0</v>
      </c>
      <c r="G26" s="265">
        <v>0</v>
      </c>
    </row>
    <row r="27" spans="2:7" x14ac:dyDescent="0.25">
      <c r="B27" s="59" t="s">
        <v>312</v>
      </c>
      <c r="C27" s="70" t="s">
        <v>313</v>
      </c>
      <c r="D27" s="265">
        <v>0</v>
      </c>
      <c r="E27" s="265">
        <v>0</v>
      </c>
      <c r="F27" s="264">
        <f t="shared" si="0"/>
        <v>0</v>
      </c>
      <c r="G27" s="265">
        <v>0</v>
      </c>
    </row>
    <row r="28" spans="2:7" x14ac:dyDescent="0.25">
      <c r="B28" s="59" t="s">
        <v>314</v>
      </c>
      <c r="C28" s="70" t="s">
        <v>315</v>
      </c>
      <c r="D28" s="265">
        <v>0</v>
      </c>
      <c r="E28" s="265">
        <v>0</v>
      </c>
      <c r="F28" s="264">
        <f>SUM(D28:E28)</f>
        <v>0</v>
      </c>
      <c r="G28" s="265">
        <v>0</v>
      </c>
    </row>
    <row r="29" spans="2:7" x14ac:dyDescent="0.25">
      <c r="B29" s="59" t="s">
        <v>316</v>
      </c>
      <c r="C29" s="70" t="s">
        <v>317</v>
      </c>
      <c r="D29" s="265">
        <v>0</v>
      </c>
      <c r="E29" s="265">
        <v>0</v>
      </c>
      <c r="F29" s="264">
        <f t="shared" si="0"/>
        <v>0</v>
      </c>
      <c r="G29" s="265">
        <v>0</v>
      </c>
    </row>
    <row r="30" spans="2:7" x14ac:dyDescent="0.25">
      <c r="B30" s="59" t="s">
        <v>318</v>
      </c>
      <c r="C30" s="70" t="s">
        <v>319</v>
      </c>
      <c r="D30" s="265">
        <v>0</v>
      </c>
      <c r="E30" s="265">
        <v>0</v>
      </c>
      <c r="F30" s="264">
        <f t="shared" si="0"/>
        <v>0</v>
      </c>
      <c r="G30" s="265">
        <v>0</v>
      </c>
    </row>
    <row r="31" spans="2:7" x14ac:dyDescent="0.25">
      <c r="B31" s="59" t="s">
        <v>320</v>
      </c>
      <c r="C31" s="70" t="s">
        <v>321</v>
      </c>
      <c r="D31" s="265">
        <v>0</v>
      </c>
      <c r="E31" s="265">
        <v>0</v>
      </c>
      <c r="F31" s="264">
        <f t="shared" si="0"/>
        <v>0</v>
      </c>
      <c r="G31" s="265">
        <v>0</v>
      </c>
    </row>
    <row r="32" spans="2:7" x14ac:dyDescent="0.25">
      <c r="B32" s="59" t="s">
        <v>322</v>
      </c>
      <c r="C32" s="70" t="s">
        <v>323</v>
      </c>
      <c r="D32" s="265">
        <v>0</v>
      </c>
      <c r="E32" s="265">
        <v>0</v>
      </c>
      <c r="F32" s="264">
        <f t="shared" si="0"/>
        <v>0</v>
      </c>
      <c r="G32" s="265">
        <v>0</v>
      </c>
    </row>
    <row r="33" spans="2:7" x14ac:dyDescent="0.25">
      <c r="B33" s="59" t="s">
        <v>324</v>
      </c>
      <c r="C33" s="70" t="s">
        <v>325</v>
      </c>
      <c r="D33" s="265">
        <v>0</v>
      </c>
      <c r="E33" s="265">
        <v>0</v>
      </c>
      <c r="F33" s="264">
        <f t="shared" si="0"/>
        <v>0</v>
      </c>
      <c r="G33" s="265">
        <v>0</v>
      </c>
    </row>
    <row r="34" spans="2:7" x14ac:dyDescent="0.25">
      <c r="B34" s="59" t="s">
        <v>326</v>
      </c>
      <c r="C34" s="70" t="s">
        <v>327</v>
      </c>
      <c r="D34" s="265">
        <v>0</v>
      </c>
      <c r="E34" s="265">
        <v>0</v>
      </c>
      <c r="F34" s="264">
        <f t="shared" si="0"/>
        <v>0</v>
      </c>
      <c r="G34" s="265">
        <v>0</v>
      </c>
    </row>
    <row r="35" spans="2:7" x14ac:dyDescent="0.25">
      <c r="B35" s="59" t="s">
        <v>328</v>
      </c>
      <c r="C35" s="70" t="s">
        <v>329</v>
      </c>
      <c r="D35" s="265">
        <v>0</v>
      </c>
      <c r="E35" s="265">
        <v>0</v>
      </c>
      <c r="F35" s="264">
        <f t="shared" si="0"/>
        <v>0</v>
      </c>
      <c r="G35" s="265">
        <v>0</v>
      </c>
    </row>
    <row r="36" spans="2:7" x14ac:dyDescent="0.25">
      <c r="B36" s="262" t="s">
        <v>332</v>
      </c>
      <c r="C36" s="267" t="s">
        <v>746</v>
      </c>
      <c r="D36" s="265">
        <v>0</v>
      </c>
      <c r="E36" s="265">
        <v>0</v>
      </c>
      <c r="F36" s="264">
        <f t="shared" si="0"/>
        <v>0</v>
      </c>
      <c r="G36" s="265">
        <v>0</v>
      </c>
    </row>
    <row r="37" spans="2:7" x14ac:dyDescent="0.25">
      <c r="B37" s="268"/>
      <c r="C37" s="268"/>
      <c r="D37" s="265"/>
      <c r="E37" s="265"/>
      <c r="F37" s="265"/>
      <c r="G37" s="265"/>
    </row>
    <row r="38" spans="2:7" ht="6.75" customHeight="1" x14ac:dyDescent="0.25">
      <c r="B38" s="259"/>
      <c r="C38" s="269"/>
      <c r="D38" s="270"/>
      <c r="E38" s="270"/>
      <c r="F38" s="270"/>
      <c r="G38" s="270"/>
    </row>
    <row r="39" spans="2:7" ht="13" x14ac:dyDescent="0.25">
      <c r="B39" s="268"/>
      <c r="C39" s="271" t="s">
        <v>747</v>
      </c>
      <c r="D39" s="272">
        <f>SUM(D9:D37)</f>
        <v>0</v>
      </c>
      <c r="E39" s="272">
        <f>SUM(E9:E37)</f>
        <v>0</v>
      </c>
      <c r="F39" s="272">
        <f>SUM(D39:E39)</f>
        <v>0</v>
      </c>
      <c r="G39" s="272">
        <f>SUM(G9:G37)</f>
        <v>0</v>
      </c>
    </row>
    <row r="42" spans="2:7" ht="22.5" customHeight="1" x14ac:dyDescent="0.25">
      <c r="B42" s="256" t="s">
        <v>183</v>
      </c>
      <c r="C42" s="256" t="s">
        <v>184</v>
      </c>
      <c r="D42" s="248" t="s">
        <v>185</v>
      </c>
      <c r="E42" s="248" t="s">
        <v>186</v>
      </c>
      <c r="F42" s="256" t="s">
        <v>430</v>
      </c>
      <c r="G42" s="256" t="s">
        <v>744</v>
      </c>
    </row>
    <row r="43" spans="2:7" ht="13" x14ac:dyDescent="0.3">
      <c r="B43" s="533" t="s">
        <v>748</v>
      </c>
      <c r="C43" s="257"/>
      <c r="D43" s="258"/>
      <c r="E43" s="258"/>
      <c r="F43" s="258"/>
      <c r="G43" s="258"/>
    </row>
    <row r="44" spans="2:7" ht="6" customHeight="1" x14ac:dyDescent="0.25">
      <c r="B44" s="259"/>
      <c r="C44" s="260"/>
      <c r="D44" s="261"/>
      <c r="E44" s="261"/>
      <c r="F44" s="261"/>
      <c r="G44" s="261"/>
    </row>
    <row r="45" spans="2:7" x14ac:dyDescent="0.25">
      <c r="B45" s="262" t="s">
        <v>268</v>
      </c>
      <c r="C45" s="263" t="s">
        <v>269</v>
      </c>
      <c r="D45" s="264">
        <v>0</v>
      </c>
      <c r="E45" s="264">
        <v>0</v>
      </c>
      <c r="F45" s="264">
        <f>SUM(D45:E45)</f>
        <v>0</v>
      </c>
      <c r="G45" s="264">
        <v>0</v>
      </c>
    </row>
    <row r="46" spans="2:7" x14ac:dyDescent="0.25">
      <c r="B46" s="262" t="s">
        <v>272</v>
      </c>
      <c r="C46" s="263" t="s">
        <v>273</v>
      </c>
      <c r="D46" s="265">
        <v>0</v>
      </c>
      <c r="E46" s="265">
        <v>0</v>
      </c>
      <c r="F46" s="264">
        <f t="shared" ref="F46:F63" si="1">SUM(D46:E46)</f>
        <v>0</v>
      </c>
      <c r="G46" s="265">
        <v>0</v>
      </c>
    </row>
    <row r="47" spans="2:7" x14ac:dyDescent="0.25">
      <c r="B47" s="262" t="s">
        <v>274</v>
      </c>
      <c r="C47" s="263" t="s">
        <v>275</v>
      </c>
      <c r="D47" s="265">
        <v>0</v>
      </c>
      <c r="E47" s="265">
        <v>0</v>
      </c>
      <c r="F47" s="264">
        <f t="shared" si="1"/>
        <v>0</v>
      </c>
      <c r="G47" s="265">
        <v>0</v>
      </c>
    </row>
    <row r="48" spans="2:7" x14ac:dyDescent="0.25">
      <c r="B48" s="262" t="s">
        <v>276</v>
      </c>
      <c r="C48" s="263" t="s">
        <v>277</v>
      </c>
      <c r="D48" s="265">
        <v>0</v>
      </c>
      <c r="E48" s="265">
        <v>0</v>
      </c>
      <c r="F48" s="264">
        <f t="shared" si="1"/>
        <v>0</v>
      </c>
      <c r="G48" s="265">
        <v>0</v>
      </c>
    </row>
    <row r="49" spans="2:7" x14ac:dyDescent="0.25">
      <c r="B49" s="262" t="s">
        <v>278</v>
      </c>
      <c r="C49" s="263" t="s">
        <v>279</v>
      </c>
      <c r="D49" s="265">
        <v>0</v>
      </c>
      <c r="E49" s="265">
        <v>0</v>
      </c>
      <c r="F49" s="264">
        <f t="shared" si="1"/>
        <v>0</v>
      </c>
      <c r="G49" s="265">
        <v>0</v>
      </c>
    </row>
    <row r="50" spans="2:7" x14ac:dyDescent="0.25">
      <c r="B50" s="262" t="s">
        <v>282</v>
      </c>
      <c r="C50" s="128" t="s">
        <v>283</v>
      </c>
      <c r="D50" s="265">
        <v>0</v>
      </c>
      <c r="E50" s="265">
        <v>0</v>
      </c>
      <c r="F50" s="264">
        <f t="shared" si="1"/>
        <v>0</v>
      </c>
      <c r="G50" s="265">
        <v>0</v>
      </c>
    </row>
    <row r="51" spans="2:7" x14ac:dyDescent="0.25">
      <c r="B51" s="262" t="s">
        <v>284</v>
      </c>
      <c r="C51" s="263" t="s">
        <v>285</v>
      </c>
      <c r="D51" s="265">
        <v>0</v>
      </c>
      <c r="E51" s="265">
        <v>0</v>
      </c>
      <c r="F51" s="264">
        <f t="shared" si="1"/>
        <v>0</v>
      </c>
      <c r="G51" s="265">
        <v>0</v>
      </c>
    </row>
    <row r="52" spans="2:7" x14ac:dyDescent="0.25">
      <c r="B52" s="262" t="s">
        <v>286</v>
      </c>
      <c r="C52" s="266" t="s">
        <v>287</v>
      </c>
      <c r="D52" s="265">
        <v>0</v>
      </c>
      <c r="E52" s="265">
        <v>0</v>
      </c>
      <c r="F52" s="264">
        <f t="shared" si="1"/>
        <v>0</v>
      </c>
      <c r="G52" s="265">
        <v>0</v>
      </c>
    </row>
    <row r="53" spans="2:7" x14ac:dyDescent="0.25">
      <c r="B53" s="262" t="s">
        <v>288</v>
      </c>
      <c r="C53" s="263" t="s">
        <v>289</v>
      </c>
      <c r="D53" s="265">
        <v>0</v>
      </c>
      <c r="E53" s="265">
        <v>0</v>
      </c>
      <c r="F53" s="264">
        <f t="shared" si="1"/>
        <v>0</v>
      </c>
      <c r="G53" s="265">
        <v>0</v>
      </c>
    </row>
    <row r="54" spans="2:7" x14ac:dyDescent="0.25">
      <c r="B54" s="262" t="s">
        <v>290</v>
      </c>
      <c r="C54" s="263" t="s">
        <v>291</v>
      </c>
      <c r="D54" s="265">
        <v>0</v>
      </c>
      <c r="E54" s="265">
        <v>0</v>
      </c>
      <c r="F54" s="264">
        <f t="shared" si="1"/>
        <v>0</v>
      </c>
      <c r="G54" s="265">
        <v>0</v>
      </c>
    </row>
    <row r="55" spans="2:7" x14ac:dyDescent="0.25">
      <c r="B55" s="262" t="s">
        <v>292</v>
      </c>
      <c r="C55" s="263" t="s">
        <v>293</v>
      </c>
      <c r="D55" s="265">
        <v>0</v>
      </c>
      <c r="E55" s="265">
        <v>0</v>
      </c>
      <c r="F55" s="264">
        <f t="shared" si="1"/>
        <v>0</v>
      </c>
      <c r="G55" s="265">
        <v>0</v>
      </c>
    </row>
    <row r="56" spans="2:7" x14ac:dyDescent="0.25">
      <c r="B56" s="262" t="s">
        <v>294</v>
      </c>
      <c r="C56" s="263" t="s">
        <v>295</v>
      </c>
      <c r="D56" s="265">
        <v>0</v>
      </c>
      <c r="E56" s="265">
        <v>0</v>
      </c>
      <c r="F56" s="264">
        <f t="shared" si="1"/>
        <v>0</v>
      </c>
      <c r="G56" s="265">
        <v>0</v>
      </c>
    </row>
    <row r="57" spans="2:7" x14ac:dyDescent="0.25">
      <c r="B57" s="262" t="s">
        <v>296</v>
      </c>
      <c r="C57" s="263" t="s">
        <v>297</v>
      </c>
      <c r="D57" s="265">
        <v>0</v>
      </c>
      <c r="E57" s="265">
        <v>0</v>
      </c>
      <c r="F57" s="264">
        <f t="shared" si="1"/>
        <v>0</v>
      </c>
      <c r="G57" s="265">
        <v>0</v>
      </c>
    </row>
    <row r="58" spans="2:7" x14ac:dyDescent="0.25">
      <c r="B58" s="262" t="s">
        <v>298</v>
      </c>
      <c r="C58" s="267" t="s">
        <v>299</v>
      </c>
      <c r="D58" s="265">
        <v>0</v>
      </c>
      <c r="E58" s="265">
        <v>0</v>
      </c>
      <c r="F58" s="264">
        <f t="shared" si="1"/>
        <v>0</v>
      </c>
      <c r="G58" s="265">
        <v>0</v>
      </c>
    </row>
    <row r="59" spans="2:7" x14ac:dyDescent="0.25">
      <c r="B59" s="59" t="s">
        <v>304</v>
      </c>
      <c r="C59" s="70" t="s">
        <v>305</v>
      </c>
      <c r="D59" s="265">
        <v>0</v>
      </c>
      <c r="E59" s="265">
        <v>0</v>
      </c>
      <c r="F59" s="264">
        <f t="shared" si="1"/>
        <v>0</v>
      </c>
      <c r="G59" s="265">
        <v>0</v>
      </c>
    </row>
    <row r="60" spans="2:7" x14ac:dyDescent="0.25">
      <c r="B60" s="59" t="s">
        <v>306</v>
      </c>
      <c r="C60" s="70" t="s">
        <v>307</v>
      </c>
      <c r="D60" s="265">
        <v>0</v>
      </c>
      <c r="E60" s="265">
        <v>0</v>
      </c>
      <c r="F60" s="264">
        <f t="shared" si="1"/>
        <v>0</v>
      </c>
      <c r="G60" s="265">
        <v>0</v>
      </c>
    </row>
    <row r="61" spans="2:7" x14ac:dyDescent="0.25">
      <c r="B61" s="59" t="s">
        <v>308</v>
      </c>
      <c r="C61" s="70" t="s">
        <v>309</v>
      </c>
      <c r="D61" s="265">
        <v>0</v>
      </c>
      <c r="E61" s="265">
        <v>0</v>
      </c>
      <c r="F61" s="264">
        <f t="shared" si="1"/>
        <v>0</v>
      </c>
      <c r="G61" s="265">
        <v>0</v>
      </c>
    </row>
    <row r="62" spans="2:7" x14ac:dyDescent="0.25">
      <c r="B62" s="59" t="s">
        <v>310</v>
      </c>
      <c r="C62" s="70" t="s">
        <v>311</v>
      </c>
      <c r="D62" s="265">
        <v>0</v>
      </c>
      <c r="E62" s="265">
        <v>0</v>
      </c>
      <c r="F62" s="264">
        <f t="shared" si="1"/>
        <v>0</v>
      </c>
      <c r="G62" s="265">
        <v>0</v>
      </c>
    </row>
    <row r="63" spans="2:7" x14ac:dyDescent="0.25">
      <c r="B63" s="59" t="s">
        <v>312</v>
      </c>
      <c r="C63" s="70" t="s">
        <v>313</v>
      </c>
      <c r="D63" s="265">
        <v>0</v>
      </c>
      <c r="E63" s="265">
        <v>0</v>
      </c>
      <c r="F63" s="264">
        <f t="shared" si="1"/>
        <v>0</v>
      </c>
      <c r="G63" s="265">
        <v>0</v>
      </c>
    </row>
    <row r="64" spans="2:7" x14ac:dyDescent="0.25">
      <c r="B64" s="59" t="s">
        <v>314</v>
      </c>
      <c r="C64" s="70" t="s">
        <v>315</v>
      </c>
      <c r="D64" s="265">
        <v>0</v>
      </c>
      <c r="E64" s="265">
        <v>0</v>
      </c>
      <c r="F64" s="264">
        <f>SUM(D64:E64)</f>
        <v>0</v>
      </c>
      <c r="G64" s="265">
        <v>0</v>
      </c>
    </row>
    <row r="65" spans="2:7" x14ac:dyDescent="0.25">
      <c r="B65" s="59" t="s">
        <v>316</v>
      </c>
      <c r="C65" s="70" t="s">
        <v>317</v>
      </c>
      <c r="D65" s="265">
        <v>0</v>
      </c>
      <c r="E65" s="265">
        <v>0</v>
      </c>
      <c r="F65" s="264">
        <f t="shared" ref="F65:F72" si="2">SUM(D65:E65)</f>
        <v>0</v>
      </c>
      <c r="G65" s="265">
        <v>0</v>
      </c>
    </row>
    <row r="66" spans="2:7" x14ac:dyDescent="0.25">
      <c r="B66" s="59" t="s">
        <v>318</v>
      </c>
      <c r="C66" s="70" t="s">
        <v>319</v>
      </c>
      <c r="D66" s="265">
        <v>0</v>
      </c>
      <c r="E66" s="265">
        <v>0</v>
      </c>
      <c r="F66" s="264">
        <f t="shared" si="2"/>
        <v>0</v>
      </c>
      <c r="G66" s="265">
        <v>0</v>
      </c>
    </row>
    <row r="67" spans="2:7" x14ac:dyDescent="0.25">
      <c r="B67" s="59" t="s">
        <v>320</v>
      </c>
      <c r="C67" s="70" t="s">
        <v>321</v>
      </c>
      <c r="D67" s="265">
        <v>0</v>
      </c>
      <c r="E67" s="265">
        <v>0</v>
      </c>
      <c r="F67" s="264">
        <f t="shared" si="2"/>
        <v>0</v>
      </c>
      <c r="G67" s="265">
        <v>0</v>
      </c>
    </row>
    <row r="68" spans="2:7" x14ac:dyDescent="0.25">
      <c r="B68" s="59" t="s">
        <v>322</v>
      </c>
      <c r="C68" s="70" t="s">
        <v>323</v>
      </c>
      <c r="D68" s="265">
        <v>0</v>
      </c>
      <c r="E68" s="265">
        <v>0</v>
      </c>
      <c r="F68" s="264">
        <f t="shared" si="2"/>
        <v>0</v>
      </c>
      <c r="G68" s="265">
        <v>0</v>
      </c>
    </row>
    <row r="69" spans="2:7" x14ac:dyDescent="0.25">
      <c r="B69" s="59" t="s">
        <v>324</v>
      </c>
      <c r="C69" s="70" t="s">
        <v>325</v>
      </c>
      <c r="D69" s="265">
        <v>0</v>
      </c>
      <c r="E69" s="265">
        <v>0</v>
      </c>
      <c r="F69" s="264">
        <f t="shared" si="2"/>
        <v>0</v>
      </c>
      <c r="G69" s="265">
        <v>0</v>
      </c>
    </row>
    <row r="70" spans="2:7" x14ac:dyDescent="0.25">
      <c r="B70" s="59" t="s">
        <v>326</v>
      </c>
      <c r="C70" s="70" t="s">
        <v>327</v>
      </c>
      <c r="D70" s="265">
        <v>0</v>
      </c>
      <c r="E70" s="265">
        <v>0</v>
      </c>
      <c r="F70" s="264">
        <f t="shared" si="2"/>
        <v>0</v>
      </c>
      <c r="G70" s="265">
        <v>0</v>
      </c>
    </row>
    <row r="71" spans="2:7" x14ac:dyDescent="0.25">
      <c r="B71" s="59" t="s">
        <v>328</v>
      </c>
      <c r="C71" s="70" t="s">
        <v>329</v>
      </c>
      <c r="D71" s="265">
        <v>0</v>
      </c>
      <c r="E71" s="265">
        <v>0</v>
      </c>
      <c r="F71" s="264">
        <f t="shared" si="2"/>
        <v>0</v>
      </c>
      <c r="G71" s="265">
        <v>0</v>
      </c>
    </row>
    <row r="72" spans="2:7" x14ac:dyDescent="0.25">
      <c r="B72" s="262" t="s">
        <v>332</v>
      </c>
      <c r="C72" s="267" t="s">
        <v>746</v>
      </c>
      <c r="D72" s="265">
        <v>0</v>
      </c>
      <c r="E72" s="265">
        <v>0</v>
      </c>
      <c r="F72" s="264">
        <f t="shared" si="2"/>
        <v>0</v>
      </c>
      <c r="G72" s="265">
        <v>0</v>
      </c>
    </row>
    <row r="73" spans="2:7" x14ac:dyDescent="0.25">
      <c r="B73" s="268"/>
      <c r="C73" s="268"/>
      <c r="D73" s="265"/>
      <c r="E73" s="265"/>
      <c r="F73" s="265"/>
      <c r="G73" s="265"/>
    </row>
    <row r="74" spans="2:7" ht="6.75" customHeight="1" x14ac:dyDescent="0.25">
      <c r="B74" s="259"/>
      <c r="C74" s="269"/>
      <c r="D74" s="270"/>
      <c r="E74" s="270"/>
      <c r="F74" s="270"/>
      <c r="G74" s="270"/>
    </row>
    <row r="75" spans="2:7" ht="13" x14ac:dyDescent="0.25">
      <c r="B75" s="268"/>
      <c r="C75" s="271" t="s">
        <v>747</v>
      </c>
      <c r="D75" s="272">
        <f>SUM(D45:D73)</f>
        <v>0</v>
      </c>
      <c r="E75" s="272">
        <f>SUM(E45:E73)</f>
        <v>0</v>
      </c>
      <c r="F75" s="272">
        <f>SUM(D75:E75)</f>
        <v>0</v>
      </c>
      <c r="G75" s="272">
        <f>SUM(G45:G73)</f>
        <v>0</v>
      </c>
    </row>
  </sheetData>
  <pageMargins left="0.22" right="0.17" top="0.3" bottom="1" header="0.17" footer="0.5"/>
  <pageSetup orientation="portrait" r:id="rId1"/>
  <headerFooter alignWithMargins="0">
    <oddFooter>&amp;L&amp;Z&amp;F&amp;A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572F-708D-4752-8E1C-7AF9FE4BAAFB}">
  <sheetPr>
    <pageSetUpPr fitToPage="1"/>
  </sheetPr>
  <dimension ref="A1:F69"/>
  <sheetViews>
    <sheetView zoomScaleNormal="100" zoomScaleSheetLayoutView="75" workbookViewId="0">
      <selection activeCell="B4" sqref="B4"/>
    </sheetView>
  </sheetViews>
  <sheetFormatPr defaultColWidth="9.1796875" defaultRowHeight="12.5" x14ac:dyDescent="0.25"/>
  <cols>
    <col min="1" max="1" width="21.81640625" style="22" bestFit="1" customWidth="1"/>
    <col min="2" max="2" width="62.1796875" style="22" bestFit="1" customWidth="1"/>
    <col min="3" max="5" width="21" style="182" customWidth="1"/>
    <col min="6" max="6" width="16.81640625" style="182" customWidth="1"/>
    <col min="7" max="16384" width="9.1796875" style="22"/>
  </cols>
  <sheetData>
    <row r="1" spans="1:6" ht="13" x14ac:dyDescent="0.3">
      <c r="A1" s="181" t="s">
        <v>749</v>
      </c>
    </row>
    <row r="2" spans="1:6" ht="13" x14ac:dyDescent="0.3">
      <c r="A2" s="18" t="s">
        <v>750</v>
      </c>
      <c r="F2" s="32"/>
    </row>
    <row r="3" spans="1:6" ht="13" x14ac:dyDescent="0.3">
      <c r="A3" s="183" t="s">
        <v>64</v>
      </c>
      <c r="B3" s="184" t="str">
        <f>'FS-Balance Sheet 3.04'!B3</f>
        <v>XXXXXXXX</v>
      </c>
    </row>
    <row r="4" spans="1:6" ht="13" x14ac:dyDescent="0.3">
      <c r="A4" s="183" t="s">
        <v>70</v>
      </c>
      <c r="B4" s="185">
        <f>'FS-Balance Sheet 3.04'!B4</f>
        <v>44561</v>
      </c>
    </row>
    <row r="5" spans="1:6" ht="13.5" thickBot="1" x14ac:dyDescent="0.35">
      <c r="A5" s="184"/>
      <c r="B5" s="185"/>
    </row>
    <row r="6" spans="1:6" ht="13" x14ac:dyDescent="0.3">
      <c r="A6" s="18"/>
      <c r="C6" s="186" t="s">
        <v>751</v>
      </c>
      <c r="D6" s="186" t="s">
        <v>751</v>
      </c>
      <c r="E6" s="186" t="s">
        <v>751</v>
      </c>
      <c r="F6" s="187" t="s">
        <v>496</v>
      </c>
    </row>
    <row r="7" spans="1:6" ht="13" x14ac:dyDescent="0.3">
      <c r="A7" s="188" t="s">
        <v>72</v>
      </c>
      <c r="C7" s="189" t="s">
        <v>752</v>
      </c>
      <c r="D7" s="189" t="s">
        <v>752</v>
      </c>
      <c r="E7" s="189" t="s">
        <v>752</v>
      </c>
      <c r="F7" s="190" t="s">
        <v>753</v>
      </c>
    </row>
    <row r="8" spans="1:6" ht="13.5" thickBot="1" x14ac:dyDescent="0.35">
      <c r="A8" s="188" t="s">
        <v>73</v>
      </c>
      <c r="C8" s="191" t="s">
        <v>754</v>
      </c>
      <c r="D8" s="191" t="s">
        <v>754</v>
      </c>
      <c r="E8" s="191" t="s">
        <v>754</v>
      </c>
      <c r="F8" s="192"/>
    </row>
    <row r="9" spans="1:6" ht="13" x14ac:dyDescent="0.3">
      <c r="A9" s="193" t="s">
        <v>755</v>
      </c>
      <c r="B9" s="194" t="s">
        <v>184</v>
      </c>
      <c r="C9" s="195"/>
      <c r="D9" s="195"/>
      <c r="E9" s="195"/>
      <c r="F9" s="196"/>
    </row>
    <row r="10" spans="1:6" x14ac:dyDescent="0.25">
      <c r="A10" s="53" t="s">
        <v>756</v>
      </c>
      <c r="B10" s="54"/>
      <c r="C10" s="197"/>
      <c r="D10" s="197"/>
      <c r="E10" s="197"/>
      <c r="F10" s="197"/>
    </row>
    <row r="11" spans="1:6" x14ac:dyDescent="0.25">
      <c r="A11" s="59" t="s">
        <v>75</v>
      </c>
      <c r="B11" s="60" t="s">
        <v>76</v>
      </c>
      <c r="C11" s="198">
        <v>0</v>
      </c>
      <c r="D11" s="198">
        <v>0</v>
      </c>
      <c r="E11" s="198">
        <v>0</v>
      </c>
      <c r="F11" s="199">
        <f t="shared" ref="F11:F19" si="0">SUM(C11:E11)</f>
        <v>0</v>
      </c>
    </row>
    <row r="12" spans="1:6" x14ac:dyDescent="0.25">
      <c r="A12" s="59" t="s">
        <v>77</v>
      </c>
      <c r="B12" s="60" t="s">
        <v>78</v>
      </c>
      <c r="C12" s="198">
        <v>0</v>
      </c>
      <c r="D12" s="198">
        <v>0</v>
      </c>
      <c r="E12" s="198">
        <v>0</v>
      </c>
      <c r="F12" s="199">
        <f t="shared" si="0"/>
        <v>0</v>
      </c>
    </row>
    <row r="13" spans="1:6" x14ac:dyDescent="0.25">
      <c r="A13" s="59" t="s">
        <v>79</v>
      </c>
      <c r="B13" s="60" t="s">
        <v>80</v>
      </c>
      <c r="C13" s="198">
        <v>0</v>
      </c>
      <c r="D13" s="198">
        <v>0</v>
      </c>
      <c r="E13" s="198">
        <v>0</v>
      </c>
      <c r="F13" s="199">
        <f t="shared" si="0"/>
        <v>0</v>
      </c>
    </row>
    <row r="14" spans="1:6" x14ac:dyDescent="0.25">
      <c r="A14" s="59" t="s">
        <v>81</v>
      </c>
      <c r="B14" s="60" t="s">
        <v>82</v>
      </c>
      <c r="C14" s="198">
        <v>0</v>
      </c>
      <c r="D14" s="198">
        <v>0</v>
      </c>
      <c r="E14" s="198">
        <v>0</v>
      </c>
      <c r="F14" s="199">
        <f t="shared" si="0"/>
        <v>0</v>
      </c>
    </row>
    <row r="15" spans="1:6" x14ac:dyDescent="0.25">
      <c r="A15" s="59" t="s">
        <v>83</v>
      </c>
      <c r="B15" s="61" t="s">
        <v>84</v>
      </c>
      <c r="C15" s="198">
        <v>0</v>
      </c>
      <c r="D15" s="198">
        <v>0</v>
      </c>
      <c r="E15" s="198">
        <v>0</v>
      </c>
      <c r="F15" s="199">
        <f>SUM(C15:E15)</f>
        <v>0</v>
      </c>
    </row>
    <row r="16" spans="1:6" x14ac:dyDescent="0.25">
      <c r="A16" s="59" t="s">
        <v>85</v>
      </c>
      <c r="B16" s="60" t="s">
        <v>86</v>
      </c>
      <c r="C16" s="198">
        <v>0</v>
      </c>
      <c r="D16" s="198">
        <v>0</v>
      </c>
      <c r="E16" s="198">
        <v>0</v>
      </c>
      <c r="F16" s="199">
        <f t="shared" si="0"/>
        <v>0</v>
      </c>
    </row>
    <row r="17" spans="1:6" x14ac:dyDescent="0.25">
      <c r="A17" s="59" t="s">
        <v>87</v>
      </c>
      <c r="B17" s="60" t="s">
        <v>88</v>
      </c>
      <c r="C17" s="198">
        <v>0</v>
      </c>
      <c r="D17" s="198">
        <v>0</v>
      </c>
      <c r="E17" s="198">
        <v>0</v>
      </c>
      <c r="F17" s="199">
        <f t="shared" si="0"/>
        <v>0</v>
      </c>
    </row>
    <row r="18" spans="1:6" x14ac:dyDescent="0.25">
      <c r="A18" s="59" t="s">
        <v>89</v>
      </c>
      <c r="B18" s="62" t="s">
        <v>90</v>
      </c>
      <c r="C18" s="198">
        <v>0</v>
      </c>
      <c r="D18" s="198">
        <v>0</v>
      </c>
      <c r="E18" s="198">
        <v>0</v>
      </c>
      <c r="F18" s="199">
        <f t="shared" si="0"/>
        <v>0</v>
      </c>
    </row>
    <row r="19" spans="1:6" x14ac:dyDescent="0.25">
      <c r="A19" s="59" t="s">
        <v>91</v>
      </c>
      <c r="B19" s="60" t="s">
        <v>92</v>
      </c>
      <c r="C19" s="198">
        <v>0</v>
      </c>
      <c r="D19" s="198">
        <v>0</v>
      </c>
      <c r="E19" s="198">
        <v>0</v>
      </c>
      <c r="F19" s="199">
        <f t="shared" si="0"/>
        <v>0</v>
      </c>
    </row>
    <row r="20" spans="1:6" ht="13" x14ac:dyDescent="0.3">
      <c r="A20" s="63">
        <v>10199</v>
      </c>
      <c r="B20" s="64" t="s">
        <v>757</v>
      </c>
      <c r="C20" s="200">
        <f>SUM(C11:C19)</f>
        <v>0</v>
      </c>
      <c r="D20" s="200">
        <f>SUM(D11:D19)</f>
        <v>0</v>
      </c>
      <c r="E20" s="200">
        <f>SUM(E11:E19)</f>
        <v>0</v>
      </c>
      <c r="F20" s="200">
        <f>SUM(F11:F19)</f>
        <v>0</v>
      </c>
    </row>
    <row r="21" spans="1:6" x14ac:dyDescent="0.25">
      <c r="A21" s="53" t="s">
        <v>758</v>
      </c>
      <c r="B21" s="54"/>
      <c r="C21" s="197"/>
      <c r="D21" s="197"/>
      <c r="E21" s="197"/>
      <c r="F21" s="197"/>
    </row>
    <row r="22" spans="1:6" x14ac:dyDescent="0.25">
      <c r="A22" s="59" t="s">
        <v>94</v>
      </c>
      <c r="B22" s="61" t="s">
        <v>759</v>
      </c>
      <c r="C22" s="198">
        <v>0</v>
      </c>
      <c r="D22" s="198">
        <v>0</v>
      </c>
      <c r="E22" s="198">
        <v>0</v>
      </c>
      <c r="F22" s="199">
        <f>SUM(C22:E22)</f>
        <v>0</v>
      </c>
    </row>
    <row r="23" spans="1:6" x14ac:dyDescent="0.25">
      <c r="A23" s="59" t="s">
        <v>96</v>
      </c>
      <c r="B23" s="61" t="s">
        <v>760</v>
      </c>
      <c r="C23" s="198">
        <v>0</v>
      </c>
      <c r="D23" s="198">
        <v>0</v>
      </c>
      <c r="E23" s="198">
        <v>0</v>
      </c>
      <c r="F23" s="199">
        <f>SUM(C23:E23)</f>
        <v>0</v>
      </c>
    </row>
    <row r="24" spans="1:6" x14ac:dyDescent="0.25">
      <c r="A24" s="59" t="s">
        <v>98</v>
      </c>
      <c r="B24" s="61" t="s">
        <v>761</v>
      </c>
      <c r="C24" s="198">
        <v>0</v>
      </c>
      <c r="D24" s="198">
        <v>0</v>
      </c>
      <c r="E24" s="198">
        <v>0</v>
      </c>
      <c r="F24" s="199">
        <f>SUM(C24:E24)</f>
        <v>0</v>
      </c>
    </row>
    <row r="25" spans="1:6" x14ac:dyDescent="0.25">
      <c r="A25" s="59" t="s">
        <v>100</v>
      </c>
      <c r="B25" s="61" t="s">
        <v>762</v>
      </c>
      <c r="C25" s="198">
        <v>0</v>
      </c>
      <c r="D25" s="198">
        <v>0</v>
      </c>
      <c r="E25" s="198">
        <v>0</v>
      </c>
      <c r="F25" s="199">
        <f>SUM(C25:E25)</f>
        <v>0</v>
      </c>
    </row>
    <row r="26" spans="1:6" x14ac:dyDescent="0.25">
      <c r="A26" s="59" t="s">
        <v>102</v>
      </c>
      <c r="B26" s="61" t="s">
        <v>763</v>
      </c>
      <c r="C26" s="198">
        <v>0</v>
      </c>
      <c r="D26" s="198">
        <v>0</v>
      </c>
      <c r="E26" s="198">
        <v>0</v>
      </c>
      <c r="F26" s="199">
        <f>SUM(C26:E26)</f>
        <v>0</v>
      </c>
    </row>
    <row r="27" spans="1:6" ht="13" x14ac:dyDescent="0.3">
      <c r="A27" s="63">
        <v>10299</v>
      </c>
      <c r="B27" s="69" t="s">
        <v>764</v>
      </c>
      <c r="C27" s="200">
        <f>SUM(C22:C26)</f>
        <v>0</v>
      </c>
      <c r="D27" s="200">
        <f>SUM(D22:D26)</f>
        <v>0</v>
      </c>
      <c r="E27" s="200">
        <f>SUM(E22:E26)</f>
        <v>0</v>
      </c>
      <c r="F27" s="200">
        <f>SUM(F22:F26)</f>
        <v>0</v>
      </c>
    </row>
    <row r="28" spans="1:6" x14ac:dyDescent="0.25">
      <c r="A28" s="70" t="s">
        <v>765</v>
      </c>
      <c r="B28" s="54"/>
      <c r="C28" s="197"/>
      <c r="D28" s="197"/>
      <c r="E28" s="197"/>
      <c r="F28" s="197"/>
    </row>
    <row r="29" spans="1:6" x14ac:dyDescent="0.25">
      <c r="A29" s="59" t="s">
        <v>106</v>
      </c>
      <c r="B29" s="54" t="s">
        <v>107</v>
      </c>
      <c r="C29" s="198">
        <v>0</v>
      </c>
      <c r="D29" s="198">
        <v>0</v>
      </c>
      <c r="E29" s="198">
        <v>0</v>
      </c>
      <c r="F29" s="199">
        <f t="shared" ref="F29:F35" si="1">SUM(C29:E29)</f>
        <v>0</v>
      </c>
    </row>
    <row r="30" spans="1:6" x14ac:dyDescent="0.25">
      <c r="A30" s="59" t="s">
        <v>108</v>
      </c>
      <c r="B30" s="54" t="s">
        <v>109</v>
      </c>
      <c r="C30" s="198">
        <v>0</v>
      </c>
      <c r="D30" s="198">
        <v>0</v>
      </c>
      <c r="E30" s="198">
        <v>0</v>
      </c>
      <c r="F30" s="199">
        <f t="shared" si="1"/>
        <v>0</v>
      </c>
    </row>
    <row r="31" spans="1:6" x14ac:dyDescent="0.25">
      <c r="A31" s="59" t="s">
        <v>110</v>
      </c>
      <c r="B31" s="54" t="s">
        <v>111</v>
      </c>
      <c r="C31" s="198">
        <v>0</v>
      </c>
      <c r="D31" s="198">
        <v>0</v>
      </c>
      <c r="E31" s="198">
        <v>0</v>
      </c>
      <c r="F31" s="199">
        <f t="shared" si="1"/>
        <v>0</v>
      </c>
    </row>
    <row r="32" spans="1:6" x14ac:dyDescent="0.25">
      <c r="A32" s="59" t="s">
        <v>112</v>
      </c>
      <c r="B32" s="70" t="s">
        <v>766</v>
      </c>
      <c r="C32" s="198">
        <v>0</v>
      </c>
      <c r="D32" s="198">
        <v>0</v>
      </c>
      <c r="E32" s="198">
        <v>0</v>
      </c>
      <c r="F32" s="199">
        <f t="shared" si="1"/>
        <v>0</v>
      </c>
    </row>
    <row r="33" spans="1:6" x14ac:dyDescent="0.25">
      <c r="A33" s="59" t="s">
        <v>114</v>
      </c>
      <c r="B33" s="70" t="s">
        <v>767</v>
      </c>
      <c r="C33" s="198">
        <v>0</v>
      </c>
      <c r="D33" s="198">
        <v>0</v>
      </c>
      <c r="E33" s="198">
        <v>0</v>
      </c>
      <c r="F33" s="199">
        <f>SUM(C33:E33)</f>
        <v>0</v>
      </c>
    </row>
    <row r="34" spans="1:6" x14ac:dyDescent="0.25">
      <c r="A34" s="59" t="s">
        <v>116</v>
      </c>
      <c r="B34" s="70" t="s">
        <v>117</v>
      </c>
      <c r="C34" s="198">
        <f>SUM(C29:C33)</f>
        <v>0</v>
      </c>
      <c r="D34" s="198">
        <f>SUM(D29:D33)</f>
        <v>0</v>
      </c>
      <c r="E34" s="198">
        <f>SUM(E29:E33)</f>
        <v>0</v>
      </c>
      <c r="F34" s="198">
        <f>SUM(F29:F33)</f>
        <v>0</v>
      </c>
    </row>
    <row r="35" spans="1:6" x14ac:dyDescent="0.25">
      <c r="A35" s="59" t="s">
        <v>118</v>
      </c>
      <c r="B35" s="70" t="s">
        <v>119</v>
      </c>
      <c r="C35" s="198">
        <v>0</v>
      </c>
      <c r="D35" s="198">
        <v>0</v>
      </c>
      <c r="E35" s="198">
        <v>0</v>
      </c>
      <c r="F35" s="199">
        <f t="shared" si="1"/>
        <v>0</v>
      </c>
    </row>
    <row r="36" spans="1:6" ht="13" x14ac:dyDescent="0.3">
      <c r="A36" s="63">
        <v>10399</v>
      </c>
      <c r="B36" s="71" t="s">
        <v>768</v>
      </c>
      <c r="C36" s="200">
        <f>SUM(C34:C35)</f>
        <v>0</v>
      </c>
      <c r="D36" s="200">
        <f>SUM(D34:D35)</f>
        <v>0</v>
      </c>
      <c r="E36" s="200">
        <f>SUM(E34:E35)</f>
        <v>0</v>
      </c>
      <c r="F36" s="200">
        <f>SUM(F34:F35)</f>
        <v>0</v>
      </c>
    </row>
    <row r="37" spans="1:6" ht="13" x14ac:dyDescent="0.3">
      <c r="A37" s="63">
        <v>19999</v>
      </c>
      <c r="B37" s="72" t="s">
        <v>769</v>
      </c>
      <c r="C37" s="200">
        <f>C20+C27+C36</f>
        <v>0</v>
      </c>
      <c r="D37" s="200">
        <f>D20+D27+D36</f>
        <v>0</v>
      </c>
      <c r="E37" s="200">
        <f>E20+E27+E36</f>
        <v>0</v>
      </c>
      <c r="F37" s="200">
        <f>F20+F27+F36</f>
        <v>0</v>
      </c>
    </row>
    <row r="38" spans="1:6" x14ac:dyDescent="0.25">
      <c r="A38" s="53" t="s">
        <v>770</v>
      </c>
      <c r="B38" s="54"/>
      <c r="C38" s="197"/>
      <c r="D38" s="197"/>
      <c r="E38" s="197"/>
      <c r="F38" s="197"/>
    </row>
    <row r="39" spans="1:6" x14ac:dyDescent="0.25">
      <c r="A39" s="78" t="s">
        <v>124</v>
      </c>
      <c r="B39" s="79" t="s">
        <v>125</v>
      </c>
      <c r="C39" s="198">
        <v>0</v>
      </c>
      <c r="D39" s="198">
        <v>0</v>
      </c>
      <c r="E39" s="198">
        <v>0</v>
      </c>
      <c r="F39" s="199">
        <f t="shared" ref="F39:F48" si="2">SUM(C39:E39)</f>
        <v>0</v>
      </c>
    </row>
    <row r="40" spans="1:6" x14ac:dyDescent="0.25">
      <c r="A40" s="59" t="s">
        <v>126</v>
      </c>
      <c r="B40" s="60" t="s">
        <v>127</v>
      </c>
      <c r="C40" s="198">
        <v>0</v>
      </c>
      <c r="D40" s="198">
        <v>0</v>
      </c>
      <c r="E40" s="198">
        <v>0</v>
      </c>
      <c r="F40" s="199">
        <f t="shared" si="2"/>
        <v>0</v>
      </c>
    </row>
    <row r="41" spans="1:6" x14ac:dyDescent="0.25">
      <c r="A41" s="59" t="s">
        <v>128</v>
      </c>
      <c r="B41" s="60" t="s">
        <v>129</v>
      </c>
      <c r="C41" s="198">
        <v>0</v>
      </c>
      <c r="D41" s="198">
        <v>0</v>
      </c>
      <c r="E41" s="198">
        <v>0</v>
      </c>
      <c r="F41" s="199">
        <f t="shared" si="2"/>
        <v>0</v>
      </c>
    </row>
    <row r="42" spans="1:6" x14ac:dyDescent="0.25">
      <c r="A42" s="59" t="s">
        <v>130</v>
      </c>
      <c r="B42" s="60" t="s">
        <v>715</v>
      </c>
      <c r="C42" s="198">
        <v>0</v>
      </c>
      <c r="D42" s="198">
        <v>0</v>
      </c>
      <c r="E42" s="198">
        <v>0</v>
      </c>
      <c r="F42" s="199">
        <f t="shared" si="2"/>
        <v>0</v>
      </c>
    </row>
    <row r="43" spans="1:6" x14ac:dyDescent="0.25">
      <c r="A43" s="59" t="s">
        <v>132</v>
      </c>
      <c r="B43" s="60" t="s">
        <v>133</v>
      </c>
      <c r="C43" s="201">
        <f>C42</f>
        <v>0</v>
      </c>
      <c r="D43" s="201">
        <f>D42</f>
        <v>0</v>
      </c>
      <c r="E43" s="201">
        <f>E42</f>
        <v>0</v>
      </c>
      <c r="F43" s="201">
        <f>F42</f>
        <v>0</v>
      </c>
    </row>
    <row r="44" spans="1:6" x14ac:dyDescent="0.25">
      <c r="A44" s="59" t="s">
        <v>134</v>
      </c>
      <c r="B44" s="60" t="s">
        <v>771</v>
      </c>
      <c r="C44" s="198">
        <v>0</v>
      </c>
      <c r="D44" s="198">
        <v>0</v>
      </c>
      <c r="E44" s="198">
        <v>0</v>
      </c>
      <c r="F44" s="199">
        <f t="shared" si="2"/>
        <v>0</v>
      </c>
    </row>
    <row r="45" spans="1:6" x14ac:dyDescent="0.25">
      <c r="A45" s="59" t="s">
        <v>136</v>
      </c>
      <c r="B45" s="60" t="s">
        <v>772</v>
      </c>
      <c r="C45" s="198">
        <v>0</v>
      </c>
      <c r="D45" s="198">
        <v>0</v>
      </c>
      <c r="E45" s="198">
        <v>0</v>
      </c>
      <c r="F45" s="199">
        <f t="shared" si="2"/>
        <v>0</v>
      </c>
    </row>
    <row r="46" spans="1:6" x14ac:dyDescent="0.25">
      <c r="A46" s="59" t="s">
        <v>138</v>
      </c>
      <c r="B46" s="60" t="s">
        <v>773</v>
      </c>
      <c r="C46" s="198">
        <v>0</v>
      </c>
      <c r="D46" s="198">
        <v>0</v>
      </c>
      <c r="E46" s="198">
        <v>0</v>
      </c>
      <c r="F46" s="199">
        <f t="shared" si="2"/>
        <v>0</v>
      </c>
    </row>
    <row r="47" spans="1:6" x14ac:dyDescent="0.25">
      <c r="A47" s="59" t="s">
        <v>140</v>
      </c>
      <c r="B47" s="60" t="s">
        <v>141</v>
      </c>
      <c r="C47" s="198">
        <v>0</v>
      </c>
      <c r="D47" s="198">
        <v>0</v>
      </c>
      <c r="E47" s="198">
        <v>0</v>
      </c>
      <c r="F47" s="199">
        <f t="shared" si="2"/>
        <v>0</v>
      </c>
    </row>
    <row r="48" spans="1:6" x14ac:dyDescent="0.25">
      <c r="A48" s="80" t="s">
        <v>142</v>
      </c>
      <c r="B48" s="81" t="s">
        <v>774</v>
      </c>
      <c r="C48" s="198">
        <v>0</v>
      </c>
      <c r="D48" s="198">
        <v>0</v>
      </c>
      <c r="E48" s="198">
        <v>0</v>
      </c>
      <c r="F48" s="199">
        <f t="shared" si="2"/>
        <v>0</v>
      </c>
    </row>
    <row r="49" spans="1:6" ht="13" x14ac:dyDescent="0.3">
      <c r="A49" s="63">
        <v>20199</v>
      </c>
      <c r="B49" s="64" t="s">
        <v>775</v>
      </c>
      <c r="C49" s="202">
        <f>SUM(C39:C41)+SUM(C43:C48)</f>
        <v>0</v>
      </c>
      <c r="D49" s="202">
        <f>SUM(D39:D41)+SUM(D43:D48)</f>
        <v>0</v>
      </c>
      <c r="E49" s="202">
        <f>SUM(E39:E41)+SUM(E43:E48)</f>
        <v>0</v>
      </c>
      <c r="F49" s="202">
        <f>SUM(F39:F41)+SUM(F43:F48)</f>
        <v>0</v>
      </c>
    </row>
    <row r="50" spans="1:6" x14ac:dyDescent="0.25">
      <c r="A50" s="53" t="s">
        <v>776</v>
      </c>
      <c r="B50" s="54"/>
      <c r="C50" s="197"/>
      <c r="D50" s="197"/>
      <c r="E50" s="197"/>
      <c r="F50" s="197"/>
    </row>
    <row r="51" spans="1:6" x14ac:dyDescent="0.25">
      <c r="A51" s="59" t="s">
        <v>145</v>
      </c>
      <c r="B51" s="61" t="s">
        <v>777</v>
      </c>
      <c r="C51" s="198">
        <v>0</v>
      </c>
      <c r="D51" s="198">
        <v>0</v>
      </c>
      <c r="E51" s="198">
        <v>0</v>
      </c>
      <c r="F51" s="199">
        <f>SUM(C51:E51)</f>
        <v>0</v>
      </c>
    </row>
    <row r="52" spans="1:6" x14ac:dyDescent="0.25">
      <c r="A52" s="59" t="s">
        <v>147</v>
      </c>
      <c r="B52" s="61" t="s">
        <v>778</v>
      </c>
      <c r="C52" s="198">
        <v>0</v>
      </c>
      <c r="D52" s="198">
        <v>0</v>
      </c>
      <c r="E52" s="198">
        <v>0</v>
      </c>
      <c r="F52" s="199">
        <f>SUM(C52:E52)</f>
        <v>0</v>
      </c>
    </row>
    <row r="53" spans="1:6" x14ac:dyDescent="0.25">
      <c r="A53" s="59" t="s">
        <v>149</v>
      </c>
      <c r="B53" s="61" t="s">
        <v>779</v>
      </c>
      <c r="C53" s="198">
        <v>0</v>
      </c>
      <c r="D53" s="198">
        <v>0</v>
      </c>
      <c r="E53" s="198">
        <v>0</v>
      </c>
      <c r="F53" s="199">
        <f>SUM(C53:E53)</f>
        <v>0</v>
      </c>
    </row>
    <row r="54" spans="1:6" ht="13" x14ac:dyDescent="0.3">
      <c r="A54" s="63">
        <v>20299</v>
      </c>
      <c r="B54" s="69" t="s">
        <v>780</v>
      </c>
      <c r="C54" s="200">
        <f>SUM(C51:C53)</f>
        <v>0</v>
      </c>
      <c r="D54" s="200">
        <f>SUM(D51:D53)</f>
        <v>0</v>
      </c>
      <c r="E54" s="200">
        <f>SUM(E51:E53)</f>
        <v>0</v>
      </c>
      <c r="F54" s="200">
        <f>SUM(F51:F53)</f>
        <v>0</v>
      </c>
    </row>
    <row r="55" spans="1:6" ht="13" x14ac:dyDescent="0.3">
      <c r="A55" s="63">
        <v>29999</v>
      </c>
      <c r="B55" s="69" t="s">
        <v>781</v>
      </c>
      <c r="C55" s="200">
        <f>C49+C54</f>
        <v>0</v>
      </c>
      <c r="D55" s="200">
        <f>D49+D54</f>
        <v>0</v>
      </c>
      <c r="E55" s="200">
        <f>E49+E54</f>
        <v>0</v>
      </c>
      <c r="F55" s="200">
        <f>F49+F54</f>
        <v>0</v>
      </c>
    </row>
    <row r="56" spans="1:6" x14ac:dyDescent="0.25">
      <c r="A56" s="70" t="s">
        <v>782</v>
      </c>
      <c r="B56" s="54"/>
      <c r="C56" s="197"/>
      <c r="D56" s="197"/>
      <c r="E56" s="197"/>
      <c r="F56" s="197"/>
    </row>
    <row r="57" spans="1:6" x14ac:dyDescent="0.25">
      <c r="A57" s="59" t="s">
        <v>154</v>
      </c>
      <c r="B57" s="60" t="s">
        <v>155</v>
      </c>
      <c r="C57" s="198">
        <v>0</v>
      </c>
      <c r="D57" s="198">
        <v>0</v>
      </c>
      <c r="E57" s="198">
        <v>0</v>
      </c>
      <c r="F57" s="199">
        <f t="shared" ref="F57:F66" si="3">SUM(C57:E57)</f>
        <v>0</v>
      </c>
    </row>
    <row r="58" spans="1:6" x14ac:dyDescent="0.25">
      <c r="A58" s="59" t="s">
        <v>156</v>
      </c>
      <c r="B58" s="60" t="s">
        <v>157</v>
      </c>
      <c r="C58" s="198">
        <v>0</v>
      </c>
      <c r="D58" s="198">
        <v>0</v>
      </c>
      <c r="E58" s="198">
        <v>0</v>
      </c>
      <c r="F58" s="199">
        <f t="shared" si="3"/>
        <v>0</v>
      </c>
    </row>
    <row r="59" spans="1:6" x14ac:dyDescent="0.25">
      <c r="A59" s="59" t="s">
        <v>158</v>
      </c>
      <c r="B59" s="60" t="s">
        <v>159</v>
      </c>
      <c r="C59" s="198">
        <v>0</v>
      </c>
      <c r="D59" s="198">
        <v>0</v>
      </c>
      <c r="E59" s="198">
        <v>0</v>
      </c>
      <c r="F59" s="199">
        <f t="shared" si="3"/>
        <v>0</v>
      </c>
    </row>
    <row r="60" spans="1:6" x14ac:dyDescent="0.25">
      <c r="A60" s="59" t="s">
        <v>160</v>
      </c>
      <c r="B60" s="60" t="s">
        <v>161</v>
      </c>
      <c r="C60" s="198">
        <v>0</v>
      </c>
      <c r="D60" s="198">
        <v>0</v>
      </c>
      <c r="E60" s="198">
        <v>0</v>
      </c>
      <c r="F60" s="199">
        <f t="shared" si="3"/>
        <v>0</v>
      </c>
    </row>
    <row r="61" spans="1:6" x14ac:dyDescent="0.25">
      <c r="A61" s="59" t="s">
        <v>162</v>
      </c>
      <c r="B61" s="60" t="s">
        <v>163</v>
      </c>
      <c r="C61" s="198">
        <v>0</v>
      </c>
      <c r="D61" s="198">
        <v>0</v>
      </c>
      <c r="E61" s="198">
        <v>0</v>
      </c>
      <c r="F61" s="199">
        <f t="shared" si="3"/>
        <v>0</v>
      </c>
    </row>
    <row r="62" spans="1:6" x14ac:dyDescent="0.25">
      <c r="A62" s="59" t="s">
        <v>164</v>
      </c>
      <c r="B62" s="60" t="s">
        <v>165</v>
      </c>
      <c r="C62" s="198">
        <v>0</v>
      </c>
      <c r="D62" s="198">
        <v>0</v>
      </c>
      <c r="E62" s="198">
        <v>0</v>
      </c>
      <c r="F62" s="199">
        <f t="shared" si="3"/>
        <v>0</v>
      </c>
    </row>
    <row r="63" spans="1:6" x14ac:dyDescent="0.25">
      <c r="A63" s="59" t="s">
        <v>166</v>
      </c>
      <c r="B63" s="61" t="s">
        <v>167</v>
      </c>
      <c r="C63" s="198">
        <v>0</v>
      </c>
      <c r="D63" s="198">
        <v>0</v>
      </c>
      <c r="E63" s="198">
        <v>0</v>
      </c>
      <c r="F63" s="199">
        <f t="shared" si="3"/>
        <v>0</v>
      </c>
    </row>
    <row r="64" spans="1:6" x14ac:dyDescent="0.25">
      <c r="A64" s="59" t="s">
        <v>168</v>
      </c>
      <c r="B64" s="61" t="s">
        <v>169</v>
      </c>
      <c r="C64" s="198">
        <v>0</v>
      </c>
      <c r="D64" s="198">
        <v>0</v>
      </c>
      <c r="E64" s="198">
        <v>0</v>
      </c>
      <c r="F64" s="199">
        <f t="shared" si="3"/>
        <v>0</v>
      </c>
    </row>
    <row r="65" spans="1:6" x14ac:dyDescent="0.25">
      <c r="A65" s="59" t="s">
        <v>170</v>
      </c>
      <c r="B65" s="61" t="s">
        <v>171</v>
      </c>
      <c r="C65" s="198">
        <v>0</v>
      </c>
      <c r="D65" s="198">
        <v>0</v>
      </c>
      <c r="E65" s="198">
        <v>0</v>
      </c>
      <c r="F65" s="199">
        <f t="shared" si="3"/>
        <v>0</v>
      </c>
    </row>
    <row r="66" spans="1:6" x14ac:dyDescent="0.25">
      <c r="A66" s="59" t="s">
        <v>172</v>
      </c>
      <c r="B66" s="60" t="s">
        <v>173</v>
      </c>
      <c r="C66" s="198">
        <v>0</v>
      </c>
      <c r="D66" s="198">
        <v>0</v>
      </c>
      <c r="E66" s="198">
        <v>0</v>
      </c>
      <c r="F66" s="199">
        <f t="shared" si="3"/>
        <v>0</v>
      </c>
    </row>
    <row r="67" spans="1:6" x14ac:dyDescent="0.25">
      <c r="A67" s="83" t="s">
        <v>174</v>
      </c>
      <c r="B67" s="84" t="s">
        <v>175</v>
      </c>
      <c r="C67" s="198">
        <f>SUM(C63:C66)</f>
        <v>0</v>
      </c>
      <c r="D67" s="198">
        <f>SUM(D63:D66)</f>
        <v>0</v>
      </c>
      <c r="E67" s="198">
        <f>SUM(E63:E66)</f>
        <v>0</v>
      </c>
      <c r="F67" s="199">
        <f>SUM(F63:F66)</f>
        <v>0</v>
      </c>
    </row>
    <row r="68" spans="1:6" ht="13" x14ac:dyDescent="0.3">
      <c r="A68" s="63">
        <v>39991</v>
      </c>
      <c r="B68" s="64" t="s">
        <v>783</v>
      </c>
      <c r="C68" s="200">
        <f>SUM(C57:C62)+C67</f>
        <v>0</v>
      </c>
      <c r="D68" s="200">
        <f>SUM(D57:D62)+D67</f>
        <v>0</v>
      </c>
      <c r="E68" s="200">
        <f>SUM(E57:E62)+E67</f>
        <v>0</v>
      </c>
      <c r="F68" s="200">
        <f>SUM(F57:F62)+F67</f>
        <v>0</v>
      </c>
    </row>
    <row r="69" spans="1:6" ht="13" x14ac:dyDescent="0.3">
      <c r="A69" s="63">
        <v>39992</v>
      </c>
      <c r="B69" s="64" t="s">
        <v>784</v>
      </c>
      <c r="C69" s="200">
        <f>C55+C68</f>
        <v>0</v>
      </c>
      <c r="D69" s="200">
        <f>D55+D68</f>
        <v>0</v>
      </c>
      <c r="E69" s="200">
        <f>E55+E68</f>
        <v>0</v>
      </c>
      <c r="F69" s="200">
        <f>F55+F68</f>
        <v>0</v>
      </c>
    </row>
  </sheetData>
  <pageMargins left="0.22" right="0.17" top="0.3" bottom="1" header="0.17" footer="0.5"/>
  <pageSetup scale="75" orientation="portrait" r:id="rId1"/>
  <headerFooter alignWithMargins="0">
    <oddFooter>&amp;L&amp;Z&amp;F&amp;A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E7E8C-2F18-47C5-A54E-088DA6AD2148}">
  <sheetPr>
    <pageSetUpPr fitToPage="1"/>
  </sheetPr>
  <dimension ref="A1:F141"/>
  <sheetViews>
    <sheetView zoomScale="110" zoomScaleNormal="110" zoomScaleSheetLayoutView="75" workbookViewId="0">
      <selection activeCell="B19" sqref="B19"/>
    </sheetView>
  </sheetViews>
  <sheetFormatPr defaultColWidth="9.1796875" defaultRowHeight="12.5" x14ac:dyDescent="0.25"/>
  <cols>
    <col min="1" max="1" width="21.81640625" style="22" bestFit="1" customWidth="1"/>
    <col min="2" max="2" width="61.81640625" style="22" customWidth="1"/>
    <col min="3" max="5" width="20.26953125" style="203" bestFit="1" customWidth="1"/>
    <col min="6" max="6" width="16.7265625" style="203" customWidth="1"/>
    <col min="7" max="16384" width="9.1796875" style="22"/>
  </cols>
  <sheetData>
    <row r="1" spans="1:6" ht="13" x14ac:dyDescent="0.3">
      <c r="A1" s="181" t="s">
        <v>749</v>
      </c>
    </row>
    <row r="2" spans="1:6" ht="13" x14ac:dyDescent="0.3">
      <c r="A2" s="18" t="s">
        <v>785</v>
      </c>
      <c r="F2" s="204"/>
    </row>
    <row r="3" spans="1:6" ht="13" x14ac:dyDescent="0.3">
      <c r="A3" s="183" t="s">
        <v>64</v>
      </c>
      <c r="B3" s="184" t="str">
        <f>'FS-Balance Sheet 3.04'!B3</f>
        <v>XXXXXXXX</v>
      </c>
    </row>
    <row r="4" spans="1:6" ht="13" x14ac:dyDescent="0.3">
      <c r="A4" s="183" t="s">
        <v>70</v>
      </c>
      <c r="B4" s="185">
        <f>'FS-Balance Sheet 3.04'!B4</f>
        <v>44561</v>
      </c>
    </row>
    <row r="5" spans="1:6" ht="13.5" thickBot="1" x14ac:dyDescent="0.35">
      <c r="A5" s="184"/>
      <c r="B5" s="185"/>
    </row>
    <row r="6" spans="1:6" ht="13" x14ac:dyDescent="0.3">
      <c r="A6" s="18"/>
      <c r="C6" s="205" t="s">
        <v>751</v>
      </c>
      <c r="D6" s="205" t="s">
        <v>751</v>
      </c>
      <c r="E6" s="205" t="s">
        <v>751</v>
      </c>
      <c r="F6" s="205" t="s">
        <v>496</v>
      </c>
    </row>
    <row r="7" spans="1:6" ht="13" x14ac:dyDescent="0.3">
      <c r="A7" s="18"/>
      <c r="C7" s="206" t="s">
        <v>752</v>
      </c>
      <c r="D7" s="206" t="s">
        <v>752</v>
      </c>
      <c r="E7" s="206" t="s">
        <v>752</v>
      </c>
      <c r="F7" s="206" t="s">
        <v>753</v>
      </c>
    </row>
    <row r="8" spans="1:6" ht="15.65" customHeight="1" thickBot="1" x14ac:dyDescent="0.35">
      <c r="C8" s="207" t="s">
        <v>754</v>
      </c>
      <c r="D8" s="207" t="s">
        <v>754</v>
      </c>
      <c r="E8" s="207" t="s">
        <v>754</v>
      </c>
      <c r="F8" s="207"/>
    </row>
    <row r="9" spans="1:6" ht="19.5" customHeight="1" x14ac:dyDescent="0.25">
      <c r="A9" s="208" t="s">
        <v>183</v>
      </c>
      <c r="B9" s="209" t="s">
        <v>184</v>
      </c>
      <c r="C9" s="210"/>
      <c r="D9" s="210"/>
      <c r="E9" s="210"/>
      <c r="F9" s="210"/>
    </row>
    <row r="10" spans="1:6" x14ac:dyDescent="0.25">
      <c r="A10" s="70" t="s">
        <v>194</v>
      </c>
      <c r="B10" s="54"/>
      <c r="C10" s="211"/>
      <c r="D10" s="211"/>
      <c r="E10" s="211"/>
      <c r="F10" s="212"/>
    </row>
    <row r="11" spans="1:6" x14ac:dyDescent="0.25">
      <c r="A11" s="59" t="s">
        <v>195</v>
      </c>
      <c r="B11" s="60" t="s">
        <v>196</v>
      </c>
      <c r="C11" s="213">
        <v>0</v>
      </c>
      <c r="D11" s="213">
        <v>0</v>
      </c>
      <c r="E11" s="213">
        <v>0</v>
      </c>
      <c r="F11" s="214">
        <f t="shared" ref="F11:F19" si="0">SUM(C11:E11)</f>
        <v>0</v>
      </c>
    </row>
    <row r="12" spans="1:6" x14ac:dyDescent="0.25">
      <c r="A12" s="78" t="s">
        <v>197</v>
      </c>
      <c r="B12" s="120" t="s">
        <v>198</v>
      </c>
      <c r="C12" s="213">
        <v>0</v>
      </c>
      <c r="D12" s="213">
        <v>0</v>
      </c>
      <c r="E12" s="213">
        <v>0</v>
      </c>
      <c r="F12" s="214">
        <f t="shared" si="0"/>
        <v>0</v>
      </c>
    </row>
    <row r="13" spans="1:6" ht="13.5" customHeight="1" x14ac:dyDescent="0.25">
      <c r="A13" s="78" t="s">
        <v>199</v>
      </c>
      <c r="B13" s="120" t="s">
        <v>200</v>
      </c>
      <c r="C13" s="213">
        <v>0</v>
      </c>
      <c r="D13" s="213">
        <v>0</v>
      </c>
      <c r="E13" s="213">
        <v>0</v>
      </c>
      <c r="F13" s="214">
        <f t="shared" si="0"/>
        <v>0</v>
      </c>
    </row>
    <row r="14" spans="1:6" x14ac:dyDescent="0.25">
      <c r="A14" s="78" t="s">
        <v>201</v>
      </c>
      <c r="B14" s="120" t="s">
        <v>202</v>
      </c>
      <c r="C14" s="213">
        <v>0</v>
      </c>
      <c r="D14" s="213">
        <v>0</v>
      </c>
      <c r="E14" s="213">
        <v>0</v>
      </c>
      <c r="F14" s="214">
        <f t="shared" si="0"/>
        <v>0</v>
      </c>
    </row>
    <row r="15" spans="1:6" x14ac:dyDescent="0.25">
      <c r="A15" s="78" t="s">
        <v>203</v>
      </c>
      <c r="B15" s="120" t="s">
        <v>204</v>
      </c>
      <c r="C15" s="213">
        <v>0</v>
      </c>
      <c r="D15" s="213">
        <v>0</v>
      </c>
      <c r="E15" s="213">
        <v>0</v>
      </c>
      <c r="F15" s="214">
        <f t="shared" si="0"/>
        <v>0</v>
      </c>
    </row>
    <row r="16" spans="1:6" x14ac:dyDescent="0.25">
      <c r="A16" s="78" t="s">
        <v>205</v>
      </c>
      <c r="B16" s="120" t="s">
        <v>206</v>
      </c>
      <c r="C16" s="213">
        <v>0</v>
      </c>
      <c r="D16" s="213">
        <v>0</v>
      </c>
      <c r="E16" s="213">
        <v>0</v>
      </c>
      <c r="F16" s="214">
        <f t="shared" si="0"/>
        <v>0</v>
      </c>
    </row>
    <row r="17" spans="1:6" x14ac:dyDescent="0.25">
      <c r="A17" s="78" t="s">
        <v>207</v>
      </c>
      <c r="B17" s="120" t="s">
        <v>208</v>
      </c>
      <c r="C17" s="213">
        <v>0</v>
      </c>
      <c r="D17" s="213">
        <v>0</v>
      </c>
      <c r="E17" s="213">
        <v>0</v>
      </c>
      <c r="F17" s="214">
        <f>SUM(C17:E17)</f>
        <v>0</v>
      </c>
    </row>
    <row r="18" spans="1:6" x14ac:dyDescent="0.25">
      <c r="A18" s="59" t="s">
        <v>209</v>
      </c>
      <c r="B18" s="70" t="s">
        <v>198</v>
      </c>
      <c r="C18" s="213">
        <v>0</v>
      </c>
      <c r="D18" s="213">
        <v>0</v>
      </c>
      <c r="E18" s="213">
        <v>0</v>
      </c>
      <c r="F18" s="214">
        <f t="shared" si="0"/>
        <v>0</v>
      </c>
    </row>
    <row r="19" spans="1:6" x14ac:dyDescent="0.25">
      <c r="A19" s="59" t="s">
        <v>210</v>
      </c>
      <c r="B19" s="53" t="s">
        <v>198</v>
      </c>
      <c r="C19" s="213">
        <v>0</v>
      </c>
      <c r="D19" s="213">
        <v>0</v>
      </c>
      <c r="E19" s="213">
        <v>0</v>
      </c>
      <c r="F19" s="214">
        <f t="shared" si="0"/>
        <v>0</v>
      </c>
    </row>
    <row r="20" spans="1:6" ht="13" x14ac:dyDescent="0.3">
      <c r="A20" s="63">
        <v>40199</v>
      </c>
      <c r="B20" s="121" t="s">
        <v>211</v>
      </c>
      <c r="C20" s="215">
        <f>SUM(C11:C19)</f>
        <v>0</v>
      </c>
      <c r="D20" s="215">
        <f>SUM(D11:D19)</f>
        <v>0</v>
      </c>
      <c r="E20" s="215">
        <f>SUM(E11:E19)</f>
        <v>0</v>
      </c>
      <c r="F20" s="215">
        <f>SUM(F11:F19)</f>
        <v>0</v>
      </c>
    </row>
    <row r="21" spans="1:6" x14ac:dyDescent="0.25">
      <c r="A21" s="61"/>
      <c r="B21" s="128"/>
      <c r="C21" s="216"/>
      <c r="D21" s="216"/>
      <c r="E21" s="216"/>
      <c r="F21" s="217"/>
    </row>
    <row r="22" spans="1:6" x14ac:dyDescent="0.25">
      <c r="A22" s="59" t="s">
        <v>212</v>
      </c>
      <c r="B22" s="128" t="s">
        <v>213</v>
      </c>
      <c r="C22" s="213">
        <v>0</v>
      </c>
      <c r="D22" s="213">
        <v>0</v>
      </c>
      <c r="E22" s="213">
        <v>0</v>
      </c>
      <c r="F22" s="214">
        <f>SUM(C22:E22)</f>
        <v>0</v>
      </c>
    </row>
    <row r="23" spans="1:6" x14ac:dyDescent="0.25">
      <c r="A23" s="78" t="s">
        <v>214</v>
      </c>
      <c r="B23" s="133" t="s">
        <v>215</v>
      </c>
      <c r="C23" s="213">
        <v>0</v>
      </c>
      <c r="D23" s="213">
        <v>0</v>
      </c>
      <c r="E23" s="213">
        <v>0</v>
      </c>
      <c r="F23" s="214">
        <f>SUM(C23:E23)</f>
        <v>0</v>
      </c>
    </row>
    <row r="24" spans="1:6" x14ac:dyDescent="0.25">
      <c r="A24" s="59" t="s">
        <v>216</v>
      </c>
      <c r="B24" s="70" t="s">
        <v>217</v>
      </c>
      <c r="C24" s="213">
        <v>0</v>
      </c>
      <c r="D24" s="213">
        <v>0</v>
      </c>
      <c r="E24" s="213">
        <v>0</v>
      </c>
      <c r="F24" s="214">
        <f>SUM(C24:E24)</f>
        <v>0</v>
      </c>
    </row>
    <row r="25" spans="1:6" ht="13" x14ac:dyDescent="0.3">
      <c r="A25" s="134">
        <v>49999</v>
      </c>
      <c r="B25" s="135" t="s">
        <v>218</v>
      </c>
      <c r="C25" s="215">
        <f>C20+C22+C23+C24</f>
        <v>0</v>
      </c>
      <c r="D25" s="215">
        <f>D20+D22+D23+D24</f>
        <v>0</v>
      </c>
      <c r="E25" s="215">
        <f>E20+E22+E23+E24</f>
        <v>0</v>
      </c>
      <c r="F25" s="215">
        <f>F20+F22+F23+F24</f>
        <v>0</v>
      </c>
    </row>
    <row r="26" spans="1:6" x14ac:dyDescent="0.25">
      <c r="A26" s="53"/>
      <c r="B26" s="141"/>
      <c r="C26" s="218"/>
      <c r="D26" s="218"/>
      <c r="E26" s="218"/>
      <c r="F26" s="219"/>
    </row>
    <row r="27" spans="1:6" x14ac:dyDescent="0.25">
      <c r="A27" s="70" t="s">
        <v>219</v>
      </c>
      <c r="B27" s="54"/>
      <c r="C27" s="218"/>
      <c r="D27" s="218"/>
      <c r="E27" s="218"/>
      <c r="F27" s="219"/>
    </row>
    <row r="28" spans="1:6" x14ac:dyDescent="0.25">
      <c r="A28" s="147" t="s">
        <v>220</v>
      </c>
      <c r="B28" s="120" t="s">
        <v>221</v>
      </c>
      <c r="C28" s="213">
        <v>0</v>
      </c>
      <c r="D28" s="213">
        <v>0</v>
      </c>
      <c r="E28" s="213">
        <v>0</v>
      </c>
      <c r="F28" s="214">
        <f t="shared" ref="F28:F33" si="1">SUM(C28:E28)</f>
        <v>0</v>
      </c>
    </row>
    <row r="29" spans="1:6" x14ac:dyDescent="0.25">
      <c r="A29" s="148" t="s">
        <v>222</v>
      </c>
      <c r="B29" s="120" t="s">
        <v>223</v>
      </c>
      <c r="C29" s="213">
        <v>0</v>
      </c>
      <c r="D29" s="213">
        <v>0</v>
      </c>
      <c r="E29" s="213">
        <v>0</v>
      </c>
      <c r="F29" s="214">
        <f t="shared" si="1"/>
        <v>0</v>
      </c>
    </row>
    <row r="30" spans="1:6" x14ac:dyDescent="0.25">
      <c r="A30" s="148" t="s">
        <v>224</v>
      </c>
      <c r="B30" s="120" t="s">
        <v>225</v>
      </c>
      <c r="C30" s="213">
        <v>0</v>
      </c>
      <c r="D30" s="213">
        <v>0</v>
      </c>
      <c r="E30" s="213">
        <v>0</v>
      </c>
      <c r="F30" s="214">
        <f t="shared" si="1"/>
        <v>0</v>
      </c>
    </row>
    <row r="31" spans="1:6" x14ac:dyDescent="0.25">
      <c r="A31" s="78" t="s">
        <v>226</v>
      </c>
      <c r="B31" s="120" t="s">
        <v>227</v>
      </c>
      <c r="C31" s="213">
        <v>0</v>
      </c>
      <c r="D31" s="213">
        <v>0</v>
      </c>
      <c r="E31" s="213">
        <v>0</v>
      </c>
      <c r="F31" s="214">
        <f t="shared" si="1"/>
        <v>0</v>
      </c>
    </row>
    <row r="32" spans="1:6" x14ac:dyDescent="0.25">
      <c r="A32" s="78" t="s">
        <v>228</v>
      </c>
      <c r="B32" s="120" t="s">
        <v>229</v>
      </c>
      <c r="C32" s="213">
        <v>0</v>
      </c>
      <c r="D32" s="213">
        <v>0</v>
      </c>
      <c r="E32" s="213">
        <v>0</v>
      </c>
      <c r="F32" s="214">
        <f t="shared" si="1"/>
        <v>0</v>
      </c>
    </row>
    <row r="33" spans="1:6" x14ac:dyDescent="0.25">
      <c r="A33" s="78" t="s">
        <v>230</v>
      </c>
      <c r="B33" s="120" t="s">
        <v>231</v>
      </c>
      <c r="C33" s="213">
        <v>0</v>
      </c>
      <c r="D33" s="213">
        <v>0</v>
      </c>
      <c r="E33" s="213">
        <v>0</v>
      </c>
      <c r="F33" s="214">
        <f t="shared" si="1"/>
        <v>0</v>
      </c>
    </row>
    <row r="34" spans="1:6" ht="13" x14ac:dyDescent="0.3">
      <c r="A34" s="149" t="s">
        <v>232</v>
      </c>
      <c r="B34" s="135" t="s">
        <v>233</v>
      </c>
      <c r="C34" s="215">
        <f>SUM(C28:C33)</f>
        <v>0</v>
      </c>
      <c r="D34" s="215">
        <f>SUM(D28:D33)</f>
        <v>0</v>
      </c>
      <c r="E34" s="215">
        <f>SUM(E28:E33)</f>
        <v>0</v>
      </c>
      <c r="F34" s="215">
        <f>SUM(F28:F33)</f>
        <v>0</v>
      </c>
    </row>
    <row r="35" spans="1:6" x14ac:dyDescent="0.25">
      <c r="A35" s="53"/>
      <c r="B35" s="141"/>
      <c r="C35" s="218"/>
      <c r="D35" s="218"/>
      <c r="E35" s="218"/>
      <c r="F35" s="219"/>
    </row>
    <row r="36" spans="1:6" x14ac:dyDescent="0.25">
      <c r="A36" s="70" t="s">
        <v>234</v>
      </c>
      <c r="B36" s="54"/>
      <c r="C36" s="218"/>
      <c r="D36" s="218"/>
      <c r="E36" s="218"/>
      <c r="F36" s="219"/>
    </row>
    <row r="37" spans="1:6" x14ac:dyDescent="0.25">
      <c r="A37" s="59" t="s">
        <v>235</v>
      </c>
      <c r="B37" s="150" t="s">
        <v>236</v>
      </c>
      <c r="C37" s="213">
        <v>0</v>
      </c>
      <c r="D37" s="213">
        <v>0</v>
      </c>
      <c r="E37" s="213">
        <v>0</v>
      </c>
      <c r="F37" s="214">
        <f t="shared" ref="F37:F51" si="2">SUM(C37:E37)</f>
        <v>0</v>
      </c>
    </row>
    <row r="38" spans="1:6" x14ac:dyDescent="0.25">
      <c r="A38" s="78" t="s">
        <v>237</v>
      </c>
      <c r="B38" s="128" t="s">
        <v>238</v>
      </c>
      <c r="C38" s="213">
        <v>0</v>
      </c>
      <c r="D38" s="213">
        <v>0</v>
      </c>
      <c r="E38" s="213">
        <v>0</v>
      </c>
      <c r="F38" s="214">
        <f t="shared" si="2"/>
        <v>0</v>
      </c>
    </row>
    <row r="39" spans="1:6" x14ac:dyDescent="0.25">
      <c r="A39" s="78" t="s">
        <v>239</v>
      </c>
      <c r="B39" s="128" t="s">
        <v>240</v>
      </c>
      <c r="C39" s="213">
        <v>0</v>
      </c>
      <c r="D39" s="213">
        <v>0</v>
      </c>
      <c r="E39" s="213">
        <v>0</v>
      </c>
      <c r="F39" s="214">
        <f t="shared" si="2"/>
        <v>0</v>
      </c>
    </row>
    <row r="40" spans="1:6" x14ac:dyDescent="0.25">
      <c r="A40" s="78" t="s">
        <v>241</v>
      </c>
      <c r="B40" s="128" t="s">
        <v>242</v>
      </c>
      <c r="C40" s="213">
        <v>0</v>
      </c>
      <c r="D40" s="213">
        <v>0</v>
      </c>
      <c r="E40" s="213">
        <v>0</v>
      </c>
      <c r="F40" s="214">
        <f t="shared" si="2"/>
        <v>0</v>
      </c>
    </row>
    <row r="41" spans="1:6" x14ac:dyDescent="0.25">
      <c r="A41" s="78" t="s">
        <v>243</v>
      </c>
      <c r="B41" s="128" t="s">
        <v>244</v>
      </c>
      <c r="C41" s="213">
        <v>0</v>
      </c>
      <c r="D41" s="213">
        <v>0</v>
      </c>
      <c r="E41" s="213">
        <v>0</v>
      </c>
      <c r="F41" s="214">
        <f t="shared" si="2"/>
        <v>0</v>
      </c>
    </row>
    <row r="42" spans="1:6" x14ac:dyDescent="0.25">
      <c r="A42" s="78" t="s">
        <v>245</v>
      </c>
      <c r="B42" s="128" t="s">
        <v>246</v>
      </c>
      <c r="C42" s="213">
        <v>0</v>
      </c>
      <c r="D42" s="213">
        <v>0</v>
      </c>
      <c r="E42" s="213">
        <v>0</v>
      </c>
      <c r="F42" s="214">
        <f t="shared" si="2"/>
        <v>0</v>
      </c>
    </row>
    <row r="43" spans="1:6" x14ac:dyDescent="0.25">
      <c r="A43" s="78" t="s">
        <v>247</v>
      </c>
      <c r="B43" s="128" t="s">
        <v>248</v>
      </c>
      <c r="C43" s="213">
        <v>0</v>
      </c>
      <c r="D43" s="213">
        <v>0</v>
      </c>
      <c r="E43" s="213">
        <v>0</v>
      </c>
      <c r="F43" s="214">
        <f t="shared" si="2"/>
        <v>0</v>
      </c>
    </row>
    <row r="44" spans="1:6" x14ac:dyDescent="0.25">
      <c r="A44" s="78" t="s">
        <v>249</v>
      </c>
      <c r="B44" s="128" t="s">
        <v>250</v>
      </c>
      <c r="C44" s="213">
        <v>0</v>
      </c>
      <c r="D44" s="213">
        <v>0</v>
      </c>
      <c r="E44" s="213">
        <v>0</v>
      </c>
      <c r="F44" s="214">
        <f t="shared" si="2"/>
        <v>0</v>
      </c>
    </row>
    <row r="45" spans="1:6" x14ac:dyDescent="0.25">
      <c r="A45" s="78" t="s">
        <v>251</v>
      </c>
      <c r="B45" s="128" t="s">
        <v>252</v>
      </c>
      <c r="C45" s="213">
        <v>0</v>
      </c>
      <c r="D45" s="213">
        <v>0</v>
      </c>
      <c r="E45" s="213">
        <v>0</v>
      </c>
      <c r="F45" s="214">
        <f t="shared" si="2"/>
        <v>0</v>
      </c>
    </row>
    <row r="46" spans="1:6" x14ac:dyDescent="0.25">
      <c r="A46" s="78" t="s">
        <v>253</v>
      </c>
      <c r="B46" s="128" t="s">
        <v>254</v>
      </c>
      <c r="C46" s="213">
        <v>0</v>
      </c>
      <c r="D46" s="213">
        <v>0</v>
      </c>
      <c r="E46" s="213">
        <v>0</v>
      </c>
      <c r="F46" s="214">
        <f t="shared" si="2"/>
        <v>0</v>
      </c>
    </row>
    <row r="47" spans="1:6" x14ac:dyDescent="0.25">
      <c r="A47" s="78" t="s">
        <v>255</v>
      </c>
      <c r="B47" s="128" t="s">
        <v>256</v>
      </c>
      <c r="C47" s="213">
        <v>0</v>
      </c>
      <c r="D47" s="213">
        <v>0</v>
      </c>
      <c r="E47" s="213">
        <v>0</v>
      </c>
      <c r="F47" s="214">
        <f t="shared" si="2"/>
        <v>0</v>
      </c>
    </row>
    <row r="48" spans="1:6" x14ac:dyDescent="0.25">
      <c r="A48" s="78" t="s">
        <v>257</v>
      </c>
      <c r="B48" s="128" t="s">
        <v>258</v>
      </c>
      <c r="C48" s="213">
        <v>0</v>
      </c>
      <c r="D48" s="213">
        <v>0</v>
      </c>
      <c r="E48" s="213">
        <v>0</v>
      </c>
      <c r="F48" s="214">
        <f t="shared" si="2"/>
        <v>0</v>
      </c>
    </row>
    <row r="49" spans="1:6" x14ac:dyDescent="0.25">
      <c r="A49" s="78" t="s">
        <v>259</v>
      </c>
      <c r="B49" s="128" t="s">
        <v>260</v>
      </c>
      <c r="C49" s="213">
        <v>0</v>
      </c>
      <c r="D49" s="213">
        <v>0</v>
      </c>
      <c r="E49" s="213">
        <v>0</v>
      </c>
      <c r="F49" s="214">
        <f t="shared" si="2"/>
        <v>0</v>
      </c>
    </row>
    <row r="50" spans="1:6" x14ac:dyDescent="0.25">
      <c r="A50" s="78" t="s">
        <v>261</v>
      </c>
      <c r="B50" s="128" t="s">
        <v>262</v>
      </c>
      <c r="C50" s="213">
        <v>0</v>
      </c>
      <c r="D50" s="213">
        <v>0</v>
      </c>
      <c r="E50" s="213">
        <v>0</v>
      </c>
      <c r="F50" s="214">
        <f t="shared" si="2"/>
        <v>0</v>
      </c>
    </row>
    <row r="51" spans="1:6" x14ac:dyDescent="0.25">
      <c r="A51" s="78" t="s">
        <v>263</v>
      </c>
      <c r="B51" s="128" t="s">
        <v>264</v>
      </c>
      <c r="C51" s="213">
        <v>0</v>
      </c>
      <c r="D51" s="213">
        <v>0</v>
      </c>
      <c r="E51" s="213">
        <v>0</v>
      </c>
      <c r="F51" s="214">
        <f t="shared" si="2"/>
        <v>0</v>
      </c>
    </row>
    <row r="52" spans="1:6" ht="13" x14ac:dyDescent="0.3">
      <c r="A52" s="151" t="s">
        <v>265</v>
      </c>
      <c r="B52" s="152" t="s">
        <v>266</v>
      </c>
      <c r="C52" s="215">
        <f>SUM(C37:C51)</f>
        <v>0</v>
      </c>
      <c r="D52" s="215">
        <f>SUM(D37:D51)</f>
        <v>0</v>
      </c>
      <c r="E52" s="215">
        <f>SUM(E37:E51)</f>
        <v>0</v>
      </c>
      <c r="F52" s="215">
        <f>SUM(F37:F51)</f>
        <v>0</v>
      </c>
    </row>
    <row r="53" spans="1:6" x14ac:dyDescent="0.25">
      <c r="A53" s="153"/>
      <c r="B53" s="154"/>
      <c r="C53" s="218"/>
      <c r="D53" s="218"/>
      <c r="E53" s="218"/>
      <c r="F53" s="219"/>
    </row>
    <row r="54" spans="1:6" x14ac:dyDescent="0.25">
      <c r="A54" s="70" t="s">
        <v>267</v>
      </c>
      <c r="B54" s="54"/>
      <c r="C54" s="218"/>
      <c r="D54" s="218"/>
      <c r="E54" s="218"/>
      <c r="F54" s="219"/>
    </row>
    <row r="55" spans="1:6" x14ac:dyDescent="0.25">
      <c r="A55" s="59" t="s">
        <v>268</v>
      </c>
      <c r="B55" s="60" t="s">
        <v>269</v>
      </c>
      <c r="C55" s="213">
        <v>0</v>
      </c>
      <c r="D55" s="213">
        <v>0</v>
      </c>
      <c r="E55" s="213">
        <v>0</v>
      </c>
      <c r="F55" s="214">
        <f t="shared" ref="F55:F71" si="3">SUM(C55:E55)</f>
        <v>0</v>
      </c>
    </row>
    <row r="56" spans="1:6" x14ac:dyDescent="0.25">
      <c r="A56" s="59" t="s">
        <v>270</v>
      </c>
      <c r="B56" s="60" t="s">
        <v>271</v>
      </c>
      <c r="C56" s="213">
        <v>0</v>
      </c>
      <c r="D56" s="213">
        <v>0</v>
      </c>
      <c r="E56" s="213">
        <v>0</v>
      </c>
      <c r="F56" s="214">
        <f t="shared" si="3"/>
        <v>0</v>
      </c>
    </row>
    <row r="57" spans="1:6" x14ac:dyDescent="0.25">
      <c r="A57" s="78" t="s">
        <v>272</v>
      </c>
      <c r="B57" s="128" t="s">
        <v>273</v>
      </c>
      <c r="C57" s="213">
        <v>0</v>
      </c>
      <c r="D57" s="213">
        <v>0</v>
      </c>
      <c r="E57" s="213">
        <v>0</v>
      </c>
      <c r="F57" s="214">
        <f t="shared" si="3"/>
        <v>0</v>
      </c>
    </row>
    <row r="58" spans="1:6" x14ac:dyDescent="0.25">
      <c r="A58" s="78" t="s">
        <v>274</v>
      </c>
      <c r="B58" s="128" t="s">
        <v>275</v>
      </c>
      <c r="C58" s="213">
        <v>0</v>
      </c>
      <c r="D58" s="213">
        <v>0</v>
      </c>
      <c r="E58" s="213">
        <v>0</v>
      </c>
      <c r="F58" s="214">
        <f t="shared" si="3"/>
        <v>0</v>
      </c>
    </row>
    <row r="59" spans="1:6" x14ac:dyDescent="0.25">
      <c r="A59" s="78" t="s">
        <v>276</v>
      </c>
      <c r="B59" s="128" t="s">
        <v>277</v>
      </c>
      <c r="C59" s="213">
        <v>0</v>
      </c>
      <c r="D59" s="213">
        <v>0</v>
      </c>
      <c r="E59" s="213">
        <v>0</v>
      </c>
      <c r="F59" s="214">
        <f t="shared" si="3"/>
        <v>0</v>
      </c>
    </row>
    <row r="60" spans="1:6" x14ac:dyDescent="0.25">
      <c r="A60" s="78" t="s">
        <v>278</v>
      </c>
      <c r="B60" s="128" t="s">
        <v>279</v>
      </c>
      <c r="C60" s="213">
        <v>0</v>
      </c>
      <c r="D60" s="213">
        <v>0</v>
      </c>
      <c r="E60" s="213">
        <v>0</v>
      </c>
      <c r="F60" s="214">
        <f t="shared" si="3"/>
        <v>0</v>
      </c>
    </row>
    <row r="61" spans="1:6" x14ac:dyDescent="0.25">
      <c r="A61" s="78" t="s">
        <v>280</v>
      </c>
      <c r="B61" s="128" t="s">
        <v>198</v>
      </c>
      <c r="C61" s="213">
        <v>0</v>
      </c>
      <c r="D61" s="213">
        <v>0</v>
      </c>
      <c r="E61" s="213">
        <v>0</v>
      </c>
      <c r="F61" s="214">
        <f t="shared" si="3"/>
        <v>0</v>
      </c>
    </row>
    <row r="62" spans="1:6" x14ac:dyDescent="0.25">
      <c r="A62" s="78" t="s">
        <v>281</v>
      </c>
      <c r="B62" s="155" t="s">
        <v>198</v>
      </c>
      <c r="C62" s="213">
        <v>0</v>
      </c>
      <c r="D62" s="213">
        <v>0</v>
      </c>
      <c r="E62" s="213">
        <v>0</v>
      </c>
      <c r="F62" s="214">
        <f t="shared" si="3"/>
        <v>0</v>
      </c>
    </row>
    <row r="63" spans="1:6" x14ac:dyDescent="0.25">
      <c r="A63" s="78" t="s">
        <v>282</v>
      </c>
      <c r="B63" s="128" t="s">
        <v>283</v>
      </c>
      <c r="C63" s="213">
        <v>0</v>
      </c>
      <c r="D63" s="213">
        <v>0</v>
      </c>
      <c r="E63" s="213">
        <v>0</v>
      </c>
      <c r="F63" s="214">
        <f t="shared" si="3"/>
        <v>0</v>
      </c>
    </row>
    <row r="64" spans="1:6" x14ac:dyDescent="0.25">
      <c r="A64" s="78" t="s">
        <v>284</v>
      </c>
      <c r="B64" s="128" t="s">
        <v>285</v>
      </c>
      <c r="C64" s="213">
        <v>0</v>
      </c>
      <c r="D64" s="213">
        <v>0</v>
      </c>
      <c r="E64" s="213">
        <v>0</v>
      </c>
      <c r="F64" s="214">
        <f t="shared" si="3"/>
        <v>0</v>
      </c>
    </row>
    <row r="65" spans="1:6" x14ac:dyDescent="0.25">
      <c r="A65" s="78" t="s">
        <v>286</v>
      </c>
      <c r="B65" s="128" t="s">
        <v>287</v>
      </c>
      <c r="C65" s="213">
        <v>0</v>
      </c>
      <c r="D65" s="213">
        <v>0</v>
      </c>
      <c r="E65" s="213">
        <v>0</v>
      </c>
      <c r="F65" s="214">
        <f t="shared" si="3"/>
        <v>0</v>
      </c>
    </row>
    <row r="66" spans="1:6" x14ac:dyDescent="0.25">
      <c r="A66" s="78" t="s">
        <v>288</v>
      </c>
      <c r="B66" s="128" t="s">
        <v>289</v>
      </c>
      <c r="C66" s="213">
        <v>0</v>
      </c>
      <c r="D66" s="213">
        <v>0</v>
      </c>
      <c r="E66" s="213">
        <v>0</v>
      </c>
      <c r="F66" s="214">
        <f t="shared" si="3"/>
        <v>0</v>
      </c>
    </row>
    <row r="67" spans="1:6" x14ac:dyDescent="0.25">
      <c r="A67" s="78" t="s">
        <v>290</v>
      </c>
      <c r="B67" s="128" t="s">
        <v>291</v>
      </c>
      <c r="C67" s="213">
        <v>0</v>
      </c>
      <c r="D67" s="213">
        <v>0</v>
      </c>
      <c r="E67" s="213">
        <v>0</v>
      </c>
      <c r="F67" s="214">
        <f t="shared" si="3"/>
        <v>0</v>
      </c>
    </row>
    <row r="68" spans="1:6" x14ac:dyDescent="0.25">
      <c r="A68" s="78" t="s">
        <v>292</v>
      </c>
      <c r="B68" s="128" t="s">
        <v>293</v>
      </c>
      <c r="C68" s="213">
        <v>0</v>
      </c>
      <c r="D68" s="213">
        <v>0</v>
      </c>
      <c r="E68" s="213">
        <v>0</v>
      </c>
      <c r="F68" s="214">
        <f t="shared" si="3"/>
        <v>0</v>
      </c>
    </row>
    <row r="69" spans="1:6" x14ac:dyDescent="0.25">
      <c r="A69" s="78" t="s">
        <v>294</v>
      </c>
      <c r="B69" s="128" t="s">
        <v>295</v>
      </c>
      <c r="C69" s="213">
        <v>0</v>
      </c>
      <c r="D69" s="213">
        <v>0</v>
      </c>
      <c r="E69" s="213">
        <v>0</v>
      </c>
      <c r="F69" s="214">
        <f t="shared" si="3"/>
        <v>0</v>
      </c>
    </row>
    <row r="70" spans="1:6" x14ac:dyDescent="0.25">
      <c r="A70" s="78" t="s">
        <v>296</v>
      </c>
      <c r="B70" s="128" t="s">
        <v>297</v>
      </c>
      <c r="C70" s="213">
        <v>0</v>
      </c>
      <c r="D70" s="213">
        <v>0</v>
      </c>
      <c r="E70" s="213">
        <v>0</v>
      </c>
      <c r="F70" s="214">
        <f t="shared" si="3"/>
        <v>0</v>
      </c>
    </row>
    <row r="71" spans="1:6" x14ac:dyDescent="0.25">
      <c r="A71" s="78" t="s">
        <v>298</v>
      </c>
      <c r="B71" s="128" t="s">
        <v>299</v>
      </c>
      <c r="C71" s="213">
        <v>0</v>
      </c>
      <c r="D71" s="213">
        <v>0</v>
      </c>
      <c r="E71" s="213">
        <v>0</v>
      </c>
      <c r="F71" s="214">
        <f t="shared" si="3"/>
        <v>0</v>
      </c>
    </row>
    <row r="72" spans="1:6" ht="13" x14ac:dyDescent="0.3">
      <c r="A72" s="156">
        <v>50389</v>
      </c>
      <c r="B72" s="157" t="s">
        <v>300</v>
      </c>
      <c r="C72" s="215">
        <f>SUM(C55:C71)</f>
        <v>0</v>
      </c>
      <c r="D72" s="215">
        <f>SUM(D55:D71)</f>
        <v>0</v>
      </c>
      <c r="E72" s="215">
        <f>SUM(E55:E71)</f>
        <v>0</v>
      </c>
      <c r="F72" s="215">
        <f>SUM(F55:F71)</f>
        <v>0</v>
      </c>
    </row>
    <row r="73" spans="1:6" x14ac:dyDescent="0.25">
      <c r="A73" s="53"/>
      <c r="B73" s="158"/>
      <c r="C73" s="218"/>
      <c r="D73" s="218"/>
      <c r="E73" s="218"/>
      <c r="F73" s="219"/>
    </row>
    <row r="74" spans="1:6" x14ac:dyDescent="0.25">
      <c r="A74" s="70" t="s">
        <v>301</v>
      </c>
      <c r="B74" s="54"/>
      <c r="C74" s="218"/>
      <c r="D74" s="218"/>
      <c r="E74" s="218"/>
      <c r="F74" s="219"/>
    </row>
    <row r="75" spans="1:6" x14ac:dyDescent="0.25">
      <c r="A75" s="59" t="s">
        <v>302</v>
      </c>
      <c r="B75" s="70" t="s">
        <v>303</v>
      </c>
      <c r="C75" s="213">
        <v>0</v>
      </c>
      <c r="D75" s="213">
        <v>0</v>
      </c>
      <c r="E75" s="213">
        <v>0</v>
      </c>
      <c r="F75" s="214">
        <f>SUM(C75:E75)</f>
        <v>0</v>
      </c>
    </row>
    <row r="76" spans="1:6" x14ac:dyDescent="0.25">
      <c r="A76" s="59" t="s">
        <v>304</v>
      </c>
      <c r="B76" s="70" t="s">
        <v>305</v>
      </c>
      <c r="C76" s="213">
        <v>0</v>
      </c>
      <c r="D76" s="213">
        <v>0</v>
      </c>
      <c r="E76" s="213">
        <v>0</v>
      </c>
      <c r="F76" s="214">
        <f t="shared" ref="F76:F88" si="4">SUM(C76:E76)</f>
        <v>0</v>
      </c>
    </row>
    <row r="77" spans="1:6" x14ac:dyDescent="0.25">
      <c r="A77" s="59" t="s">
        <v>306</v>
      </c>
      <c r="B77" s="70" t="s">
        <v>307</v>
      </c>
      <c r="C77" s="213">
        <v>0</v>
      </c>
      <c r="D77" s="213">
        <v>0</v>
      </c>
      <c r="E77" s="213">
        <v>0</v>
      </c>
      <c r="F77" s="214">
        <f t="shared" si="4"/>
        <v>0</v>
      </c>
    </row>
    <row r="78" spans="1:6" x14ac:dyDescent="0.25">
      <c r="A78" s="59" t="s">
        <v>308</v>
      </c>
      <c r="B78" s="70" t="s">
        <v>309</v>
      </c>
      <c r="C78" s="213">
        <v>0</v>
      </c>
      <c r="D78" s="213">
        <v>0</v>
      </c>
      <c r="E78" s="213">
        <v>0</v>
      </c>
      <c r="F78" s="214">
        <f t="shared" si="4"/>
        <v>0</v>
      </c>
    </row>
    <row r="79" spans="1:6" x14ac:dyDescent="0.25">
      <c r="A79" s="59" t="s">
        <v>310</v>
      </c>
      <c r="B79" s="70" t="s">
        <v>311</v>
      </c>
      <c r="C79" s="213">
        <v>0</v>
      </c>
      <c r="D79" s="213">
        <v>0</v>
      </c>
      <c r="E79" s="213">
        <v>0</v>
      </c>
      <c r="F79" s="214">
        <f t="shared" si="4"/>
        <v>0</v>
      </c>
    </row>
    <row r="80" spans="1:6" x14ac:dyDescent="0.25">
      <c r="A80" s="59" t="s">
        <v>312</v>
      </c>
      <c r="B80" s="70" t="s">
        <v>313</v>
      </c>
      <c r="C80" s="213">
        <v>0</v>
      </c>
      <c r="D80" s="213">
        <v>0</v>
      </c>
      <c r="E80" s="213">
        <v>0</v>
      </c>
      <c r="F80" s="214">
        <f t="shared" si="4"/>
        <v>0</v>
      </c>
    </row>
    <row r="81" spans="1:6" x14ac:dyDescent="0.25">
      <c r="A81" s="59" t="s">
        <v>314</v>
      </c>
      <c r="B81" s="70" t="s">
        <v>315</v>
      </c>
      <c r="C81" s="213">
        <v>0</v>
      </c>
      <c r="D81" s="213">
        <v>0</v>
      </c>
      <c r="E81" s="213">
        <v>0</v>
      </c>
      <c r="F81" s="214">
        <f t="shared" si="4"/>
        <v>0</v>
      </c>
    </row>
    <row r="82" spans="1:6" x14ac:dyDescent="0.25">
      <c r="A82" s="59" t="s">
        <v>316</v>
      </c>
      <c r="B82" s="70" t="s">
        <v>317</v>
      </c>
      <c r="C82" s="213">
        <v>0</v>
      </c>
      <c r="D82" s="213">
        <v>0</v>
      </c>
      <c r="E82" s="213">
        <v>0</v>
      </c>
      <c r="F82" s="214">
        <f t="shared" si="4"/>
        <v>0</v>
      </c>
    </row>
    <row r="83" spans="1:6" x14ac:dyDescent="0.25">
      <c r="A83" s="59" t="s">
        <v>318</v>
      </c>
      <c r="B83" s="70" t="s">
        <v>319</v>
      </c>
      <c r="C83" s="213">
        <v>0</v>
      </c>
      <c r="D83" s="213">
        <v>0</v>
      </c>
      <c r="E83" s="213">
        <v>0</v>
      </c>
      <c r="F83" s="214">
        <f t="shared" si="4"/>
        <v>0</v>
      </c>
    </row>
    <row r="84" spans="1:6" x14ac:dyDescent="0.25">
      <c r="A84" s="59" t="s">
        <v>320</v>
      </c>
      <c r="B84" s="70" t="s">
        <v>321</v>
      </c>
      <c r="C84" s="213">
        <v>0</v>
      </c>
      <c r="D84" s="213">
        <v>0</v>
      </c>
      <c r="E84" s="213">
        <v>0</v>
      </c>
      <c r="F84" s="214">
        <f t="shared" si="4"/>
        <v>0</v>
      </c>
    </row>
    <row r="85" spans="1:6" x14ac:dyDescent="0.25">
      <c r="A85" s="59" t="s">
        <v>322</v>
      </c>
      <c r="B85" s="70" t="s">
        <v>323</v>
      </c>
      <c r="C85" s="213">
        <v>0</v>
      </c>
      <c r="D85" s="213">
        <v>0</v>
      </c>
      <c r="E85" s="213">
        <v>0</v>
      </c>
      <c r="F85" s="214">
        <f t="shared" si="4"/>
        <v>0</v>
      </c>
    </row>
    <row r="86" spans="1:6" x14ac:dyDescent="0.25">
      <c r="A86" s="59" t="s">
        <v>324</v>
      </c>
      <c r="B86" s="70" t="s">
        <v>325</v>
      </c>
      <c r="C86" s="213">
        <v>0</v>
      </c>
      <c r="D86" s="213">
        <v>0</v>
      </c>
      <c r="E86" s="213">
        <v>0</v>
      </c>
      <c r="F86" s="214">
        <f t="shared" si="4"/>
        <v>0</v>
      </c>
    </row>
    <row r="87" spans="1:6" x14ac:dyDescent="0.25">
      <c r="A87" s="59" t="s">
        <v>326</v>
      </c>
      <c r="B87" s="70" t="s">
        <v>327</v>
      </c>
      <c r="C87" s="213">
        <v>0</v>
      </c>
      <c r="D87" s="213">
        <v>0</v>
      </c>
      <c r="E87" s="213">
        <v>0</v>
      </c>
      <c r="F87" s="214">
        <f t="shared" si="4"/>
        <v>0</v>
      </c>
    </row>
    <row r="88" spans="1:6" x14ac:dyDescent="0.25">
      <c r="A88" s="59" t="s">
        <v>328</v>
      </c>
      <c r="B88" s="70" t="s">
        <v>329</v>
      </c>
      <c r="C88" s="213">
        <v>0</v>
      </c>
      <c r="D88" s="213">
        <v>0</v>
      </c>
      <c r="E88" s="213">
        <v>0</v>
      </c>
      <c r="F88" s="214">
        <f t="shared" si="4"/>
        <v>0</v>
      </c>
    </row>
    <row r="89" spans="1:6" x14ac:dyDescent="0.25">
      <c r="A89" s="59" t="s">
        <v>330</v>
      </c>
      <c r="B89" s="70" t="s">
        <v>331</v>
      </c>
      <c r="C89" s="213">
        <v>0</v>
      </c>
      <c r="D89" s="213">
        <v>0</v>
      </c>
      <c r="E89" s="213">
        <v>0</v>
      </c>
      <c r="F89" s="214">
        <f>SUM(C89:E89)</f>
        <v>0</v>
      </c>
    </row>
    <row r="90" spans="1:6" x14ac:dyDescent="0.25">
      <c r="A90" s="59" t="s">
        <v>332</v>
      </c>
      <c r="B90" s="70" t="s">
        <v>333</v>
      </c>
      <c r="C90" s="213">
        <v>0</v>
      </c>
      <c r="D90" s="213">
        <v>0</v>
      </c>
      <c r="E90" s="213">
        <v>0</v>
      </c>
      <c r="F90" s="214">
        <f>SUM(C90:E90)</f>
        <v>0</v>
      </c>
    </row>
    <row r="91" spans="1:6" ht="13" x14ac:dyDescent="0.3">
      <c r="A91" s="63">
        <v>50399</v>
      </c>
      <c r="B91" s="135" t="s">
        <v>334</v>
      </c>
      <c r="C91" s="215">
        <f>SUM(C75:C90)</f>
        <v>0</v>
      </c>
      <c r="D91" s="215">
        <f>SUM(D75:D90)</f>
        <v>0</v>
      </c>
      <c r="E91" s="215">
        <f>SUM(E75:E90)</f>
        <v>0</v>
      </c>
      <c r="F91" s="215">
        <f>SUM(F75:F90)</f>
        <v>0</v>
      </c>
    </row>
    <row r="92" spans="1:6" x14ac:dyDescent="0.25">
      <c r="A92" s="53"/>
      <c r="B92" s="141"/>
      <c r="C92" s="218"/>
      <c r="D92" s="218"/>
      <c r="E92" s="218"/>
      <c r="F92" s="219"/>
    </row>
    <row r="93" spans="1:6" x14ac:dyDescent="0.25">
      <c r="A93" s="59" t="s">
        <v>335</v>
      </c>
      <c r="B93" s="128" t="s">
        <v>336</v>
      </c>
      <c r="C93" s="201">
        <v>0</v>
      </c>
      <c r="D93" s="201">
        <v>0</v>
      </c>
      <c r="E93" s="201">
        <v>0</v>
      </c>
      <c r="F93" s="220">
        <f>SUM(C93:E93)</f>
        <v>0</v>
      </c>
    </row>
    <row r="94" spans="1:6" ht="13" x14ac:dyDescent="0.3">
      <c r="A94" s="63">
        <v>59999</v>
      </c>
      <c r="B94" s="157" t="s">
        <v>337</v>
      </c>
      <c r="C94" s="215">
        <f>C34+C52+C72+C91+C93</f>
        <v>0</v>
      </c>
      <c r="D94" s="215">
        <f>D34+D52+D72+D91+D93</f>
        <v>0</v>
      </c>
      <c r="E94" s="215">
        <f>E34+E52+E72+E91+E93</f>
        <v>0</v>
      </c>
      <c r="F94" s="215">
        <f>F34+F52+F72+F91+F93</f>
        <v>0</v>
      </c>
    </row>
    <row r="95" spans="1:6" x14ac:dyDescent="0.25">
      <c r="A95" s="53"/>
      <c r="B95" s="54"/>
      <c r="C95" s="218"/>
      <c r="D95" s="218"/>
      <c r="E95" s="218"/>
      <c r="F95" s="219"/>
    </row>
    <row r="96" spans="1:6" x14ac:dyDescent="0.25">
      <c r="A96" s="53" t="s">
        <v>338</v>
      </c>
      <c r="B96" s="54"/>
      <c r="C96" s="218"/>
      <c r="D96" s="218"/>
      <c r="E96" s="218"/>
      <c r="F96" s="219"/>
    </row>
    <row r="97" spans="1:6" x14ac:dyDescent="0.25">
      <c r="A97" s="59" t="s">
        <v>339</v>
      </c>
      <c r="B97" s="70" t="s">
        <v>340</v>
      </c>
      <c r="C97" s="213">
        <v>0</v>
      </c>
      <c r="D97" s="213">
        <v>0</v>
      </c>
      <c r="E97" s="213">
        <v>0</v>
      </c>
      <c r="F97" s="214">
        <f>SUM(C97:E97)</f>
        <v>0</v>
      </c>
    </row>
    <row r="98" spans="1:6" x14ac:dyDescent="0.25">
      <c r="A98" s="59" t="s">
        <v>341</v>
      </c>
      <c r="B98" s="70" t="s">
        <v>342</v>
      </c>
      <c r="C98" s="213">
        <v>0</v>
      </c>
      <c r="D98" s="213">
        <v>0</v>
      </c>
      <c r="E98" s="213">
        <v>0</v>
      </c>
      <c r="F98" s="214">
        <f>SUM(C98:E98)</f>
        <v>0</v>
      </c>
    </row>
    <row r="99" spans="1:6" x14ac:dyDescent="0.25">
      <c r="A99" s="59" t="s">
        <v>343</v>
      </c>
      <c r="B99" s="70" t="s">
        <v>344</v>
      </c>
      <c r="C99" s="213">
        <v>0</v>
      </c>
      <c r="D99" s="213">
        <v>0</v>
      </c>
      <c r="E99" s="213">
        <v>0</v>
      </c>
      <c r="F99" s="214">
        <f>SUM(C99:E99)</f>
        <v>0</v>
      </c>
    </row>
    <row r="100" spans="1:6" x14ac:dyDescent="0.25">
      <c r="A100" s="59" t="s">
        <v>345</v>
      </c>
      <c r="B100" s="70" t="s">
        <v>346</v>
      </c>
      <c r="C100" s="213">
        <v>0</v>
      </c>
      <c r="D100" s="213">
        <v>0</v>
      </c>
      <c r="E100" s="213">
        <v>0</v>
      </c>
      <c r="F100" s="214">
        <f>SUM(C100:E100)</f>
        <v>0</v>
      </c>
    </row>
    <row r="101" spans="1:6" x14ac:dyDescent="0.25">
      <c r="A101" s="59" t="s">
        <v>347</v>
      </c>
      <c r="B101" s="70" t="s">
        <v>348</v>
      </c>
      <c r="C101" s="213">
        <v>0</v>
      </c>
      <c r="D101" s="213">
        <v>0</v>
      </c>
      <c r="E101" s="213">
        <v>0</v>
      </c>
      <c r="F101" s="214">
        <f>SUM(C101:E101)</f>
        <v>0</v>
      </c>
    </row>
    <row r="102" spans="1:6" ht="13" x14ac:dyDescent="0.3">
      <c r="A102" s="63">
        <v>85999</v>
      </c>
      <c r="B102" s="534" t="s">
        <v>349</v>
      </c>
      <c r="C102" s="215">
        <f>C94+SUM(C97:C101)</f>
        <v>0</v>
      </c>
      <c r="D102" s="215">
        <f>D94+SUM(D97:D101)</f>
        <v>0</v>
      </c>
      <c r="E102" s="215">
        <f>E94+SUM(E97:E101)</f>
        <v>0</v>
      </c>
      <c r="F102" s="215">
        <f>F94+SUM(F97:F101)</f>
        <v>0</v>
      </c>
    </row>
    <row r="103" spans="1:6" x14ac:dyDescent="0.25">
      <c r="A103" s="53"/>
      <c r="B103" s="54"/>
      <c r="C103" s="218"/>
      <c r="D103" s="218"/>
      <c r="E103" s="218"/>
      <c r="F103" s="219"/>
    </row>
    <row r="104" spans="1:6" x14ac:dyDescent="0.25">
      <c r="A104" s="70" t="s">
        <v>350</v>
      </c>
      <c r="B104" s="54"/>
      <c r="C104" s="218"/>
      <c r="D104" s="218"/>
      <c r="E104" s="218"/>
      <c r="F104" s="219"/>
    </row>
    <row r="105" spans="1:6" x14ac:dyDescent="0.25">
      <c r="A105" s="59" t="s">
        <v>351</v>
      </c>
      <c r="B105" s="150" t="s">
        <v>352</v>
      </c>
      <c r="C105" s="213">
        <v>0</v>
      </c>
      <c r="D105" s="213">
        <v>0</v>
      </c>
      <c r="E105" s="213">
        <v>0</v>
      </c>
      <c r="F105" s="214">
        <f t="shared" ref="F105:F123" si="5">SUM(C105:E105)</f>
        <v>0</v>
      </c>
    </row>
    <row r="106" spans="1:6" x14ac:dyDescent="0.25">
      <c r="A106" s="78" t="s">
        <v>353</v>
      </c>
      <c r="B106" s="128" t="s">
        <v>354</v>
      </c>
      <c r="C106" s="213">
        <v>0</v>
      </c>
      <c r="D106" s="213">
        <v>0</v>
      </c>
      <c r="E106" s="213">
        <v>0</v>
      </c>
      <c r="F106" s="214">
        <f t="shared" si="5"/>
        <v>0</v>
      </c>
    </row>
    <row r="107" spans="1:6" x14ac:dyDescent="0.25">
      <c r="A107" s="78" t="s">
        <v>355</v>
      </c>
      <c r="B107" s="128" t="s">
        <v>356</v>
      </c>
      <c r="C107" s="213">
        <v>0</v>
      </c>
      <c r="D107" s="213">
        <v>0</v>
      </c>
      <c r="E107" s="213">
        <v>0</v>
      </c>
      <c r="F107" s="214">
        <f t="shared" si="5"/>
        <v>0</v>
      </c>
    </row>
    <row r="108" spans="1:6" x14ac:dyDescent="0.25">
      <c r="A108" s="78" t="s">
        <v>357</v>
      </c>
      <c r="B108" s="128" t="s">
        <v>358</v>
      </c>
      <c r="C108" s="213">
        <v>0</v>
      </c>
      <c r="D108" s="213">
        <v>0</v>
      </c>
      <c r="E108" s="213">
        <v>0</v>
      </c>
      <c r="F108" s="214">
        <f t="shared" si="5"/>
        <v>0</v>
      </c>
    </row>
    <row r="109" spans="1:6" x14ac:dyDescent="0.25">
      <c r="A109" s="78" t="s">
        <v>359</v>
      </c>
      <c r="B109" s="128" t="s">
        <v>360</v>
      </c>
      <c r="C109" s="213">
        <v>0</v>
      </c>
      <c r="D109" s="213">
        <v>0</v>
      </c>
      <c r="E109" s="213">
        <v>0</v>
      </c>
      <c r="F109" s="214">
        <f t="shared" si="5"/>
        <v>0</v>
      </c>
    </row>
    <row r="110" spans="1:6" x14ac:dyDescent="0.25">
      <c r="A110" s="78" t="s">
        <v>361</v>
      </c>
      <c r="B110" s="128" t="s">
        <v>362</v>
      </c>
      <c r="C110" s="213">
        <v>0</v>
      </c>
      <c r="D110" s="213">
        <v>0</v>
      </c>
      <c r="E110" s="213">
        <v>0</v>
      </c>
      <c r="F110" s="214">
        <f t="shared" si="5"/>
        <v>0</v>
      </c>
    </row>
    <row r="111" spans="1:6" x14ac:dyDescent="0.25">
      <c r="A111" s="78" t="s">
        <v>363</v>
      </c>
      <c r="B111" s="128" t="s">
        <v>364</v>
      </c>
      <c r="C111" s="213">
        <v>0</v>
      </c>
      <c r="D111" s="213">
        <v>0</v>
      </c>
      <c r="E111" s="213">
        <v>0</v>
      </c>
      <c r="F111" s="214">
        <f t="shared" si="5"/>
        <v>0</v>
      </c>
    </row>
    <row r="112" spans="1:6" x14ac:dyDescent="0.25">
      <c r="A112" s="78" t="s">
        <v>365</v>
      </c>
      <c r="B112" s="128" t="s">
        <v>366</v>
      </c>
      <c r="C112" s="213">
        <v>0</v>
      </c>
      <c r="D112" s="213">
        <v>0</v>
      </c>
      <c r="E112" s="213">
        <v>0</v>
      </c>
      <c r="F112" s="214">
        <f t="shared" si="5"/>
        <v>0</v>
      </c>
    </row>
    <row r="113" spans="1:6" x14ac:dyDescent="0.25">
      <c r="A113" s="78" t="s">
        <v>367</v>
      </c>
      <c r="B113" s="128" t="s">
        <v>368</v>
      </c>
      <c r="C113" s="213">
        <v>0</v>
      </c>
      <c r="D113" s="213">
        <v>0</v>
      </c>
      <c r="E113" s="213">
        <v>0</v>
      </c>
      <c r="F113" s="214">
        <f t="shared" si="5"/>
        <v>0</v>
      </c>
    </row>
    <row r="114" spans="1:6" x14ac:dyDescent="0.25">
      <c r="A114" s="78" t="s">
        <v>369</v>
      </c>
      <c r="B114" s="128" t="s">
        <v>370</v>
      </c>
      <c r="C114" s="213">
        <v>0</v>
      </c>
      <c r="D114" s="213">
        <v>0</v>
      </c>
      <c r="E114" s="213">
        <v>0</v>
      </c>
      <c r="F114" s="214">
        <f t="shared" si="5"/>
        <v>0</v>
      </c>
    </row>
    <row r="115" spans="1:6" x14ac:dyDescent="0.25">
      <c r="A115" s="78" t="s">
        <v>371</v>
      </c>
      <c r="B115" s="128" t="s">
        <v>372</v>
      </c>
      <c r="C115" s="213">
        <v>0</v>
      </c>
      <c r="D115" s="213">
        <v>0</v>
      </c>
      <c r="E115" s="213">
        <v>0</v>
      </c>
      <c r="F115" s="214">
        <f>SUM(C115:E115)</f>
        <v>0</v>
      </c>
    </row>
    <row r="116" spans="1:6" x14ac:dyDescent="0.25">
      <c r="A116" s="78" t="s">
        <v>373</v>
      </c>
      <c r="B116" s="128" t="s">
        <v>374</v>
      </c>
      <c r="C116" s="213">
        <v>0</v>
      </c>
      <c r="D116" s="213">
        <v>0</v>
      </c>
      <c r="E116" s="213">
        <v>0</v>
      </c>
      <c r="F116" s="214">
        <f>SUM(C116:E116)</f>
        <v>0</v>
      </c>
    </row>
    <row r="117" spans="1:6" x14ac:dyDescent="0.25">
      <c r="A117" s="78" t="s">
        <v>375</v>
      </c>
      <c r="B117" s="128" t="s">
        <v>376</v>
      </c>
      <c r="C117" s="213">
        <v>0</v>
      </c>
      <c r="D117" s="213">
        <v>0</v>
      </c>
      <c r="E117" s="213">
        <v>0</v>
      </c>
      <c r="F117" s="214">
        <f>SUM(C117:E117)</f>
        <v>0</v>
      </c>
    </row>
    <row r="118" spans="1:6" x14ac:dyDescent="0.25">
      <c r="A118" s="78" t="s">
        <v>377</v>
      </c>
      <c r="B118" s="128" t="s">
        <v>378</v>
      </c>
      <c r="C118" s="213">
        <v>0</v>
      </c>
      <c r="D118" s="213">
        <v>0</v>
      </c>
      <c r="E118" s="213">
        <v>0</v>
      </c>
      <c r="F118" s="214">
        <f>SUM(C118:E118)</f>
        <v>0</v>
      </c>
    </row>
    <row r="119" spans="1:6" x14ac:dyDescent="0.25">
      <c r="A119" s="78" t="s">
        <v>379</v>
      </c>
      <c r="B119" s="128" t="s">
        <v>380</v>
      </c>
      <c r="C119" s="213">
        <v>0</v>
      </c>
      <c r="D119" s="213">
        <v>0</v>
      </c>
      <c r="E119" s="213">
        <v>0</v>
      </c>
      <c r="F119" s="214">
        <f t="shared" si="5"/>
        <v>0</v>
      </c>
    </row>
    <row r="120" spans="1:6" x14ac:dyDescent="0.25">
      <c r="A120" s="78" t="s">
        <v>381</v>
      </c>
      <c r="B120" s="60" t="s">
        <v>382</v>
      </c>
      <c r="C120" s="213">
        <v>0</v>
      </c>
      <c r="D120" s="213">
        <v>0</v>
      </c>
      <c r="E120" s="213">
        <v>0</v>
      </c>
      <c r="F120" s="214">
        <f t="shared" si="5"/>
        <v>0</v>
      </c>
    </row>
    <row r="121" spans="1:6" x14ac:dyDescent="0.25">
      <c r="A121" s="78" t="s">
        <v>383</v>
      </c>
      <c r="B121" s="535" t="s">
        <v>384</v>
      </c>
      <c r="C121" s="213">
        <v>0</v>
      </c>
      <c r="D121" s="213">
        <v>0</v>
      </c>
      <c r="E121" s="213">
        <v>0</v>
      </c>
      <c r="F121" s="214">
        <f t="shared" si="5"/>
        <v>0</v>
      </c>
    </row>
    <row r="122" spans="1:6" x14ac:dyDescent="0.25">
      <c r="A122" s="78" t="s">
        <v>385</v>
      </c>
      <c r="B122" s="536" t="s">
        <v>386</v>
      </c>
      <c r="C122" s="213">
        <v>0</v>
      </c>
      <c r="D122" s="213">
        <v>0</v>
      </c>
      <c r="E122" s="213">
        <v>0</v>
      </c>
      <c r="F122" s="214">
        <f>SUM(C122:E122)</f>
        <v>0</v>
      </c>
    </row>
    <row r="123" spans="1:6" x14ac:dyDescent="0.25">
      <c r="A123" s="78" t="s">
        <v>387</v>
      </c>
      <c r="B123" s="128" t="s">
        <v>388</v>
      </c>
      <c r="C123" s="213">
        <v>0</v>
      </c>
      <c r="D123" s="213">
        <v>0</v>
      </c>
      <c r="E123" s="213">
        <v>0</v>
      </c>
      <c r="F123" s="214">
        <f t="shared" si="5"/>
        <v>0</v>
      </c>
    </row>
    <row r="124" spans="1:6" ht="13" x14ac:dyDescent="0.3">
      <c r="A124" s="156">
        <v>84999</v>
      </c>
      <c r="B124" s="157" t="s">
        <v>389</v>
      </c>
      <c r="C124" s="215">
        <f>SUM(C105:C123)</f>
        <v>0</v>
      </c>
      <c r="D124" s="215">
        <f>SUM(D105:D123)</f>
        <v>0</v>
      </c>
      <c r="E124" s="215">
        <f>SUM(E105:E123)</f>
        <v>0</v>
      </c>
      <c r="F124" s="215">
        <f>SUM(F105:F123)</f>
        <v>0</v>
      </c>
    </row>
    <row r="125" spans="1:6" x14ac:dyDescent="0.25">
      <c r="A125" s="53"/>
      <c r="B125" s="141"/>
      <c r="C125" s="218"/>
      <c r="D125" s="218"/>
      <c r="E125" s="218"/>
      <c r="F125" s="219"/>
    </row>
    <row r="126" spans="1:6" ht="13" x14ac:dyDescent="0.3">
      <c r="A126" s="156">
        <v>86999</v>
      </c>
      <c r="B126" s="159" t="s">
        <v>390</v>
      </c>
      <c r="C126" s="215">
        <f>C102+C124</f>
        <v>0</v>
      </c>
      <c r="D126" s="215">
        <f>D102+D124</f>
        <v>0</v>
      </c>
      <c r="E126" s="215">
        <f>E102+E124</f>
        <v>0</v>
      </c>
      <c r="F126" s="215">
        <f>F102+F124</f>
        <v>0</v>
      </c>
    </row>
    <row r="127" spans="1:6" ht="13" x14ac:dyDescent="0.3">
      <c r="A127" s="160">
        <v>87999</v>
      </c>
      <c r="B127" s="161" t="s">
        <v>391</v>
      </c>
      <c r="C127" s="215">
        <f>C25-C126</f>
        <v>0</v>
      </c>
      <c r="D127" s="215">
        <f>D25-D126</f>
        <v>0</v>
      </c>
      <c r="E127" s="215">
        <f>E25-E126</f>
        <v>0</v>
      </c>
      <c r="F127" s="215">
        <f>F25-F126</f>
        <v>0</v>
      </c>
    </row>
    <row r="128" spans="1:6" ht="13" x14ac:dyDescent="0.3">
      <c r="A128" s="160">
        <v>88999</v>
      </c>
      <c r="B128" s="162" t="s">
        <v>392</v>
      </c>
      <c r="C128" s="213">
        <v>0</v>
      </c>
      <c r="D128" s="213">
        <v>0</v>
      </c>
      <c r="E128" s="213">
        <v>0</v>
      </c>
      <c r="F128" s="214">
        <f>SUM(C128:E128)</f>
        <v>0</v>
      </c>
    </row>
    <row r="129" spans="1:6" x14ac:dyDescent="0.25">
      <c r="A129" s="164"/>
      <c r="B129" s="165"/>
      <c r="C129" s="212"/>
      <c r="D129" s="212"/>
      <c r="E129" s="212"/>
      <c r="F129" s="219"/>
    </row>
    <row r="130" spans="1:6" ht="13" x14ac:dyDescent="0.3">
      <c r="A130" s="160">
        <v>89999</v>
      </c>
      <c r="B130" s="161" t="s">
        <v>393</v>
      </c>
      <c r="C130" s="215">
        <f>C127+C128</f>
        <v>0</v>
      </c>
      <c r="D130" s="215">
        <f>D127+D128</f>
        <v>0</v>
      </c>
      <c r="E130" s="215">
        <f>E127+E128</f>
        <v>0</v>
      </c>
      <c r="F130" s="215">
        <f>F127+F128</f>
        <v>0</v>
      </c>
    </row>
    <row r="131" spans="1:6" x14ac:dyDescent="0.25">
      <c r="A131" s="59" t="s">
        <v>394</v>
      </c>
      <c r="B131" s="128" t="s">
        <v>395</v>
      </c>
      <c r="C131" s="213">
        <v>0</v>
      </c>
      <c r="D131" s="213">
        <v>0</v>
      </c>
      <c r="E131" s="213">
        <v>0</v>
      </c>
      <c r="F131" s="214">
        <f>SUM(C131:E131)</f>
        <v>0</v>
      </c>
    </row>
    <row r="132" spans="1:6" x14ac:dyDescent="0.25">
      <c r="A132" s="78" t="s">
        <v>396</v>
      </c>
      <c r="B132" s="128" t="s">
        <v>397</v>
      </c>
      <c r="C132" s="213">
        <v>0</v>
      </c>
      <c r="D132" s="213">
        <v>0</v>
      </c>
      <c r="E132" s="213">
        <v>0</v>
      </c>
      <c r="F132" s="214">
        <f>SUM(C132:E132)</f>
        <v>0</v>
      </c>
    </row>
    <row r="133" spans="1:6" x14ac:dyDescent="0.25">
      <c r="A133" s="78" t="s">
        <v>398</v>
      </c>
      <c r="B133" s="53" t="s">
        <v>198</v>
      </c>
      <c r="C133" s="213">
        <v>0</v>
      </c>
      <c r="D133" s="213">
        <v>0</v>
      </c>
      <c r="E133" s="213">
        <v>0</v>
      </c>
      <c r="F133" s="214">
        <f>SUM(C133:E133)</f>
        <v>0</v>
      </c>
    </row>
    <row r="134" spans="1:6" x14ac:dyDescent="0.25">
      <c r="A134" s="49"/>
      <c r="B134" s="128"/>
      <c r="C134" s="216"/>
      <c r="D134" s="216"/>
      <c r="E134" s="216"/>
      <c r="F134" s="217"/>
    </row>
    <row r="135" spans="1:6" ht="13" x14ac:dyDescent="0.3">
      <c r="A135" s="156">
        <v>99999</v>
      </c>
      <c r="B135" s="152" t="s">
        <v>399</v>
      </c>
      <c r="C135" s="215">
        <f>C130-C131-C132-C133</f>
        <v>0</v>
      </c>
      <c r="D135" s="215">
        <f>D130-D131-D132-D133</f>
        <v>0</v>
      </c>
      <c r="E135" s="215">
        <f>E130-E131-E132-E133</f>
        <v>0</v>
      </c>
      <c r="F135" s="215">
        <f>F130-F131-F132-F133</f>
        <v>0</v>
      </c>
    </row>
    <row r="136" spans="1:6" x14ac:dyDescent="0.25">
      <c r="A136" s="53"/>
      <c r="B136" s="141"/>
      <c r="C136" s="213"/>
      <c r="D136" s="213"/>
      <c r="E136" s="213"/>
      <c r="F136" s="214"/>
    </row>
    <row r="137" spans="1:6" x14ac:dyDescent="0.25">
      <c r="A137" s="78" t="s">
        <v>400</v>
      </c>
      <c r="B137" s="128" t="s">
        <v>401</v>
      </c>
      <c r="C137" s="213">
        <v>0</v>
      </c>
      <c r="D137" s="213">
        <v>0</v>
      </c>
      <c r="E137" s="213">
        <v>0</v>
      </c>
      <c r="F137" s="214">
        <f>SUM(C137:E137)</f>
        <v>0</v>
      </c>
    </row>
    <row r="138" spans="1:6" x14ac:dyDescent="0.25">
      <c r="A138" s="78" t="s">
        <v>402</v>
      </c>
      <c r="B138" s="155" t="s">
        <v>403</v>
      </c>
      <c r="C138" s="213">
        <v>0</v>
      </c>
      <c r="D138" s="213">
        <v>0</v>
      </c>
      <c r="E138" s="213">
        <v>0</v>
      </c>
      <c r="F138" s="214">
        <f>SUM(C138:E138)</f>
        <v>0</v>
      </c>
    </row>
    <row r="139" spans="1:6" x14ac:dyDescent="0.25">
      <c r="A139" s="78" t="s">
        <v>404</v>
      </c>
      <c r="B139" s="155" t="s">
        <v>405</v>
      </c>
      <c r="C139" s="213">
        <v>0</v>
      </c>
      <c r="D139" s="213">
        <v>0</v>
      </c>
      <c r="E139" s="213">
        <v>0</v>
      </c>
      <c r="F139" s="214">
        <f>SUM(C139:E139)</f>
        <v>0</v>
      </c>
    </row>
    <row r="140" spans="1:6" x14ac:dyDescent="0.25">
      <c r="A140" s="49"/>
      <c r="B140" s="128"/>
      <c r="C140" s="216"/>
      <c r="D140" s="216"/>
      <c r="E140" s="216"/>
      <c r="F140" s="217"/>
    </row>
    <row r="141" spans="1:6" ht="13" x14ac:dyDescent="0.3">
      <c r="A141" s="156">
        <v>999999</v>
      </c>
      <c r="B141" s="175" t="s">
        <v>406</v>
      </c>
      <c r="C141" s="215">
        <f>C135-C137-C138-C139</f>
        <v>0</v>
      </c>
      <c r="D141" s="215">
        <f t="shared" ref="D141:F141" si="6">D135-D137-D138-D139</f>
        <v>0</v>
      </c>
      <c r="E141" s="215">
        <f t="shared" si="6"/>
        <v>0</v>
      </c>
      <c r="F141" s="215">
        <f t="shared" si="6"/>
        <v>0</v>
      </c>
    </row>
  </sheetData>
  <pageMargins left="0.22" right="0.17" top="0.3" bottom="1" header="0.17" footer="0.5"/>
  <pageSetup scale="51" orientation="portrait" r:id="rId1"/>
  <headerFooter alignWithMargins="0">
    <oddFooter>&amp;L&amp;Z&amp;F&amp;A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FF77E-DE6E-41EB-B38D-38F8E524D24E}">
  <sheetPr>
    <pageSetUpPr fitToPage="1"/>
  </sheetPr>
  <dimension ref="A1:G2"/>
  <sheetViews>
    <sheetView zoomScale="80" zoomScaleNormal="80" zoomScaleSheetLayoutView="75" workbookViewId="0">
      <selection activeCell="A3" sqref="A3"/>
    </sheetView>
  </sheetViews>
  <sheetFormatPr defaultColWidth="9.1796875" defaultRowHeight="12.5" x14ac:dyDescent="0.25"/>
  <cols>
    <col min="1" max="1" width="9.1796875" style="22"/>
    <col min="2" max="2" width="15.7265625" style="22" bestFit="1" customWidth="1"/>
    <col min="3" max="5" width="9.1796875" style="22"/>
    <col min="6" max="6" width="14.7265625" style="22" customWidth="1"/>
    <col min="7" max="7" width="15.26953125" style="22" bestFit="1" customWidth="1"/>
    <col min="8" max="16384" width="9.1796875" style="22"/>
  </cols>
  <sheetData>
    <row r="1" spans="1:7" ht="13" x14ac:dyDescent="0.3">
      <c r="A1" s="181" t="s">
        <v>786</v>
      </c>
      <c r="G1" s="32"/>
    </row>
    <row r="2" spans="1:7" x14ac:dyDescent="0.25">
      <c r="A2" s="22" t="s">
        <v>787</v>
      </c>
    </row>
  </sheetData>
  <pageMargins left="0.75" right="0.75" top="1" bottom="1" header="0.5" footer="0.5"/>
  <pageSetup orientation="portrait" r:id="rId1"/>
  <headerFooter alignWithMargins="0">
    <oddFooter>&amp;L&amp;8&amp;Z&amp;F&amp;A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717-DB0E-4D8F-BC85-0A7B4E462EF4}">
  <sheetPr>
    <pageSetUpPr fitToPage="1"/>
  </sheetPr>
  <dimension ref="A1:G2"/>
  <sheetViews>
    <sheetView zoomScale="80" zoomScaleNormal="80" zoomScaleSheetLayoutView="75" workbookViewId="0">
      <selection activeCell="A3" sqref="A3"/>
    </sheetView>
  </sheetViews>
  <sheetFormatPr defaultColWidth="9.1796875" defaultRowHeight="12.5" x14ac:dyDescent="0.25"/>
  <cols>
    <col min="1" max="1" width="9.1796875" style="22"/>
    <col min="2" max="2" width="15.7265625" style="22" bestFit="1" customWidth="1"/>
    <col min="3" max="6" width="9.1796875" style="22"/>
    <col min="7" max="7" width="16.453125" style="22" bestFit="1" customWidth="1"/>
    <col min="8" max="8" width="14.81640625" style="22" customWidth="1"/>
    <col min="9" max="16384" width="9.1796875" style="22"/>
  </cols>
  <sheetData>
    <row r="1" spans="1:7" ht="13" x14ac:dyDescent="0.3">
      <c r="A1" s="181" t="s">
        <v>786</v>
      </c>
      <c r="G1" s="32"/>
    </row>
    <row r="2" spans="1:7" x14ac:dyDescent="0.25">
      <c r="A2" s="22" t="s">
        <v>788</v>
      </c>
    </row>
  </sheetData>
  <pageMargins left="0.75" right="0.75" top="1" bottom="1" header="0.5" footer="0.5"/>
  <pageSetup orientation="portrait" r:id="rId1"/>
  <headerFooter alignWithMargins="0">
    <oddFooter>&amp;L&amp;8&amp;Z&amp;F&amp;A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87BCF-DA47-4D4F-9EF7-33738EF3A087}">
  <sheetPr>
    <pageSetUpPr fitToPage="1"/>
  </sheetPr>
  <dimension ref="A1:C16"/>
  <sheetViews>
    <sheetView zoomScaleNormal="100" zoomScaleSheetLayoutView="75" workbookViewId="0">
      <selection activeCell="B10" sqref="B10"/>
    </sheetView>
  </sheetViews>
  <sheetFormatPr defaultColWidth="9.7265625" defaultRowHeight="12.5" x14ac:dyDescent="0.25"/>
  <cols>
    <col min="1" max="1" width="9.7265625" style="22"/>
    <col min="2" max="2" width="89.1796875" style="35" customWidth="1"/>
    <col min="3" max="3" width="16.453125" style="22" bestFit="1" customWidth="1"/>
    <col min="4" max="16384" width="9.7265625" style="22"/>
  </cols>
  <sheetData>
    <row r="1" spans="1:3" ht="13" x14ac:dyDescent="0.3">
      <c r="A1" s="1162" t="s">
        <v>789</v>
      </c>
      <c r="B1" s="1163"/>
      <c r="C1" s="36"/>
    </row>
    <row r="2" spans="1:3" ht="48" customHeight="1" x14ac:dyDescent="0.25">
      <c r="A2" s="37" t="s">
        <v>790</v>
      </c>
      <c r="B2" s="35" t="s">
        <v>791</v>
      </c>
    </row>
    <row r="3" spans="1:3" x14ac:dyDescent="0.25">
      <c r="A3" s="37"/>
    </row>
    <row r="4" spans="1:3" ht="18.75" customHeight="1" x14ac:dyDescent="0.25">
      <c r="A4" s="37" t="s">
        <v>792</v>
      </c>
      <c r="B4" s="35" t="s">
        <v>793</v>
      </c>
    </row>
    <row r="5" spans="1:3" x14ac:dyDescent="0.25">
      <c r="A5" s="37"/>
    </row>
    <row r="6" spans="1:3" x14ac:dyDescent="0.25">
      <c r="A6" s="37" t="s">
        <v>794</v>
      </c>
      <c r="B6" s="35" t="s">
        <v>795</v>
      </c>
    </row>
    <row r="7" spans="1:3" x14ac:dyDescent="0.25">
      <c r="A7" s="37"/>
    </row>
    <row r="8" spans="1:3" ht="13" x14ac:dyDescent="0.3">
      <c r="A8" s="37" t="s">
        <v>796</v>
      </c>
      <c r="B8" s="35" t="s">
        <v>797</v>
      </c>
    </row>
    <row r="9" spans="1:3" x14ac:dyDescent="0.25">
      <c r="A9" s="37"/>
    </row>
    <row r="10" spans="1:3" ht="76.5" customHeight="1" x14ac:dyDescent="0.25">
      <c r="A10" s="37" t="s">
        <v>798</v>
      </c>
      <c r="B10" s="38" t="s">
        <v>799</v>
      </c>
    </row>
    <row r="12" spans="1:3" ht="35.25" customHeight="1" x14ac:dyDescent="0.25">
      <c r="A12" s="37" t="s">
        <v>800</v>
      </c>
      <c r="B12" s="38" t="s">
        <v>801</v>
      </c>
    </row>
    <row r="13" spans="1:3" x14ac:dyDescent="0.25">
      <c r="B13" s="39"/>
    </row>
    <row r="14" spans="1:3" ht="57.75" customHeight="1" x14ac:dyDescent="0.25">
      <c r="A14" s="37" t="s">
        <v>802</v>
      </c>
      <c r="B14" s="38" t="s">
        <v>803</v>
      </c>
    </row>
    <row r="16" spans="1:3" ht="49.5" customHeight="1" x14ac:dyDescent="0.25">
      <c r="A16" s="37" t="s">
        <v>804</v>
      </c>
      <c r="B16" s="40" t="s">
        <v>805</v>
      </c>
    </row>
  </sheetData>
  <pageMargins left="0.75" right="0.75" top="1" bottom="1" header="0.5" footer="0.5"/>
  <pageSetup scale="92" orientation="portrait" r:id="rId1"/>
  <headerFooter alignWithMargins="0">
    <oddFooter>&amp;L&amp;8&amp;Z&amp;F&amp;A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3E96-6C01-4A50-BACE-D72FF19A4EEC}">
  <sheetPr syncVertical="1" syncRef="A1" transitionEvaluation="1">
    <pageSetUpPr fitToPage="1"/>
  </sheetPr>
  <dimension ref="A1:O86"/>
  <sheetViews>
    <sheetView showGridLines="0" zoomScaleNormal="100" zoomScaleSheetLayoutView="75" workbookViewId="0"/>
  </sheetViews>
  <sheetFormatPr defaultColWidth="12.54296875" defaultRowHeight="12.5" x14ac:dyDescent="0.25"/>
  <cols>
    <col min="1" max="1" width="17.453125" style="41" customWidth="1"/>
    <col min="2" max="2" width="69.81640625" style="41" customWidth="1"/>
    <col min="3" max="3" width="12.54296875" style="41"/>
    <col min="4" max="4" width="11.81640625" style="41" customWidth="1"/>
    <col min="5" max="16384" width="12.54296875" style="41"/>
  </cols>
  <sheetData>
    <row r="1" spans="1:15" ht="13" x14ac:dyDescent="0.3">
      <c r="A1" s="18" t="s">
        <v>806</v>
      </c>
      <c r="B1" s="1164" t="s">
        <v>457</v>
      </c>
      <c r="D1" s="1219"/>
      <c r="F1" s="42"/>
    </row>
    <row r="2" spans="1:15" ht="13" x14ac:dyDescent="0.3">
      <c r="A2" s="21" t="s">
        <v>64</v>
      </c>
      <c r="B2" s="184" t="str">
        <f>'FS-Balance Sheet 3.04'!B3</f>
        <v>XXXXXXXX</v>
      </c>
    </row>
    <row r="3" spans="1:15" ht="14.5" thickBot="1" x14ac:dyDescent="0.35">
      <c r="A3" s="21" t="s">
        <v>807</v>
      </c>
      <c r="B3" s="185">
        <f>'FS-Balance Sheet 3.04'!B4</f>
        <v>44561</v>
      </c>
      <c r="H3" s="1300" t="s">
        <v>808</v>
      </c>
      <c r="I3" s="1300"/>
      <c r="J3" s="1300"/>
      <c r="K3" s="1300"/>
      <c r="L3" s="1300"/>
      <c r="M3" s="1300"/>
      <c r="N3" s="1300"/>
      <c r="O3" s="1300"/>
    </row>
    <row r="4" spans="1:15" ht="13" x14ac:dyDescent="0.3">
      <c r="A4" s="44"/>
      <c r="B4" s="45"/>
      <c r="C4" s="46" t="s">
        <v>809</v>
      </c>
      <c r="D4" s="47" t="s">
        <v>810</v>
      </c>
      <c r="E4" s="47" t="s">
        <v>811</v>
      </c>
      <c r="F4" s="47" t="s">
        <v>810</v>
      </c>
      <c r="G4" s="48" t="s">
        <v>812</v>
      </c>
      <c r="H4" s="46"/>
      <c r="I4" s="47"/>
      <c r="J4" s="47"/>
      <c r="K4" s="47"/>
      <c r="L4" s="47"/>
      <c r="M4" s="47"/>
      <c r="N4" s="47"/>
      <c r="O4" s="48"/>
    </row>
    <row r="5" spans="1:15" ht="13" thickBot="1" x14ac:dyDescent="0.3">
      <c r="B5" s="49"/>
      <c r="C5" s="50" t="s">
        <v>533</v>
      </c>
      <c r="D5" s="51" t="s">
        <v>813</v>
      </c>
      <c r="E5" s="51" t="s">
        <v>810</v>
      </c>
      <c r="F5" s="51" t="s">
        <v>813</v>
      </c>
      <c r="G5" s="52" t="s">
        <v>810</v>
      </c>
      <c r="H5" s="50" t="s">
        <v>814</v>
      </c>
      <c r="I5" s="51" t="s">
        <v>815</v>
      </c>
      <c r="J5" s="51" t="s">
        <v>816</v>
      </c>
      <c r="K5" s="51" t="s">
        <v>817</v>
      </c>
      <c r="L5" s="51" t="s">
        <v>818</v>
      </c>
      <c r="M5" s="51" t="s">
        <v>819</v>
      </c>
      <c r="N5" s="51" t="s">
        <v>820</v>
      </c>
      <c r="O5" s="52" t="s">
        <v>496</v>
      </c>
    </row>
    <row r="6" spans="1:15" x14ac:dyDescent="0.25">
      <c r="A6" s="53" t="s">
        <v>756</v>
      </c>
      <c r="B6" s="54"/>
      <c r="C6" s="55"/>
      <c r="D6" s="55"/>
      <c r="E6" s="56"/>
      <c r="F6" s="56"/>
      <c r="G6" s="56"/>
      <c r="H6" s="57"/>
      <c r="I6" s="55"/>
      <c r="J6" s="55"/>
      <c r="K6" s="55"/>
      <c r="L6" s="55"/>
      <c r="M6" s="55"/>
      <c r="N6" s="55"/>
      <c r="O6" s="58"/>
    </row>
    <row r="7" spans="1:15" x14ac:dyDescent="0.25">
      <c r="A7" s="59" t="s">
        <v>75</v>
      </c>
      <c r="B7" s="60" t="s">
        <v>76</v>
      </c>
      <c r="C7" s="55"/>
      <c r="D7" s="55"/>
      <c r="E7" s="56">
        <f>C7+D7</f>
        <v>0</v>
      </c>
      <c r="F7" s="56"/>
      <c r="G7" s="56">
        <f>E7+F7</f>
        <v>0</v>
      </c>
      <c r="H7" s="57"/>
      <c r="I7" s="55"/>
      <c r="J7" s="55"/>
      <c r="K7" s="55"/>
      <c r="L7" s="55"/>
      <c r="M7" s="55"/>
      <c r="N7" s="55"/>
      <c r="O7" s="58">
        <f>SUM(H7:N7)</f>
        <v>0</v>
      </c>
    </row>
    <row r="8" spans="1:15" x14ac:dyDescent="0.25">
      <c r="A8" s="59" t="s">
        <v>77</v>
      </c>
      <c r="B8" s="60" t="s">
        <v>78</v>
      </c>
      <c r="C8" s="55"/>
      <c r="D8" s="55"/>
      <c r="E8" s="56">
        <f t="shared" ref="E8:E15" si="0">C8+D8</f>
        <v>0</v>
      </c>
      <c r="F8" s="56"/>
      <c r="G8" s="56">
        <f t="shared" ref="G8:G61" si="1">E8+F8</f>
        <v>0</v>
      </c>
      <c r="H8" s="57"/>
      <c r="I8" s="55"/>
      <c r="J8" s="55"/>
      <c r="K8" s="55"/>
      <c r="L8" s="55"/>
      <c r="M8" s="55"/>
      <c r="N8" s="55"/>
      <c r="O8" s="58">
        <f t="shared" ref="O8:O32" si="2">SUM(H8:N8)</f>
        <v>0</v>
      </c>
    </row>
    <row r="9" spans="1:15" x14ac:dyDescent="0.25">
      <c r="A9" s="59" t="s">
        <v>79</v>
      </c>
      <c r="B9" s="60" t="s">
        <v>80</v>
      </c>
      <c r="C9" s="55"/>
      <c r="D9" s="55"/>
      <c r="E9" s="56">
        <f t="shared" si="0"/>
        <v>0</v>
      </c>
      <c r="F9" s="56"/>
      <c r="G9" s="56">
        <f t="shared" si="1"/>
        <v>0</v>
      </c>
      <c r="H9" s="57"/>
      <c r="I9" s="55"/>
      <c r="J9" s="55"/>
      <c r="K9" s="55"/>
      <c r="L9" s="55"/>
      <c r="M9" s="55"/>
      <c r="N9" s="55"/>
      <c r="O9" s="58">
        <f t="shared" si="2"/>
        <v>0</v>
      </c>
    </row>
    <row r="10" spans="1:15" x14ac:dyDescent="0.25">
      <c r="A10" s="59" t="s">
        <v>81</v>
      </c>
      <c r="B10" s="60" t="s">
        <v>82</v>
      </c>
      <c r="C10" s="55"/>
      <c r="D10" s="55"/>
      <c r="E10" s="56">
        <f t="shared" si="0"/>
        <v>0</v>
      </c>
      <c r="F10" s="56"/>
      <c r="G10" s="56">
        <f>E10+F10</f>
        <v>0</v>
      </c>
      <c r="H10" s="57"/>
      <c r="I10" s="55"/>
      <c r="J10" s="55"/>
      <c r="K10" s="55"/>
      <c r="L10" s="55"/>
      <c r="M10" s="55"/>
      <c r="N10" s="55"/>
      <c r="O10" s="58">
        <f t="shared" si="2"/>
        <v>0</v>
      </c>
    </row>
    <row r="11" spans="1:15" x14ac:dyDescent="0.25">
      <c r="A11" s="59" t="s">
        <v>83</v>
      </c>
      <c r="B11" s="61" t="s">
        <v>84</v>
      </c>
      <c r="C11" s="55"/>
      <c r="D11" s="55"/>
      <c r="E11" s="56">
        <f>C11+D11</f>
        <v>0</v>
      </c>
      <c r="F11" s="56"/>
      <c r="G11" s="56">
        <f>E11+F11</f>
        <v>0</v>
      </c>
      <c r="H11" s="57"/>
      <c r="I11" s="55"/>
      <c r="J11" s="55"/>
      <c r="K11" s="55"/>
      <c r="L11" s="55"/>
      <c r="M11" s="55"/>
      <c r="N11" s="55"/>
      <c r="O11" s="58">
        <f>SUM(H11:N11)</f>
        <v>0</v>
      </c>
    </row>
    <row r="12" spans="1:15" x14ac:dyDescent="0.25">
      <c r="A12" s="59" t="s">
        <v>85</v>
      </c>
      <c r="B12" s="60" t="s">
        <v>86</v>
      </c>
      <c r="C12" s="55"/>
      <c r="D12" s="55"/>
      <c r="E12" s="56">
        <f t="shared" si="0"/>
        <v>0</v>
      </c>
      <c r="F12" s="56"/>
      <c r="G12" s="56">
        <f t="shared" si="1"/>
        <v>0</v>
      </c>
      <c r="H12" s="57"/>
      <c r="I12" s="55"/>
      <c r="J12" s="55"/>
      <c r="K12" s="55"/>
      <c r="L12" s="55"/>
      <c r="M12" s="55"/>
      <c r="N12" s="55"/>
      <c r="O12" s="58">
        <f t="shared" si="2"/>
        <v>0</v>
      </c>
    </row>
    <row r="13" spans="1:15" x14ac:dyDescent="0.25">
      <c r="A13" s="59" t="s">
        <v>87</v>
      </c>
      <c r="B13" s="60" t="s">
        <v>88</v>
      </c>
      <c r="C13" s="55"/>
      <c r="D13" s="55"/>
      <c r="E13" s="56">
        <f>C13+D13</f>
        <v>0</v>
      </c>
      <c r="F13" s="56"/>
      <c r="G13" s="56">
        <f>E13+F13</f>
        <v>0</v>
      </c>
      <c r="H13" s="57"/>
      <c r="I13" s="55"/>
      <c r="J13" s="55"/>
      <c r="K13" s="55"/>
      <c r="L13" s="55"/>
      <c r="M13" s="55"/>
      <c r="N13" s="55"/>
      <c r="O13" s="58">
        <f>SUM(H13:N13)</f>
        <v>0</v>
      </c>
    </row>
    <row r="14" spans="1:15" x14ac:dyDescent="0.25">
      <c r="A14" s="59" t="s">
        <v>89</v>
      </c>
      <c r="B14" s="62" t="s">
        <v>90</v>
      </c>
      <c r="C14" s="55"/>
      <c r="D14" s="55"/>
      <c r="E14" s="56">
        <f>C14+D14</f>
        <v>0</v>
      </c>
      <c r="F14" s="56"/>
      <c r="G14" s="56">
        <f>E14+F14</f>
        <v>0</v>
      </c>
      <c r="H14" s="57"/>
      <c r="I14" s="55"/>
      <c r="J14" s="55"/>
      <c r="K14" s="55"/>
      <c r="L14" s="55"/>
      <c r="M14" s="55"/>
      <c r="N14" s="55"/>
      <c r="O14" s="58">
        <f>SUM(H14:N14)</f>
        <v>0</v>
      </c>
    </row>
    <row r="15" spans="1:15" x14ac:dyDescent="0.25">
      <c r="A15" s="59" t="s">
        <v>91</v>
      </c>
      <c r="B15" s="60" t="s">
        <v>92</v>
      </c>
      <c r="C15" s="55"/>
      <c r="D15" s="55"/>
      <c r="E15" s="56">
        <f t="shared" si="0"/>
        <v>0</v>
      </c>
      <c r="F15" s="56"/>
      <c r="G15" s="56">
        <f t="shared" si="1"/>
        <v>0</v>
      </c>
      <c r="H15" s="57"/>
      <c r="I15" s="55"/>
      <c r="J15" s="55"/>
      <c r="K15" s="55"/>
      <c r="L15" s="55"/>
      <c r="M15" s="55"/>
      <c r="N15" s="55"/>
      <c r="O15" s="58">
        <f t="shared" si="2"/>
        <v>0</v>
      </c>
    </row>
    <row r="16" spans="1:15" ht="13" x14ac:dyDescent="0.3">
      <c r="A16" s="63">
        <v>10199</v>
      </c>
      <c r="B16" s="64" t="s">
        <v>757</v>
      </c>
      <c r="C16" s="65">
        <f>SUM(C5:C15)</f>
        <v>0</v>
      </c>
      <c r="D16" s="65">
        <f>SUM(D5:D15)</f>
        <v>0</v>
      </c>
      <c r="E16" s="65">
        <f>SUM(E5:E15)</f>
        <v>0</v>
      </c>
      <c r="F16" s="65">
        <f>SUM(F5:F15)</f>
        <v>0</v>
      </c>
      <c r="G16" s="66">
        <f>E16+F16</f>
        <v>0</v>
      </c>
      <c r="H16" s="57"/>
      <c r="I16" s="55"/>
      <c r="J16" s="55"/>
      <c r="K16" s="55"/>
      <c r="L16" s="55"/>
      <c r="M16" s="55"/>
      <c r="N16" s="55"/>
      <c r="O16" s="58">
        <f t="shared" si="2"/>
        <v>0</v>
      </c>
    </row>
    <row r="17" spans="1:15" x14ac:dyDescent="0.25">
      <c r="A17" s="53" t="s">
        <v>758</v>
      </c>
      <c r="B17" s="54"/>
      <c r="C17" s="67"/>
      <c r="D17" s="67"/>
      <c r="E17" s="67"/>
      <c r="F17" s="67"/>
      <c r="G17" s="68"/>
      <c r="H17" s="57"/>
      <c r="I17" s="55"/>
      <c r="J17" s="55"/>
      <c r="K17" s="55"/>
      <c r="L17" s="55"/>
      <c r="M17" s="55"/>
      <c r="N17" s="55"/>
      <c r="O17" s="58">
        <f t="shared" si="2"/>
        <v>0</v>
      </c>
    </row>
    <row r="18" spans="1:15" x14ac:dyDescent="0.25">
      <c r="A18" s="59" t="s">
        <v>94</v>
      </c>
      <c r="B18" s="61" t="s">
        <v>759</v>
      </c>
      <c r="C18" s="55"/>
      <c r="D18" s="55"/>
      <c r="E18" s="56">
        <f>C18+D18</f>
        <v>0</v>
      </c>
      <c r="F18" s="56"/>
      <c r="G18" s="56">
        <f>E18+F18</f>
        <v>0</v>
      </c>
      <c r="H18" s="57"/>
      <c r="I18" s="55"/>
      <c r="J18" s="55"/>
      <c r="K18" s="55"/>
      <c r="L18" s="55"/>
      <c r="M18" s="55"/>
      <c r="N18" s="55"/>
      <c r="O18" s="58">
        <f t="shared" si="2"/>
        <v>0</v>
      </c>
    </row>
    <row r="19" spans="1:15" x14ac:dyDescent="0.25">
      <c r="A19" s="59" t="s">
        <v>96</v>
      </c>
      <c r="B19" s="61" t="s">
        <v>760</v>
      </c>
      <c r="C19" s="55"/>
      <c r="D19" s="55"/>
      <c r="E19" s="56">
        <f>C19+D19</f>
        <v>0</v>
      </c>
      <c r="F19" s="56"/>
      <c r="G19" s="56">
        <f t="shared" si="1"/>
        <v>0</v>
      </c>
      <c r="H19" s="57"/>
      <c r="I19" s="55"/>
      <c r="J19" s="55"/>
      <c r="K19" s="55"/>
      <c r="L19" s="55"/>
      <c r="M19" s="55"/>
      <c r="N19" s="55"/>
      <c r="O19" s="58">
        <f t="shared" si="2"/>
        <v>0</v>
      </c>
    </row>
    <row r="20" spans="1:15" x14ac:dyDescent="0.25">
      <c r="A20" s="59" t="s">
        <v>98</v>
      </c>
      <c r="B20" s="61" t="s">
        <v>761</v>
      </c>
      <c r="C20" s="55"/>
      <c r="D20" s="55"/>
      <c r="E20" s="56">
        <f>C20+D20</f>
        <v>0</v>
      </c>
      <c r="F20" s="56"/>
      <c r="G20" s="56">
        <f t="shared" si="1"/>
        <v>0</v>
      </c>
      <c r="H20" s="57"/>
      <c r="I20" s="55"/>
      <c r="J20" s="55"/>
      <c r="K20" s="55"/>
      <c r="L20" s="55"/>
      <c r="M20" s="55"/>
      <c r="N20" s="55"/>
      <c r="O20" s="58">
        <f t="shared" si="2"/>
        <v>0</v>
      </c>
    </row>
    <row r="21" spans="1:15" x14ac:dyDescent="0.25">
      <c r="A21" s="59" t="s">
        <v>100</v>
      </c>
      <c r="B21" s="61" t="s">
        <v>762</v>
      </c>
      <c r="C21" s="55"/>
      <c r="D21" s="55"/>
      <c r="E21" s="56">
        <f>C21+D21</f>
        <v>0</v>
      </c>
      <c r="F21" s="56"/>
      <c r="G21" s="56">
        <f t="shared" si="1"/>
        <v>0</v>
      </c>
      <c r="H21" s="57"/>
      <c r="I21" s="55"/>
      <c r="J21" s="55"/>
      <c r="K21" s="55"/>
      <c r="L21" s="55"/>
      <c r="M21" s="55"/>
      <c r="N21" s="55"/>
      <c r="O21" s="58">
        <f t="shared" si="2"/>
        <v>0</v>
      </c>
    </row>
    <row r="22" spans="1:15" x14ac:dyDescent="0.25">
      <c r="A22" s="59" t="s">
        <v>102</v>
      </c>
      <c r="B22" s="61" t="s">
        <v>763</v>
      </c>
      <c r="C22" s="55"/>
      <c r="D22" s="55"/>
      <c r="E22" s="56">
        <f>C22+D22</f>
        <v>0</v>
      </c>
      <c r="F22" s="56"/>
      <c r="G22" s="56">
        <f t="shared" si="1"/>
        <v>0</v>
      </c>
      <c r="H22" s="57"/>
      <c r="I22" s="55"/>
      <c r="J22" s="55"/>
      <c r="K22" s="55"/>
      <c r="L22" s="55"/>
      <c r="M22" s="55"/>
      <c r="N22" s="55"/>
      <c r="O22" s="58">
        <f t="shared" si="2"/>
        <v>0</v>
      </c>
    </row>
    <row r="23" spans="1:15" ht="13" x14ac:dyDescent="0.3">
      <c r="A23" s="63">
        <v>10299</v>
      </c>
      <c r="B23" s="69" t="s">
        <v>764</v>
      </c>
      <c r="C23" s="65">
        <f>SUM(C18:C22)</f>
        <v>0</v>
      </c>
      <c r="D23" s="65">
        <f>SUM(D18:D22)</f>
        <v>0</v>
      </c>
      <c r="E23" s="65">
        <f>SUM(E18:E22)</f>
        <v>0</v>
      </c>
      <c r="F23" s="65">
        <f>SUM(F18:F22)</f>
        <v>0</v>
      </c>
      <c r="G23" s="65">
        <f>SUM(G18:G22)</f>
        <v>0</v>
      </c>
      <c r="H23" s="57"/>
      <c r="I23" s="55"/>
      <c r="J23" s="55"/>
      <c r="K23" s="55"/>
      <c r="L23" s="55"/>
      <c r="M23" s="55"/>
      <c r="N23" s="55"/>
      <c r="O23" s="58">
        <f t="shared" si="2"/>
        <v>0</v>
      </c>
    </row>
    <row r="24" spans="1:15" x14ac:dyDescent="0.25">
      <c r="A24" s="70" t="s">
        <v>765</v>
      </c>
      <c r="B24" s="54"/>
      <c r="C24" s="67"/>
      <c r="D24" s="67"/>
      <c r="E24" s="67"/>
      <c r="F24" s="67"/>
      <c r="G24" s="67"/>
      <c r="H24" s="57"/>
      <c r="I24" s="55"/>
      <c r="J24" s="55"/>
      <c r="K24" s="55"/>
      <c r="L24" s="55"/>
      <c r="M24" s="55"/>
      <c r="N24" s="55"/>
      <c r="O24" s="58">
        <f t="shared" si="2"/>
        <v>0</v>
      </c>
    </row>
    <row r="25" spans="1:15" x14ac:dyDescent="0.25">
      <c r="A25" s="59" t="s">
        <v>106</v>
      </c>
      <c r="B25" s="54" t="s">
        <v>107</v>
      </c>
      <c r="C25" s="55"/>
      <c r="D25" s="55"/>
      <c r="E25" s="56"/>
      <c r="F25" s="56"/>
      <c r="G25" s="56">
        <f t="shared" si="1"/>
        <v>0</v>
      </c>
      <c r="H25" s="57"/>
      <c r="I25" s="55"/>
      <c r="J25" s="55"/>
      <c r="K25" s="55"/>
      <c r="L25" s="55"/>
      <c r="M25" s="55"/>
      <c r="N25" s="55"/>
      <c r="O25" s="58">
        <f t="shared" si="2"/>
        <v>0</v>
      </c>
    </row>
    <row r="26" spans="1:15" x14ac:dyDescent="0.25">
      <c r="A26" s="59" t="s">
        <v>108</v>
      </c>
      <c r="B26" s="54" t="s">
        <v>109</v>
      </c>
      <c r="C26" s="55"/>
      <c r="D26" s="55"/>
      <c r="E26" s="56">
        <f t="shared" ref="E26:E31" si="3">C26+D26</f>
        <v>0</v>
      </c>
      <c r="F26" s="56"/>
      <c r="G26" s="56">
        <f t="shared" si="1"/>
        <v>0</v>
      </c>
      <c r="H26" s="57"/>
      <c r="I26" s="55"/>
      <c r="J26" s="55"/>
      <c r="K26" s="55"/>
      <c r="L26" s="55"/>
      <c r="M26" s="55"/>
      <c r="N26" s="55"/>
      <c r="O26" s="58">
        <f t="shared" si="2"/>
        <v>0</v>
      </c>
    </row>
    <row r="27" spans="1:15" x14ac:dyDescent="0.25">
      <c r="A27" s="59" t="s">
        <v>110</v>
      </c>
      <c r="B27" s="54" t="s">
        <v>111</v>
      </c>
      <c r="C27" s="55"/>
      <c r="D27" s="55"/>
      <c r="E27" s="56">
        <f t="shared" si="3"/>
        <v>0</v>
      </c>
      <c r="F27" s="56"/>
      <c r="G27" s="56">
        <f t="shared" si="1"/>
        <v>0</v>
      </c>
      <c r="H27" s="57"/>
      <c r="I27" s="55"/>
      <c r="J27" s="55"/>
      <c r="K27" s="55"/>
      <c r="L27" s="55"/>
      <c r="M27" s="55"/>
      <c r="N27" s="55"/>
      <c r="O27" s="58">
        <f t="shared" si="2"/>
        <v>0</v>
      </c>
    </row>
    <row r="28" spans="1:15" x14ac:dyDescent="0.25">
      <c r="A28" s="59" t="s">
        <v>112</v>
      </c>
      <c r="B28" s="70" t="s">
        <v>766</v>
      </c>
      <c r="C28" s="55"/>
      <c r="D28" s="55"/>
      <c r="E28" s="56">
        <f t="shared" si="3"/>
        <v>0</v>
      </c>
      <c r="F28" s="56"/>
      <c r="G28" s="56">
        <f t="shared" si="1"/>
        <v>0</v>
      </c>
      <c r="H28" s="57"/>
      <c r="I28" s="55"/>
      <c r="J28" s="55"/>
      <c r="K28" s="55"/>
      <c r="L28" s="55"/>
      <c r="M28" s="55"/>
      <c r="N28" s="55"/>
      <c r="O28" s="58">
        <f t="shared" si="2"/>
        <v>0</v>
      </c>
    </row>
    <row r="29" spans="1:15" x14ac:dyDescent="0.25">
      <c r="A29" s="59" t="s">
        <v>114</v>
      </c>
      <c r="B29" s="70" t="s">
        <v>767</v>
      </c>
      <c r="C29" s="55"/>
      <c r="D29" s="55"/>
      <c r="E29" s="56">
        <f>C29+D29</f>
        <v>0</v>
      </c>
      <c r="F29" s="56"/>
      <c r="G29" s="56">
        <f>E29+F29</f>
        <v>0</v>
      </c>
      <c r="H29" s="57"/>
      <c r="I29" s="55"/>
      <c r="J29" s="55"/>
      <c r="K29" s="55"/>
      <c r="L29" s="55"/>
      <c r="M29" s="55"/>
      <c r="N29" s="55"/>
      <c r="O29" s="58">
        <f>SUM(H29:N29)</f>
        <v>0</v>
      </c>
    </row>
    <row r="30" spans="1:15" x14ac:dyDescent="0.25">
      <c r="A30" s="59" t="s">
        <v>116</v>
      </c>
      <c r="B30" s="70" t="s">
        <v>117</v>
      </c>
      <c r="C30" s="55">
        <f>SUM(C25:C29)</f>
        <v>0</v>
      </c>
      <c r="D30" s="55">
        <f>SUM(D25:D29)</f>
        <v>0</v>
      </c>
      <c r="E30" s="55">
        <f>SUM(E25:E29)</f>
        <v>0</v>
      </c>
      <c r="F30" s="55">
        <f>SUM(F25:F29)</f>
        <v>0</v>
      </c>
      <c r="G30" s="55">
        <f>SUM(G25:G29)</f>
        <v>0</v>
      </c>
      <c r="H30" s="57"/>
      <c r="I30" s="55"/>
      <c r="J30" s="55"/>
      <c r="K30" s="55"/>
      <c r="L30" s="55"/>
      <c r="M30" s="55"/>
      <c r="N30" s="55"/>
      <c r="O30" s="58">
        <f t="shared" si="2"/>
        <v>0</v>
      </c>
    </row>
    <row r="31" spans="1:15" x14ac:dyDescent="0.25">
      <c r="A31" s="59" t="s">
        <v>118</v>
      </c>
      <c r="B31" s="70" t="s">
        <v>119</v>
      </c>
      <c r="C31" s="55"/>
      <c r="D31" s="55"/>
      <c r="E31" s="56">
        <f t="shared" si="3"/>
        <v>0</v>
      </c>
      <c r="F31" s="56"/>
      <c r="G31" s="56">
        <f t="shared" si="1"/>
        <v>0</v>
      </c>
      <c r="H31" s="57"/>
      <c r="I31" s="55"/>
      <c r="J31" s="55"/>
      <c r="K31" s="55"/>
      <c r="L31" s="55"/>
      <c r="M31" s="55"/>
      <c r="N31" s="55"/>
      <c r="O31" s="58">
        <f t="shared" si="2"/>
        <v>0</v>
      </c>
    </row>
    <row r="32" spans="1:15" ht="13" x14ac:dyDescent="0.3">
      <c r="A32" s="63">
        <v>10399</v>
      </c>
      <c r="B32" s="71" t="s">
        <v>768</v>
      </c>
      <c r="C32" s="65">
        <f>SUM(C30:C31)</f>
        <v>0</v>
      </c>
      <c r="D32" s="65">
        <f>SUM(D30:D31)</f>
        <v>0</v>
      </c>
      <c r="E32" s="65">
        <f>SUM(E30:E31)</f>
        <v>0</v>
      </c>
      <c r="F32" s="65">
        <f>SUM(F30:F31)</f>
        <v>0</v>
      </c>
      <c r="G32" s="65">
        <f>SUM(G30:G31)</f>
        <v>0</v>
      </c>
      <c r="H32" s="57"/>
      <c r="I32" s="55"/>
      <c r="J32" s="55"/>
      <c r="K32" s="55"/>
      <c r="L32" s="55"/>
      <c r="M32" s="55"/>
      <c r="N32" s="55"/>
      <c r="O32" s="58">
        <f t="shared" si="2"/>
        <v>0</v>
      </c>
    </row>
    <row r="33" spans="1:15" ht="13" x14ac:dyDescent="0.3">
      <c r="A33" s="63">
        <v>19999</v>
      </c>
      <c r="B33" s="72" t="s">
        <v>769</v>
      </c>
      <c r="C33" s="65">
        <f>C16+C23+C32</f>
        <v>0</v>
      </c>
      <c r="D33" s="65">
        <f>D16+D23+D32</f>
        <v>0</v>
      </c>
      <c r="E33" s="65">
        <f>E16+E23+E32</f>
        <v>0</v>
      </c>
      <c r="F33" s="65">
        <f>F16+F23+F32</f>
        <v>0</v>
      </c>
      <c r="G33" s="66">
        <f>E33+F33</f>
        <v>0</v>
      </c>
      <c r="H33" s="73">
        <f t="shared" ref="H33:O33" si="4">H16+H23+H32</f>
        <v>0</v>
      </c>
      <c r="I33" s="65">
        <f t="shared" si="4"/>
        <v>0</v>
      </c>
      <c r="J33" s="65">
        <f t="shared" si="4"/>
        <v>0</v>
      </c>
      <c r="K33" s="65">
        <f t="shared" si="4"/>
        <v>0</v>
      </c>
      <c r="L33" s="65">
        <f t="shared" si="4"/>
        <v>0</v>
      </c>
      <c r="M33" s="65">
        <f t="shared" si="4"/>
        <v>0</v>
      </c>
      <c r="N33" s="65">
        <f t="shared" si="4"/>
        <v>0</v>
      </c>
      <c r="O33" s="74">
        <f t="shared" si="4"/>
        <v>0</v>
      </c>
    </row>
    <row r="34" spans="1:15" x14ac:dyDescent="0.25">
      <c r="A34" s="53" t="s">
        <v>770</v>
      </c>
      <c r="B34" s="54"/>
      <c r="C34" s="67"/>
      <c r="D34" s="67"/>
      <c r="E34" s="67"/>
      <c r="F34" s="67"/>
      <c r="G34" s="68"/>
      <c r="H34" s="75" t="s">
        <v>814</v>
      </c>
      <c r="I34" s="76" t="s">
        <v>815</v>
      </c>
      <c r="J34" s="76" t="s">
        <v>816</v>
      </c>
      <c r="K34" s="76" t="s">
        <v>817</v>
      </c>
      <c r="L34" s="76" t="s">
        <v>818</v>
      </c>
      <c r="M34" s="76" t="s">
        <v>819</v>
      </c>
      <c r="N34" s="76" t="s">
        <v>820</v>
      </c>
      <c r="O34" s="77" t="s">
        <v>496</v>
      </c>
    </row>
    <row r="35" spans="1:15" x14ac:dyDescent="0.25">
      <c r="A35" s="78" t="s">
        <v>124</v>
      </c>
      <c r="B35" s="79" t="s">
        <v>125</v>
      </c>
      <c r="C35" s="55"/>
      <c r="D35" s="55"/>
      <c r="E35" s="56">
        <f>C35+D35</f>
        <v>0</v>
      </c>
      <c r="F35" s="56"/>
      <c r="G35" s="56">
        <f>E35+F35</f>
        <v>0</v>
      </c>
      <c r="H35" s="75"/>
      <c r="I35" s="76"/>
      <c r="J35" s="76"/>
      <c r="K35" s="76"/>
      <c r="L35" s="76"/>
      <c r="M35" s="76"/>
      <c r="N35" s="76"/>
      <c r="O35" s="58">
        <f>SUM(H35:N35)</f>
        <v>0</v>
      </c>
    </row>
    <row r="36" spans="1:15" x14ac:dyDescent="0.25">
      <c r="A36" s="59" t="s">
        <v>126</v>
      </c>
      <c r="B36" s="60" t="s">
        <v>127</v>
      </c>
      <c r="C36" s="55"/>
      <c r="D36" s="55"/>
      <c r="E36" s="56">
        <f t="shared" ref="E36:E44" si="5">C36+D36</f>
        <v>0</v>
      </c>
      <c r="F36" s="56"/>
      <c r="G36" s="56">
        <f t="shared" si="1"/>
        <v>0</v>
      </c>
      <c r="H36" s="57"/>
      <c r="I36" s="55"/>
      <c r="J36" s="55"/>
      <c r="K36" s="55"/>
      <c r="L36" s="55"/>
      <c r="M36" s="55"/>
      <c r="N36" s="55"/>
      <c r="O36" s="58">
        <f t="shared" ref="O36:O62" si="6">SUM(H36:N36)</f>
        <v>0</v>
      </c>
    </row>
    <row r="37" spans="1:15" x14ac:dyDescent="0.25">
      <c r="A37" s="59" t="s">
        <v>128</v>
      </c>
      <c r="B37" s="60" t="s">
        <v>129</v>
      </c>
      <c r="C37" s="55"/>
      <c r="D37" s="55"/>
      <c r="E37" s="56">
        <f t="shared" si="5"/>
        <v>0</v>
      </c>
      <c r="F37" s="56"/>
      <c r="G37" s="56">
        <f t="shared" si="1"/>
        <v>0</v>
      </c>
      <c r="H37" s="57"/>
      <c r="I37" s="55"/>
      <c r="J37" s="55"/>
      <c r="K37" s="55"/>
      <c r="L37" s="55"/>
      <c r="M37" s="55"/>
      <c r="N37" s="55"/>
      <c r="O37" s="58">
        <f t="shared" si="6"/>
        <v>0</v>
      </c>
    </row>
    <row r="38" spans="1:15" x14ac:dyDescent="0.25">
      <c r="A38" s="59" t="s">
        <v>130</v>
      </c>
      <c r="B38" s="60" t="s">
        <v>715</v>
      </c>
      <c r="C38" s="55"/>
      <c r="D38" s="55"/>
      <c r="E38" s="56">
        <f>C38+D38</f>
        <v>0</v>
      </c>
      <c r="F38" s="56"/>
      <c r="G38" s="56">
        <f>E38+F38</f>
        <v>0</v>
      </c>
      <c r="H38" s="57"/>
      <c r="I38" s="55"/>
      <c r="J38" s="55"/>
      <c r="K38" s="55"/>
      <c r="L38" s="55"/>
      <c r="M38" s="55"/>
      <c r="N38" s="55"/>
      <c r="O38" s="58">
        <f>SUM(H38:N38)</f>
        <v>0</v>
      </c>
    </row>
    <row r="39" spans="1:15" x14ac:dyDescent="0.25">
      <c r="A39" s="59" t="s">
        <v>132</v>
      </c>
      <c r="B39" s="60" t="s">
        <v>133</v>
      </c>
      <c r="C39" s="65">
        <f>C38</f>
        <v>0</v>
      </c>
      <c r="D39" s="65">
        <f>D38</f>
        <v>0</v>
      </c>
      <c r="E39" s="65">
        <f>E38</f>
        <v>0</v>
      </c>
      <c r="F39" s="65">
        <f>F38</f>
        <v>0</v>
      </c>
      <c r="G39" s="65">
        <f>G38</f>
        <v>0</v>
      </c>
      <c r="H39" s="57"/>
      <c r="I39" s="55"/>
      <c r="J39" s="55"/>
      <c r="K39" s="55"/>
      <c r="L39" s="55"/>
      <c r="M39" s="55"/>
      <c r="N39" s="55"/>
      <c r="O39" s="58">
        <f t="shared" si="6"/>
        <v>0</v>
      </c>
    </row>
    <row r="40" spans="1:15" x14ac:dyDescent="0.25">
      <c r="A40" s="59" t="s">
        <v>134</v>
      </c>
      <c r="B40" s="60" t="s">
        <v>771</v>
      </c>
      <c r="C40" s="55"/>
      <c r="D40" s="55"/>
      <c r="E40" s="56">
        <f t="shared" si="5"/>
        <v>0</v>
      </c>
      <c r="F40" s="56"/>
      <c r="G40" s="56">
        <f t="shared" si="1"/>
        <v>0</v>
      </c>
      <c r="H40" s="57"/>
      <c r="I40" s="55"/>
      <c r="J40" s="55"/>
      <c r="K40" s="55"/>
      <c r="L40" s="55"/>
      <c r="M40" s="55"/>
      <c r="N40" s="55"/>
      <c r="O40" s="58">
        <f t="shared" si="6"/>
        <v>0</v>
      </c>
    </row>
    <row r="41" spans="1:15" x14ac:dyDescent="0.25">
      <c r="A41" s="59" t="s">
        <v>136</v>
      </c>
      <c r="B41" s="60" t="s">
        <v>772</v>
      </c>
      <c r="C41" s="55"/>
      <c r="D41" s="55"/>
      <c r="E41" s="56">
        <f>C41+D41</f>
        <v>0</v>
      </c>
      <c r="F41" s="56"/>
      <c r="G41" s="56">
        <f>E41+F41</f>
        <v>0</v>
      </c>
      <c r="H41" s="57"/>
      <c r="I41" s="55"/>
      <c r="J41" s="55"/>
      <c r="K41" s="55"/>
      <c r="L41" s="55"/>
      <c r="M41" s="55"/>
      <c r="N41" s="55"/>
      <c r="O41" s="58">
        <f t="shared" si="6"/>
        <v>0</v>
      </c>
    </row>
    <row r="42" spans="1:15" x14ac:dyDescent="0.25">
      <c r="A42" s="59" t="s">
        <v>138</v>
      </c>
      <c r="B42" s="60" t="s">
        <v>773</v>
      </c>
      <c r="C42" s="55"/>
      <c r="D42" s="55"/>
      <c r="E42" s="56">
        <f t="shared" si="5"/>
        <v>0</v>
      </c>
      <c r="F42" s="56"/>
      <c r="G42" s="56">
        <f t="shared" si="1"/>
        <v>0</v>
      </c>
      <c r="H42" s="57"/>
      <c r="I42" s="55"/>
      <c r="J42" s="55"/>
      <c r="K42" s="55"/>
      <c r="L42" s="55"/>
      <c r="M42" s="55"/>
      <c r="N42" s="55"/>
      <c r="O42" s="58">
        <f t="shared" si="6"/>
        <v>0</v>
      </c>
    </row>
    <row r="43" spans="1:15" x14ac:dyDescent="0.25">
      <c r="A43" s="59" t="s">
        <v>140</v>
      </c>
      <c r="B43" s="60" t="s">
        <v>141</v>
      </c>
      <c r="C43" s="55"/>
      <c r="D43" s="55"/>
      <c r="E43" s="56">
        <f t="shared" si="5"/>
        <v>0</v>
      </c>
      <c r="F43" s="56"/>
      <c r="G43" s="56">
        <f t="shared" si="1"/>
        <v>0</v>
      </c>
      <c r="H43" s="57"/>
      <c r="I43" s="55"/>
      <c r="J43" s="55"/>
      <c r="K43" s="55"/>
      <c r="L43" s="55"/>
      <c r="M43" s="55"/>
      <c r="N43" s="55"/>
      <c r="O43" s="58">
        <f t="shared" si="6"/>
        <v>0</v>
      </c>
    </row>
    <row r="44" spans="1:15" x14ac:dyDescent="0.25">
      <c r="A44" s="80" t="s">
        <v>142</v>
      </c>
      <c r="B44" s="81" t="s">
        <v>774</v>
      </c>
      <c r="C44" s="55"/>
      <c r="D44" s="55"/>
      <c r="E44" s="56">
        <f t="shared" si="5"/>
        <v>0</v>
      </c>
      <c r="F44" s="56"/>
      <c r="G44" s="56">
        <f t="shared" si="1"/>
        <v>0</v>
      </c>
      <c r="H44" s="57"/>
      <c r="I44" s="55"/>
      <c r="J44" s="55"/>
      <c r="K44" s="55"/>
      <c r="L44" s="55"/>
      <c r="M44" s="55"/>
      <c r="N44" s="55"/>
      <c r="O44" s="58">
        <f t="shared" si="6"/>
        <v>0</v>
      </c>
    </row>
    <row r="45" spans="1:15" ht="13" x14ac:dyDescent="0.3">
      <c r="A45" s="63">
        <v>20199</v>
      </c>
      <c r="B45" s="64" t="s">
        <v>775</v>
      </c>
      <c r="C45" s="65">
        <f>SUM(C35:C37)+SUM(C39:C44)</f>
        <v>0</v>
      </c>
      <c r="D45" s="65">
        <f>SUM(D35:D37)+SUM(D39:D44)</f>
        <v>0</v>
      </c>
      <c r="E45" s="65">
        <f>SUM(E35:E37)+SUM(E39:E44)</f>
        <v>0</v>
      </c>
      <c r="F45" s="65">
        <f>SUM(F35:F37)+SUM(F39:F44)</f>
        <v>0</v>
      </c>
      <c r="G45" s="65">
        <f>SUM(G35:G37)+SUM(G39:G44)</f>
        <v>0</v>
      </c>
      <c r="H45" s="57"/>
      <c r="I45" s="55"/>
      <c r="J45" s="55"/>
      <c r="K45" s="55"/>
      <c r="L45" s="55"/>
      <c r="M45" s="55"/>
      <c r="N45" s="55"/>
      <c r="O45" s="58">
        <f t="shared" si="6"/>
        <v>0</v>
      </c>
    </row>
    <row r="46" spans="1:15" x14ac:dyDescent="0.25">
      <c r="A46" s="53" t="s">
        <v>776</v>
      </c>
      <c r="B46" s="54"/>
      <c r="C46" s="55"/>
      <c r="D46" s="55"/>
      <c r="E46" s="56"/>
      <c r="F46" s="56"/>
      <c r="G46" s="56"/>
      <c r="H46" s="57"/>
      <c r="I46" s="55"/>
      <c r="J46" s="55"/>
      <c r="K46" s="55"/>
      <c r="L46" s="55"/>
      <c r="M46" s="55"/>
      <c r="N46" s="55"/>
      <c r="O46" s="58">
        <f t="shared" si="6"/>
        <v>0</v>
      </c>
    </row>
    <row r="47" spans="1:15" x14ac:dyDescent="0.25">
      <c r="A47" s="59" t="s">
        <v>145</v>
      </c>
      <c r="B47" s="61" t="s">
        <v>777</v>
      </c>
      <c r="C47" s="55"/>
      <c r="D47" s="55"/>
      <c r="E47" s="56">
        <f>C47+D47</f>
        <v>0</v>
      </c>
      <c r="F47" s="56"/>
      <c r="G47" s="56">
        <f>E47+F47</f>
        <v>0</v>
      </c>
      <c r="H47" s="82"/>
      <c r="I47" s="67"/>
      <c r="J47" s="67"/>
      <c r="K47" s="67"/>
      <c r="L47" s="67"/>
      <c r="M47" s="67"/>
      <c r="N47" s="67"/>
      <c r="O47" s="58">
        <f t="shared" si="6"/>
        <v>0</v>
      </c>
    </row>
    <row r="48" spans="1:15" x14ac:dyDescent="0.25">
      <c r="A48" s="59" t="s">
        <v>147</v>
      </c>
      <c r="B48" s="61" t="s">
        <v>778</v>
      </c>
      <c r="C48" s="55"/>
      <c r="D48" s="55"/>
      <c r="E48" s="56">
        <f>C48+D48</f>
        <v>0</v>
      </c>
      <c r="F48" s="56"/>
      <c r="G48" s="56">
        <f>E48+F48</f>
        <v>0</v>
      </c>
      <c r="H48" s="57"/>
      <c r="I48" s="55"/>
      <c r="J48" s="55"/>
      <c r="K48" s="55"/>
      <c r="L48" s="55"/>
      <c r="M48" s="55"/>
      <c r="N48" s="55"/>
      <c r="O48" s="58">
        <f t="shared" si="6"/>
        <v>0</v>
      </c>
    </row>
    <row r="49" spans="1:15" x14ac:dyDescent="0.25">
      <c r="A49" s="59" t="s">
        <v>149</v>
      </c>
      <c r="B49" s="61" t="s">
        <v>779</v>
      </c>
      <c r="C49" s="55"/>
      <c r="D49" s="55"/>
      <c r="E49" s="56">
        <f>C49+D49</f>
        <v>0</v>
      </c>
      <c r="F49" s="56"/>
      <c r="G49" s="56">
        <f t="shared" si="1"/>
        <v>0</v>
      </c>
      <c r="H49" s="57"/>
      <c r="I49" s="55"/>
      <c r="J49" s="55"/>
      <c r="K49" s="55"/>
      <c r="L49" s="55"/>
      <c r="M49" s="55"/>
      <c r="N49" s="55"/>
      <c r="O49" s="58">
        <f t="shared" si="6"/>
        <v>0</v>
      </c>
    </row>
    <row r="50" spans="1:15" ht="13" x14ac:dyDescent="0.3">
      <c r="A50" s="63">
        <v>20299</v>
      </c>
      <c r="B50" s="69" t="s">
        <v>780</v>
      </c>
      <c r="C50" s="65">
        <f>SUM(C47:C49)</f>
        <v>0</v>
      </c>
      <c r="D50" s="65">
        <f>SUM(D47:D49)</f>
        <v>0</v>
      </c>
      <c r="E50" s="65">
        <f>SUM(E47:E49)</f>
        <v>0</v>
      </c>
      <c r="F50" s="65">
        <f>SUM(F47:F49)</f>
        <v>0</v>
      </c>
      <c r="G50" s="66">
        <f>E50+F50</f>
        <v>0</v>
      </c>
      <c r="H50" s="57"/>
      <c r="I50" s="55"/>
      <c r="J50" s="55"/>
      <c r="K50" s="55"/>
      <c r="L50" s="55"/>
      <c r="M50" s="55"/>
      <c r="N50" s="55"/>
      <c r="O50" s="58">
        <f t="shared" si="6"/>
        <v>0</v>
      </c>
    </row>
    <row r="51" spans="1:15" ht="13" x14ac:dyDescent="0.3">
      <c r="A51" s="63">
        <v>29999</v>
      </c>
      <c r="B51" s="69" t="s">
        <v>781</v>
      </c>
      <c r="C51" s="65">
        <f>C45+C50</f>
        <v>0</v>
      </c>
      <c r="D51" s="65">
        <f>D45+D50</f>
        <v>0</v>
      </c>
      <c r="E51" s="65">
        <f>E45+E50</f>
        <v>0</v>
      </c>
      <c r="F51" s="65">
        <f>F45+F50</f>
        <v>0</v>
      </c>
      <c r="G51" s="66">
        <f>E51+F51</f>
        <v>0</v>
      </c>
      <c r="H51" s="57"/>
      <c r="I51" s="55"/>
      <c r="J51" s="55"/>
      <c r="K51" s="55"/>
      <c r="L51" s="55"/>
      <c r="M51" s="55"/>
      <c r="N51" s="55"/>
      <c r="O51" s="58">
        <f t="shared" si="6"/>
        <v>0</v>
      </c>
    </row>
    <row r="52" spans="1:15" x14ac:dyDescent="0.25">
      <c r="A52" s="70" t="s">
        <v>782</v>
      </c>
      <c r="B52" s="54"/>
      <c r="C52" s="67"/>
      <c r="D52" s="67"/>
      <c r="E52" s="67"/>
      <c r="F52" s="67"/>
      <c r="G52" s="68"/>
      <c r="H52" s="57"/>
      <c r="I52" s="55"/>
      <c r="J52" s="55"/>
      <c r="K52" s="55"/>
      <c r="L52" s="55"/>
      <c r="M52" s="55"/>
      <c r="N52" s="55"/>
      <c r="O52" s="58">
        <f t="shared" si="6"/>
        <v>0</v>
      </c>
    </row>
    <row r="53" spans="1:15" x14ac:dyDescent="0.25">
      <c r="A53" s="59" t="s">
        <v>154</v>
      </c>
      <c r="B53" s="60" t="s">
        <v>155</v>
      </c>
      <c r="C53" s="55"/>
      <c r="D53" s="55"/>
      <c r="E53" s="56">
        <f>C53+D53</f>
        <v>0</v>
      </c>
      <c r="F53" s="56"/>
      <c r="G53" s="56">
        <f>E53+F53</f>
        <v>0</v>
      </c>
      <c r="H53" s="57"/>
      <c r="I53" s="55"/>
      <c r="J53" s="55"/>
      <c r="K53" s="55"/>
      <c r="L53" s="55"/>
      <c r="M53" s="55"/>
      <c r="N53" s="55"/>
      <c r="O53" s="58">
        <f t="shared" si="6"/>
        <v>0</v>
      </c>
    </row>
    <row r="54" spans="1:15" ht="15" customHeight="1" x14ac:dyDescent="0.25">
      <c r="A54" s="59" t="s">
        <v>156</v>
      </c>
      <c r="B54" s="60" t="s">
        <v>157</v>
      </c>
      <c r="C54" s="55"/>
      <c r="D54" s="55"/>
      <c r="E54" s="56">
        <f>C54+D54</f>
        <v>0</v>
      </c>
      <c r="F54" s="56"/>
      <c r="G54" s="56">
        <f>E54+F54</f>
        <v>0</v>
      </c>
      <c r="H54" s="57"/>
      <c r="I54" s="55"/>
      <c r="J54" s="55"/>
      <c r="K54" s="55"/>
      <c r="L54" s="55"/>
      <c r="M54" s="55"/>
      <c r="N54" s="55"/>
      <c r="O54" s="58">
        <f t="shared" si="6"/>
        <v>0</v>
      </c>
    </row>
    <row r="55" spans="1:15" ht="15" customHeight="1" x14ac:dyDescent="0.25">
      <c r="A55" s="59" t="s">
        <v>158</v>
      </c>
      <c r="B55" s="60" t="s">
        <v>159</v>
      </c>
      <c r="C55" s="55"/>
      <c r="D55" s="55"/>
      <c r="E55" s="56">
        <f t="shared" ref="E55:E61" si="7">C55+D55</f>
        <v>0</v>
      </c>
      <c r="F55" s="56"/>
      <c r="G55" s="56">
        <f t="shared" si="1"/>
        <v>0</v>
      </c>
      <c r="H55" s="57"/>
      <c r="I55" s="55"/>
      <c r="J55" s="55"/>
      <c r="K55" s="55"/>
      <c r="L55" s="55"/>
      <c r="M55" s="55"/>
      <c r="N55" s="55"/>
      <c r="O55" s="58">
        <f t="shared" si="6"/>
        <v>0</v>
      </c>
    </row>
    <row r="56" spans="1:15" ht="15" customHeight="1" x14ac:dyDescent="0.25">
      <c r="A56" s="59" t="s">
        <v>160</v>
      </c>
      <c r="B56" s="60" t="s">
        <v>161</v>
      </c>
      <c r="C56" s="55"/>
      <c r="D56" s="55"/>
      <c r="E56" s="56">
        <f t="shared" si="7"/>
        <v>0</v>
      </c>
      <c r="F56" s="56"/>
      <c r="G56" s="56">
        <f t="shared" si="1"/>
        <v>0</v>
      </c>
      <c r="H56" s="57"/>
      <c r="I56" s="55"/>
      <c r="J56" s="55"/>
      <c r="K56" s="55"/>
      <c r="L56" s="55"/>
      <c r="M56" s="55"/>
      <c r="N56" s="55"/>
      <c r="O56" s="58">
        <f t="shared" si="6"/>
        <v>0</v>
      </c>
    </row>
    <row r="57" spans="1:15" ht="15" customHeight="1" x14ac:dyDescent="0.25">
      <c r="A57" s="59" t="s">
        <v>162</v>
      </c>
      <c r="B57" s="60" t="s">
        <v>163</v>
      </c>
      <c r="C57" s="55"/>
      <c r="D57" s="55"/>
      <c r="E57" s="56">
        <f t="shared" si="7"/>
        <v>0</v>
      </c>
      <c r="F57" s="56"/>
      <c r="G57" s="56">
        <f t="shared" si="1"/>
        <v>0</v>
      </c>
      <c r="H57" s="57"/>
      <c r="I57" s="55"/>
      <c r="J57" s="55"/>
      <c r="K57" s="55"/>
      <c r="L57" s="55"/>
      <c r="M57" s="55"/>
      <c r="N57" s="55"/>
      <c r="O57" s="58">
        <f t="shared" si="6"/>
        <v>0</v>
      </c>
    </row>
    <row r="58" spans="1:15" ht="15" customHeight="1" x14ac:dyDescent="0.25">
      <c r="A58" s="59" t="s">
        <v>164</v>
      </c>
      <c r="B58" s="60" t="s">
        <v>165</v>
      </c>
      <c r="C58" s="55"/>
      <c r="D58" s="55"/>
      <c r="E58" s="56">
        <f t="shared" si="7"/>
        <v>0</v>
      </c>
      <c r="F58" s="56"/>
      <c r="G58" s="56">
        <f t="shared" si="1"/>
        <v>0</v>
      </c>
      <c r="H58" s="57"/>
      <c r="I58" s="55"/>
      <c r="J58" s="55"/>
      <c r="K58" s="55"/>
      <c r="L58" s="55"/>
      <c r="M58" s="55"/>
      <c r="N58" s="55"/>
      <c r="O58" s="58">
        <f t="shared" si="6"/>
        <v>0</v>
      </c>
    </row>
    <row r="59" spans="1:15" ht="15" customHeight="1" x14ac:dyDescent="0.25">
      <c r="A59" s="59" t="s">
        <v>166</v>
      </c>
      <c r="B59" s="61" t="s">
        <v>167</v>
      </c>
      <c r="C59" s="55"/>
      <c r="D59" s="55"/>
      <c r="E59" s="56">
        <f t="shared" si="7"/>
        <v>0</v>
      </c>
      <c r="F59" s="56"/>
      <c r="G59" s="56">
        <f t="shared" si="1"/>
        <v>0</v>
      </c>
      <c r="H59" s="57"/>
      <c r="I59" s="55"/>
      <c r="J59" s="55"/>
      <c r="K59" s="55"/>
      <c r="L59" s="55"/>
      <c r="M59" s="55"/>
      <c r="N59" s="55"/>
      <c r="O59" s="58">
        <f t="shared" si="6"/>
        <v>0</v>
      </c>
    </row>
    <row r="60" spans="1:15" ht="15" customHeight="1" x14ac:dyDescent="0.25">
      <c r="A60" s="59" t="s">
        <v>168</v>
      </c>
      <c r="B60" s="61" t="s">
        <v>169</v>
      </c>
      <c r="C60" s="55"/>
      <c r="D60" s="55"/>
      <c r="E60" s="56">
        <f t="shared" si="7"/>
        <v>0</v>
      </c>
      <c r="F60" s="56"/>
      <c r="G60" s="56">
        <f t="shared" si="1"/>
        <v>0</v>
      </c>
      <c r="H60" s="57"/>
      <c r="I60" s="55"/>
      <c r="J60" s="55"/>
      <c r="K60" s="55"/>
      <c r="L60" s="55"/>
      <c r="M60" s="55"/>
      <c r="N60" s="55"/>
      <c r="O60" s="58">
        <f t="shared" si="6"/>
        <v>0</v>
      </c>
    </row>
    <row r="61" spans="1:15" ht="15" customHeight="1" x14ac:dyDescent="0.25">
      <c r="A61" s="59" t="s">
        <v>170</v>
      </c>
      <c r="B61" s="61" t="s">
        <v>171</v>
      </c>
      <c r="C61" s="55"/>
      <c r="D61" s="55"/>
      <c r="E61" s="56">
        <f t="shared" si="7"/>
        <v>0</v>
      </c>
      <c r="F61" s="56"/>
      <c r="G61" s="56">
        <f t="shared" si="1"/>
        <v>0</v>
      </c>
      <c r="H61" s="57"/>
      <c r="I61" s="55"/>
      <c r="J61" s="55"/>
      <c r="K61" s="55"/>
      <c r="L61" s="55"/>
      <c r="M61" s="55"/>
      <c r="N61" s="55"/>
      <c r="O61" s="58">
        <f t="shared" si="6"/>
        <v>0</v>
      </c>
    </row>
    <row r="62" spans="1:15" ht="15" customHeight="1" x14ac:dyDescent="0.25">
      <c r="A62" s="59" t="s">
        <v>172</v>
      </c>
      <c r="B62" s="60" t="s">
        <v>173</v>
      </c>
      <c r="C62" s="55"/>
      <c r="D62" s="55"/>
      <c r="E62" s="56">
        <f>C62+D62</f>
        <v>0</v>
      </c>
      <c r="F62" s="56"/>
      <c r="G62" s="56">
        <f>E62+F62</f>
        <v>0</v>
      </c>
      <c r="H62" s="57"/>
      <c r="I62" s="55"/>
      <c r="J62" s="55"/>
      <c r="K62" s="55"/>
      <c r="L62" s="55"/>
      <c r="M62" s="55"/>
      <c r="N62" s="55"/>
      <c r="O62" s="58">
        <f t="shared" si="6"/>
        <v>0</v>
      </c>
    </row>
    <row r="63" spans="1:15" ht="15" customHeight="1" x14ac:dyDescent="0.25">
      <c r="A63" s="83" t="s">
        <v>174</v>
      </c>
      <c r="B63" s="84" t="s">
        <v>175</v>
      </c>
      <c r="C63" s="85">
        <f>SUM(C59:C62)</f>
        <v>0</v>
      </c>
      <c r="D63" s="85">
        <f>SUM(D59:D62)</f>
        <v>0</v>
      </c>
      <c r="E63" s="65">
        <f>C63+D63</f>
        <v>0</v>
      </c>
      <c r="F63" s="85">
        <f>SUM(F59:F62)</f>
        <v>0</v>
      </c>
      <c r="G63" s="74">
        <f>E63+F63</f>
        <v>0</v>
      </c>
      <c r="H63" s="86"/>
      <c r="I63" s="87"/>
      <c r="J63" s="87"/>
      <c r="K63" s="87"/>
      <c r="L63" s="87"/>
      <c r="M63" s="87"/>
      <c r="N63" s="87"/>
      <c r="O63" s="58">
        <f>SUM(H63:N63)</f>
        <v>0</v>
      </c>
    </row>
    <row r="64" spans="1:15" ht="15" customHeight="1" x14ac:dyDescent="0.3">
      <c r="A64" s="63">
        <v>39991</v>
      </c>
      <c r="B64" s="64" t="s">
        <v>783</v>
      </c>
      <c r="C64" s="65">
        <f>SUM(C53:C58)+C63</f>
        <v>0</v>
      </c>
      <c r="D64" s="65">
        <f>SUM(D53:D58)+D63</f>
        <v>0</v>
      </c>
      <c r="E64" s="65">
        <f>SUM(E53:E58)+E63</f>
        <v>0</v>
      </c>
      <c r="F64" s="65">
        <f>SUM(F53:F58)+F63</f>
        <v>0</v>
      </c>
      <c r="G64" s="65">
        <f>SUM(G53:G58)+G63</f>
        <v>0</v>
      </c>
      <c r="H64" s="57"/>
      <c r="I64" s="55"/>
      <c r="J64" s="55"/>
      <c r="K64" s="55"/>
      <c r="L64" s="55"/>
      <c r="M64" s="55"/>
      <c r="N64" s="55"/>
      <c r="O64" s="58">
        <f>SUM(H64:N64)</f>
        <v>0</v>
      </c>
    </row>
    <row r="65" spans="1:15" ht="15" customHeight="1" thickBot="1" x14ac:dyDescent="0.35">
      <c r="A65" s="63">
        <v>39992</v>
      </c>
      <c r="B65" s="64" t="s">
        <v>784</v>
      </c>
      <c r="C65" s="88">
        <f>C51+C64</f>
        <v>0</v>
      </c>
      <c r="D65" s="88">
        <f>D51+D64</f>
        <v>0</v>
      </c>
      <c r="E65" s="88">
        <f>E51+E64</f>
        <v>0</v>
      </c>
      <c r="F65" s="88">
        <f>F51+F64</f>
        <v>0</v>
      </c>
      <c r="G65" s="88">
        <f>G51+G64</f>
        <v>0</v>
      </c>
      <c r="H65" s="89">
        <f t="shared" ref="H65:O65" si="8">H45+H50+H64</f>
        <v>0</v>
      </c>
      <c r="I65" s="89">
        <f t="shared" si="8"/>
        <v>0</v>
      </c>
      <c r="J65" s="89">
        <f t="shared" si="8"/>
        <v>0</v>
      </c>
      <c r="K65" s="89">
        <f t="shared" si="8"/>
        <v>0</v>
      </c>
      <c r="L65" s="89">
        <f t="shared" si="8"/>
        <v>0</v>
      </c>
      <c r="M65" s="89">
        <f t="shared" si="8"/>
        <v>0</v>
      </c>
      <c r="N65" s="89">
        <f t="shared" si="8"/>
        <v>0</v>
      </c>
      <c r="O65" s="89">
        <f t="shared" si="8"/>
        <v>0</v>
      </c>
    </row>
    <row r="66" spans="1:15" ht="15" customHeight="1" x14ac:dyDescent="0.25">
      <c r="B66" s="90"/>
    </row>
    <row r="67" spans="1:15" ht="15" customHeight="1" x14ac:dyDescent="0.25">
      <c r="B67" s="90"/>
    </row>
    <row r="68" spans="1:15" ht="15" customHeight="1" x14ac:dyDescent="0.25"/>
    <row r="69" spans="1:15" ht="15" customHeight="1" x14ac:dyDescent="0.25"/>
    <row r="70" spans="1:15" ht="15" customHeight="1" x14ac:dyDescent="0.25"/>
    <row r="71" spans="1:15" ht="15" customHeight="1" x14ac:dyDescent="0.25"/>
    <row r="72" spans="1:15" ht="15" customHeight="1" x14ac:dyDescent="0.25"/>
    <row r="73" spans="1:15" ht="15" customHeight="1" x14ac:dyDescent="0.25"/>
    <row r="74" spans="1:15" ht="15" customHeight="1" x14ac:dyDescent="0.25"/>
    <row r="75" spans="1:15" ht="15" customHeight="1" x14ac:dyDescent="0.25"/>
    <row r="76" spans="1:15" ht="15" customHeight="1" x14ac:dyDescent="0.25"/>
    <row r="77" spans="1:15" ht="15" customHeight="1" x14ac:dyDescent="0.25"/>
    <row r="78" spans="1:15" ht="15" customHeight="1" x14ac:dyDescent="0.25"/>
    <row r="79" spans="1:15" ht="15" customHeight="1" x14ac:dyDescent="0.25"/>
    <row r="80" spans="1:15"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1">
    <mergeCell ref="H3:O3"/>
  </mergeCells>
  <printOptions gridLinesSet="0"/>
  <pageMargins left="0.22" right="0.17" top="0.3" bottom="1" header="0.17" footer="0.5"/>
  <pageSetup scale="41" orientation="portrait" r:id="rId1"/>
  <headerFooter alignWithMargins="0">
    <oddFooter>&amp;L&amp;Z&amp;F&amp;A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4876-2CF6-4F82-8A98-C795AB4E6F86}">
  <sheetPr syncVertical="1" syncRef="A1" transitionEvaluation="1">
    <pageSetUpPr fitToPage="1"/>
  </sheetPr>
  <dimension ref="A1:S137"/>
  <sheetViews>
    <sheetView showGridLines="0" zoomScaleNormal="100" zoomScaleSheetLayoutView="75" workbookViewId="0">
      <selection activeCell="B129" sqref="B129"/>
    </sheetView>
  </sheetViews>
  <sheetFormatPr defaultColWidth="12.54296875" defaultRowHeight="12.5" x14ac:dyDescent="0.25"/>
  <cols>
    <col min="1" max="1" width="20.453125" style="116" customWidth="1"/>
    <col min="2" max="2" width="60.7265625" style="116" customWidth="1"/>
    <col min="3" max="19" width="12.54296875" style="168"/>
    <col min="20" max="16384" width="12.54296875" style="116"/>
  </cols>
  <sheetData>
    <row r="1" spans="1:19" s="92" customFormat="1" ht="13" x14ac:dyDescent="0.3">
      <c r="A1" s="91" t="s">
        <v>806</v>
      </c>
      <c r="B1" s="1164" t="s">
        <v>457</v>
      </c>
      <c r="C1" s="1219"/>
      <c r="D1" s="39" t="s">
        <v>821</v>
      </c>
      <c r="E1" s="39"/>
      <c r="F1" s="39"/>
      <c r="G1" s="39"/>
      <c r="H1" s="93"/>
      <c r="I1" s="93"/>
      <c r="J1" s="93"/>
      <c r="K1" s="93"/>
      <c r="L1" s="93"/>
      <c r="M1" s="93"/>
      <c r="N1" s="93"/>
      <c r="O1" s="93"/>
      <c r="P1" s="93"/>
      <c r="Q1" s="93"/>
      <c r="R1" s="93"/>
      <c r="S1" s="93"/>
    </row>
    <row r="2" spans="1:19" s="92" customFormat="1" ht="13" x14ac:dyDescent="0.3">
      <c r="A2" s="94" t="s">
        <v>822</v>
      </c>
      <c r="B2" s="184" t="str">
        <f>'FS-Balance Sheet 3.04'!B3</f>
        <v>XXXXXXXX</v>
      </c>
      <c r="C2" s="93"/>
      <c r="D2" s="39"/>
      <c r="E2" s="39"/>
      <c r="F2" s="39"/>
      <c r="G2" s="39"/>
      <c r="H2" s="93"/>
      <c r="I2" s="93"/>
      <c r="J2" s="93"/>
      <c r="K2" s="93"/>
      <c r="L2" s="93"/>
      <c r="M2" s="93"/>
      <c r="N2" s="93"/>
      <c r="O2" s="93"/>
      <c r="P2" s="93"/>
      <c r="Q2" s="93"/>
      <c r="R2" s="93"/>
      <c r="S2" s="93"/>
    </row>
    <row r="3" spans="1:19" s="92" customFormat="1" ht="13.5" thickBot="1" x14ac:dyDescent="0.35">
      <c r="A3" s="94" t="s">
        <v>807</v>
      </c>
      <c r="B3" s="185">
        <f>'FS-Balance Sheet 3.04'!B4</f>
        <v>44561</v>
      </c>
      <c r="C3" s="93"/>
      <c r="D3" s="95">
        <v>43921</v>
      </c>
      <c r="E3" s="95">
        <v>44012</v>
      </c>
      <c r="F3" s="95">
        <v>44104</v>
      </c>
      <c r="G3" s="95">
        <v>44196</v>
      </c>
      <c r="H3" s="93"/>
      <c r="I3" s="93"/>
      <c r="J3" s="93"/>
      <c r="K3" s="93"/>
      <c r="L3" s="96" t="s">
        <v>808</v>
      </c>
      <c r="M3" s="97"/>
      <c r="N3" s="97"/>
      <c r="O3" s="97"/>
      <c r="P3" s="97"/>
      <c r="Q3" s="97"/>
      <c r="R3" s="98"/>
      <c r="S3" s="97"/>
    </row>
    <row r="4" spans="1:19" s="92" customFormat="1" ht="13" thickBot="1" x14ac:dyDescent="0.3">
      <c r="A4" s="99"/>
      <c r="B4" s="100"/>
      <c r="C4" s="101" t="s">
        <v>809</v>
      </c>
      <c r="D4" s="1301" t="s">
        <v>823</v>
      </c>
      <c r="E4" s="1302"/>
      <c r="F4" s="1302"/>
      <c r="G4" s="1303"/>
      <c r="H4" s="101" t="s">
        <v>810</v>
      </c>
      <c r="I4" s="102" t="s">
        <v>811</v>
      </c>
      <c r="J4" s="102" t="s">
        <v>810</v>
      </c>
      <c r="K4" s="102" t="s">
        <v>812</v>
      </c>
      <c r="L4" s="101"/>
      <c r="M4" s="102"/>
      <c r="N4" s="102"/>
      <c r="O4" s="102"/>
      <c r="P4" s="102"/>
      <c r="Q4" s="102"/>
      <c r="R4" s="103"/>
      <c r="S4" s="104"/>
    </row>
    <row r="5" spans="1:19" s="92" customFormat="1" ht="13" thickBot="1" x14ac:dyDescent="0.3">
      <c r="A5" s="105"/>
      <c r="C5" s="106" t="s">
        <v>533</v>
      </c>
      <c r="D5" s="106" t="s">
        <v>66</v>
      </c>
      <c r="E5" s="106" t="s">
        <v>67</v>
      </c>
      <c r="F5" s="106" t="s">
        <v>68</v>
      </c>
      <c r="G5" s="106" t="s">
        <v>69</v>
      </c>
      <c r="H5" s="106" t="s">
        <v>813</v>
      </c>
      <c r="I5" s="107" t="s">
        <v>810</v>
      </c>
      <c r="J5" s="107" t="s">
        <v>813</v>
      </c>
      <c r="K5" s="107" t="s">
        <v>810</v>
      </c>
      <c r="L5" s="106" t="s">
        <v>814</v>
      </c>
      <c r="M5" s="107" t="s">
        <v>815</v>
      </c>
      <c r="N5" s="107" t="s">
        <v>816</v>
      </c>
      <c r="O5" s="107" t="s">
        <v>817</v>
      </c>
      <c r="P5" s="107" t="s">
        <v>818</v>
      </c>
      <c r="Q5" s="107" t="s">
        <v>819</v>
      </c>
      <c r="R5" s="107" t="s">
        <v>820</v>
      </c>
      <c r="S5" s="108" t="s">
        <v>496</v>
      </c>
    </row>
    <row r="6" spans="1:19" x14ac:dyDescent="0.25">
      <c r="A6" s="70" t="s">
        <v>194</v>
      </c>
      <c r="B6" s="54"/>
      <c r="C6" s="109"/>
      <c r="D6" s="109"/>
      <c r="E6" s="109"/>
      <c r="F6" s="109"/>
      <c r="G6" s="109"/>
      <c r="H6" s="109"/>
      <c r="I6" s="110"/>
      <c r="J6" s="111"/>
      <c r="K6" s="112"/>
      <c r="L6" s="113"/>
      <c r="M6" s="114"/>
      <c r="N6" s="114"/>
      <c r="O6" s="114"/>
      <c r="P6" s="114"/>
      <c r="Q6" s="114"/>
      <c r="R6" s="114"/>
      <c r="S6" s="115"/>
    </row>
    <row r="7" spans="1:19" x14ac:dyDescent="0.25">
      <c r="A7" s="59" t="s">
        <v>195</v>
      </c>
      <c r="B7" s="60" t="s">
        <v>196</v>
      </c>
      <c r="C7" s="117"/>
      <c r="D7" s="118"/>
      <c r="E7" s="118"/>
      <c r="F7" s="118"/>
      <c r="G7" s="118"/>
      <c r="H7" s="119"/>
      <c r="I7" s="119">
        <f t="shared" ref="I7:I15" si="0">C7+H7</f>
        <v>0</v>
      </c>
      <c r="J7" s="114"/>
      <c r="K7" s="119">
        <f>I7+J7</f>
        <v>0</v>
      </c>
      <c r="L7" s="113"/>
      <c r="M7" s="114"/>
      <c r="N7" s="114"/>
      <c r="O7" s="114"/>
      <c r="P7" s="114"/>
      <c r="Q7" s="114"/>
      <c r="R7" s="114"/>
      <c r="S7" s="115">
        <f>SUM(L7:R7)</f>
        <v>0</v>
      </c>
    </row>
    <row r="8" spans="1:19" x14ac:dyDescent="0.25">
      <c r="A8" s="78" t="s">
        <v>197</v>
      </c>
      <c r="B8" s="120" t="s">
        <v>198</v>
      </c>
      <c r="C8" s="117"/>
      <c r="D8" s="118"/>
      <c r="E8" s="118"/>
      <c r="F8" s="118"/>
      <c r="G8" s="118"/>
      <c r="H8" s="119"/>
      <c r="I8" s="119">
        <f t="shared" si="0"/>
        <v>0</v>
      </c>
      <c r="J8" s="114"/>
      <c r="K8" s="119">
        <f t="shared" ref="K8:K86" si="1">I8+J8</f>
        <v>0</v>
      </c>
      <c r="L8" s="113"/>
      <c r="M8" s="114"/>
      <c r="N8" s="114"/>
      <c r="O8" s="114"/>
      <c r="P8" s="114"/>
      <c r="Q8" s="114"/>
      <c r="R8" s="114"/>
      <c r="S8" s="115">
        <f t="shared" ref="S8:S15" si="2">SUM(L8:R8)</f>
        <v>0</v>
      </c>
    </row>
    <row r="9" spans="1:19" x14ac:dyDescent="0.25">
      <c r="A9" s="78" t="s">
        <v>199</v>
      </c>
      <c r="B9" s="120" t="s">
        <v>200</v>
      </c>
      <c r="C9" s="117"/>
      <c r="D9" s="118"/>
      <c r="E9" s="118"/>
      <c r="F9" s="118"/>
      <c r="G9" s="118"/>
      <c r="H9" s="119"/>
      <c r="I9" s="119">
        <f t="shared" si="0"/>
        <v>0</v>
      </c>
      <c r="J9" s="114"/>
      <c r="K9" s="119">
        <f>I9+J9</f>
        <v>0</v>
      </c>
      <c r="L9" s="113"/>
      <c r="M9" s="114"/>
      <c r="N9" s="114"/>
      <c r="O9" s="114"/>
      <c r="P9" s="114"/>
      <c r="Q9" s="114"/>
      <c r="R9" s="114"/>
      <c r="S9" s="115">
        <f t="shared" si="2"/>
        <v>0</v>
      </c>
    </row>
    <row r="10" spans="1:19" x14ac:dyDescent="0.25">
      <c r="A10" s="78" t="s">
        <v>201</v>
      </c>
      <c r="B10" s="120" t="s">
        <v>202</v>
      </c>
      <c r="C10" s="117"/>
      <c r="D10" s="118"/>
      <c r="E10" s="118"/>
      <c r="F10" s="118"/>
      <c r="G10" s="118"/>
      <c r="H10" s="119"/>
      <c r="I10" s="119">
        <f t="shared" si="0"/>
        <v>0</v>
      </c>
      <c r="J10" s="114"/>
      <c r="K10" s="119">
        <f t="shared" si="1"/>
        <v>0</v>
      </c>
      <c r="L10" s="113"/>
      <c r="M10" s="114"/>
      <c r="N10" s="114"/>
      <c r="O10" s="114"/>
      <c r="P10" s="114"/>
      <c r="Q10" s="114"/>
      <c r="R10" s="114"/>
      <c r="S10" s="115">
        <f t="shared" si="2"/>
        <v>0</v>
      </c>
    </row>
    <row r="11" spans="1:19" x14ac:dyDescent="0.25">
      <c r="A11" s="78" t="s">
        <v>203</v>
      </c>
      <c r="B11" s="120" t="s">
        <v>204</v>
      </c>
      <c r="C11" s="117"/>
      <c r="D11" s="118"/>
      <c r="E11" s="118"/>
      <c r="F11" s="118"/>
      <c r="G11" s="118"/>
      <c r="H11" s="119"/>
      <c r="I11" s="119">
        <f t="shared" si="0"/>
        <v>0</v>
      </c>
      <c r="J11" s="114"/>
      <c r="K11" s="119">
        <f t="shared" si="1"/>
        <v>0</v>
      </c>
      <c r="L11" s="113"/>
      <c r="M11" s="114"/>
      <c r="N11" s="114"/>
      <c r="O11" s="114"/>
      <c r="P11" s="114"/>
      <c r="Q11" s="114"/>
      <c r="R11" s="114"/>
      <c r="S11" s="115">
        <f t="shared" si="2"/>
        <v>0</v>
      </c>
    </row>
    <row r="12" spans="1:19" x14ac:dyDescent="0.25">
      <c r="A12" s="78" t="s">
        <v>205</v>
      </c>
      <c r="B12" s="120" t="s">
        <v>206</v>
      </c>
      <c r="C12" s="117"/>
      <c r="D12" s="118"/>
      <c r="E12" s="118"/>
      <c r="F12" s="118"/>
      <c r="G12" s="118"/>
      <c r="H12" s="119"/>
      <c r="I12" s="119">
        <f t="shared" si="0"/>
        <v>0</v>
      </c>
      <c r="J12" s="114"/>
      <c r="K12" s="119">
        <f t="shared" si="1"/>
        <v>0</v>
      </c>
      <c r="L12" s="113"/>
      <c r="M12" s="114"/>
      <c r="N12" s="114"/>
      <c r="O12" s="114"/>
      <c r="P12" s="114"/>
      <c r="Q12" s="114"/>
      <c r="R12" s="114"/>
      <c r="S12" s="115">
        <f t="shared" si="2"/>
        <v>0</v>
      </c>
    </row>
    <row r="13" spans="1:19" x14ac:dyDescent="0.25">
      <c r="A13" s="78" t="s">
        <v>207</v>
      </c>
      <c r="B13" s="120" t="s">
        <v>208</v>
      </c>
      <c r="C13" s="117"/>
      <c r="D13" s="118"/>
      <c r="E13" s="118"/>
      <c r="F13" s="118"/>
      <c r="G13" s="118"/>
      <c r="H13" s="119"/>
      <c r="I13" s="119">
        <f t="shared" si="0"/>
        <v>0</v>
      </c>
      <c r="J13" s="114"/>
      <c r="K13" s="119">
        <f>I13+J13</f>
        <v>0</v>
      </c>
      <c r="L13" s="113"/>
      <c r="M13" s="114"/>
      <c r="N13" s="114"/>
      <c r="O13" s="114"/>
      <c r="P13" s="114"/>
      <c r="Q13" s="114"/>
      <c r="R13" s="114"/>
      <c r="S13" s="115">
        <f t="shared" si="2"/>
        <v>0</v>
      </c>
    </row>
    <row r="14" spans="1:19" x14ac:dyDescent="0.25">
      <c r="A14" s="59" t="s">
        <v>209</v>
      </c>
      <c r="B14" s="70" t="s">
        <v>198</v>
      </c>
      <c r="C14" s="117"/>
      <c r="D14" s="118"/>
      <c r="E14" s="118"/>
      <c r="F14" s="118"/>
      <c r="G14" s="118"/>
      <c r="H14" s="119"/>
      <c r="I14" s="119">
        <f>C14+H14</f>
        <v>0</v>
      </c>
      <c r="J14" s="114"/>
      <c r="K14" s="119">
        <f>I14+J14</f>
        <v>0</v>
      </c>
      <c r="L14" s="113"/>
      <c r="M14" s="114"/>
      <c r="N14" s="114"/>
      <c r="O14" s="114"/>
      <c r="P14" s="114"/>
      <c r="Q14" s="114"/>
      <c r="R14" s="114"/>
      <c r="S14" s="115">
        <f>SUM(L14:R14)</f>
        <v>0</v>
      </c>
    </row>
    <row r="15" spans="1:19" x14ac:dyDescent="0.25">
      <c r="A15" s="59" t="s">
        <v>210</v>
      </c>
      <c r="B15" s="53" t="s">
        <v>198</v>
      </c>
      <c r="C15" s="117"/>
      <c r="D15" s="118"/>
      <c r="E15" s="118"/>
      <c r="F15" s="118"/>
      <c r="G15" s="118"/>
      <c r="H15" s="119"/>
      <c r="I15" s="119">
        <f t="shared" si="0"/>
        <v>0</v>
      </c>
      <c r="J15" s="114"/>
      <c r="K15" s="119">
        <f t="shared" si="1"/>
        <v>0</v>
      </c>
      <c r="L15" s="113"/>
      <c r="M15" s="114"/>
      <c r="N15" s="114"/>
      <c r="O15" s="114"/>
      <c r="P15" s="114"/>
      <c r="Q15" s="114"/>
      <c r="R15" s="114"/>
      <c r="S15" s="115">
        <f t="shared" si="2"/>
        <v>0</v>
      </c>
    </row>
    <row r="16" spans="1:19" ht="13" x14ac:dyDescent="0.3">
      <c r="A16" s="63">
        <v>40199</v>
      </c>
      <c r="B16" s="121" t="s">
        <v>211</v>
      </c>
      <c r="C16" s="122">
        <f>SUM(C7:C15)</f>
        <v>0</v>
      </c>
      <c r="D16" s="122">
        <f>SUM(D7:D15)</f>
        <v>0</v>
      </c>
      <c r="E16" s="122">
        <f>SUM(E7:E15)</f>
        <v>0</v>
      </c>
      <c r="F16" s="122">
        <f>SUM(F7:F15)</f>
        <v>0</v>
      </c>
      <c r="G16" s="122">
        <f>SUM(G7:G15)</f>
        <v>0</v>
      </c>
      <c r="H16" s="123">
        <f>SUM(H6:H15)</f>
        <v>0</v>
      </c>
      <c r="I16" s="123">
        <f>C16+H16</f>
        <v>0</v>
      </c>
      <c r="J16" s="124">
        <f>SUM(J6:J15)</f>
        <v>0</v>
      </c>
      <c r="K16" s="123">
        <f>I16+J16</f>
        <v>0</v>
      </c>
      <c r="L16" s="125">
        <f>SUM(L7:L15)</f>
        <v>0</v>
      </c>
      <c r="M16" s="126">
        <f t="shared" ref="M16:S16" si="3">SUM(M7:M15)</f>
        <v>0</v>
      </c>
      <c r="N16" s="126">
        <f t="shared" si="3"/>
        <v>0</v>
      </c>
      <c r="O16" s="126">
        <f t="shared" si="3"/>
        <v>0</v>
      </c>
      <c r="P16" s="126">
        <f t="shared" si="3"/>
        <v>0</v>
      </c>
      <c r="Q16" s="126">
        <f t="shared" si="3"/>
        <v>0</v>
      </c>
      <c r="R16" s="126">
        <f t="shared" si="3"/>
        <v>0</v>
      </c>
      <c r="S16" s="127">
        <f t="shared" si="3"/>
        <v>0</v>
      </c>
    </row>
    <row r="17" spans="1:19" x14ac:dyDescent="0.25">
      <c r="A17" s="61"/>
      <c r="B17" s="128"/>
      <c r="C17" s="117"/>
      <c r="D17" s="118"/>
      <c r="E17" s="118"/>
      <c r="F17" s="118"/>
      <c r="G17" s="118"/>
      <c r="H17" s="129"/>
      <c r="I17" s="129"/>
      <c r="J17" s="130"/>
      <c r="K17" s="129"/>
      <c r="L17" s="131"/>
      <c r="M17" s="130"/>
      <c r="N17" s="130"/>
      <c r="O17" s="130"/>
      <c r="P17" s="130"/>
      <c r="Q17" s="130"/>
      <c r="R17" s="130"/>
      <c r="S17" s="132"/>
    </row>
    <row r="18" spans="1:19" x14ac:dyDescent="0.25">
      <c r="A18" s="59" t="s">
        <v>212</v>
      </c>
      <c r="B18" s="128" t="s">
        <v>213</v>
      </c>
      <c r="C18" s="117"/>
      <c r="D18" s="118"/>
      <c r="E18" s="118"/>
      <c r="F18" s="118"/>
      <c r="G18" s="118"/>
      <c r="H18" s="119"/>
      <c r="I18" s="119"/>
      <c r="J18" s="114"/>
      <c r="K18" s="119"/>
      <c r="L18" s="113"/>
      <c r="M18" s="114"/>
      <c r="N18" s="114"/>
      <c r="O18" s="114"/>
      <c r="P18" s="114"/>
      <c r="Q18" s="114"/>
      <c r="R18" s="114"/>
      <c r="S18" s="115">
        <f>SUM(L18:R18)</f>
        <v>0</v>
      </c>
    </row>
    <row r="19" spans="1:19" x14ac:dyDescent="0.25">
      <c r="A19" s="78" t="s">
        <v>214</v>
      </c>
      <c r="B19" s="133" t="s">
        <v>215</v>
      </c>
      <c r="C19" s="117"/>
      <c r="D19" s="118"/>
      <c r="E19" s="118"/>
      <c r="F19" s="118"/>
      <c r="G19" s="118"/>
      <c r="H19" s="119"/>
      <c r="I19" s="119">
        <f>C19+H19</f>
        <v>0</v>
      </c>
      <c r="J19" s="114"/>
      <c r="K19" s="119">
        <f t="shared" si="1"/>
        <v>0</v>
      </c>
      <c r="L19" s="113"/>
      <c r="M19" s="114"/>
      <c r="N19" s="114"/>
      <c r="O19" s="114"/>
      <c r="P19" s="114"/>
      <c r="Q19" s="114"/>
      <c r="R19" s="114"/>
      <c r="S19" s="115">
        <f>SUM(L19:R19)</f>
        <v>0</v>
      </c>
    </row>
    <row r="20" spans="1:19" x14ac:dyDescent="0.25">
      <c r="A20" s="59" t="s">
        <v>216</v>
      </c>
      <c r="B20" s="70" t="s">
        <v>217</v>
      </c>
      <c r="C20" s="117"/>
      <c r="D20" s="118"/>
      <c r="E20" s="118"/>
      <c r="F20" s="118"/>
      <c r="G20" s="118"/>
      <c r="H20" s="119"/>
      <c r="I20" s="119">
        <f>C20+H20</f>
        <v>0</v>
      </c>
      <c r="J20" s="114"/>
      <c r="K20" s="119">
        <f t="shared" si="1"/>
        <v>0</v>
      </c>
      <c r="L20" s="113"/>
      <c r="M20" s="114"/>
      <c r="N20" s="114"/>
      <c r="O20" s="114"/>
      <c r="P20" s="114"/>
      <c r="Q20" s="114"/>
      <c r="R20" s="114"/>
      <c r="S20" s="115">
        <f>SUM(L20:R20)</f>
        <v>0</v>
      </c>
    </row>
    <row r="21" spans="1:19" ht="13" x14ac:dyDescent="0.3">
      <c r="A21" s="134">
        <v>49999</v>
      </c>
      <c r="B21" s="135" t="s">
        <v>218</v>
      </c>
      <c r="C21" s="122">
        <f>C16+C18+C19+C20</f>
        <v>0</v>
      </c>
      <c r="D21" s="122">
        <f>D16+D18+D19+D20</f>
        <v>0</v>
      </c>
      <c r="E21" s="122">
        <f>E16+E18+E19+E20</f>
        <v>0</v>
      </c>
      <c r="F21" s="122">
        <f>F16+F18+F19+F20</f>
        <v>0</v>
      </c>
      <c r="G21" s="122">
        <f>G16+G18+G19+G20</f>
        <v>0</v>
      </c>
      <c r="H21" s="122">
        <f t="shared" ref="H21:S21" si="4">H16+H18+H19+H20</f>
        <v>0</v>
      </c>
      <c r="I21" s="136">
        <f t="shared" si="4"/>
        <v>0</v>
      </c>
      <c r="J21" s="137">
        <f t="shared" si="4"/>
        <v>0</v>
      </c>
      <c r="K21" s="138">
        <f t="shared" si="4"/>
        <v>0</v>
      </c>
      <c r="L21" s="139">
        <f>L16+L18+L19+L20</f>
        <v>0</v>
      </c>
      <c r="M21" s="139">
        <f t="shared" si="4"/>
        <v>0</v>
      </c>
      <c r="N21" s="139">
        <f t="shared" si="4"/>
        <v>0</v>
      </c>
      <c r="O21" s="139">
        <f t="shared" si="4"/>
        <v>0</v>
      </c>
      <c r="P21" s="139">
        <f t="shared" si="4"/>
        <v>0</v>
      </c>
      <c r="Q21" s="139">
        <f t="shared" si="4"/>
        <v>0</v>
      </c>
      <c r="R21" s="139">
        <f t="shared" si="4"/>
        <v>0</v>
      </c>
      <c r="S21" s="140">
        <f t="shared" si="4"/>
        <v>0</v>
      </c>
    </row>
    <row r="22" spans="1:19" x14ac:dyDescent="0.25">
      <c r="A22" s="53"/>
      <c r="B22" s="141"/>
      <c r="C22" s="142"/>
      <c r="D22" s="143"/>
      <c r="E22" s="143"/>
      <c r="F22" s="143"/>
      <c r="G22" s="143"/>
      <c r="H22" s="129"/>
      <c r="I22" s="129"/>
      <c r="J22" s="130"/>
      <c r="K22" s="129"/>
      <c r="L22" s="113"/>
      <c r="M22" s="114"/>
      <c r="N22" s="114"/>
      <c r="O22" s="114"/>
      <c r="P22" s="114"/>
      <c r="Q22" s="114"/>
      <c r="R22" s="114"/>
      <c r="S22" s="115"/>
    </row>
    <row r="23" spans="1:19" x14ac:dyDescent="0.25">
      <c r="A23" s="70" t="s">
        <v>219</v>
      </c>
      <c r="B23" s="54"/>
      <c r="C23" s="142"/>
      <c r="D23" s="143"/>
      <c r="E23" s="143"/>
      <c r="F23" s="143"/>
      <c r="G23" s="143"/>
      <c r="H23" s="119"/>
      <c r="I23" s="119"/>
      <c r="J23" s="114"/>
      <c r="K23" s="119"/>
      <c r="L23" s="144"/>
      <c r="M23" s="145"/>
      <c r="N23" s="145"/>
      <c r="O23" s="145"/>
      <c r="P23" s="145"/>
      <c r="Q23" s="145"/>
      <c r="R23" s="145"/>
      <c r="S23" s="146"/>
    </row>
    <row r="24" spans="1:19" x14ac:dyDescent="0.25">
      <c r="A24" s="147" t="s">
        <v>220</v>
      </c>
      <c r="B24" s="120" t="s">
        <v>221</v>
      </c>
      <c r="C24" s="117"/>
      <c r="D24" s="118"/>
      <c r="E24" s="118"/>
      <c r="F24" s="118"/>
      <c r="G24" s="118"/>
      <c r="H24" s="119"/>
      <c r="I24" s="119">
        <f t="shared" ref="I24:I30" si="5">C24+H24</f>
        <v>0</v>
      </c>
      <c r="J24" s="114"/>
      <c r="K24" s="119">
        <f t="shared" si="1"/>
        <v>0</v>
      </c>
      <c r="L24" s="144"/>
      <c r="M24" s="145"/>
      <c r="N24" s="145"/>
      <c r="O24" s="145"/>
      <c r="P24" s="145"/>
      <c r="Q24" s="145"/>
      <c r="R24" s="145"/>
      <c r="S24" s="115">
        <f t="shared" ref="S24:S29" si="6">SUM(L24:R24)</f>
        <v>0</v>
      </c>
    </row>
    <row r="25" spans="1:19" x14ac:dyDescent="0.25">
      <c r="A25" s="148" t="s">
        <v>222</v>
      </c>
      <c r="B25" s="120" t="s">
        <v>223</v>
      </c>
      <c r="C25" s="117"/>
      <c r="D25" s="118"/>
      <c r="E25" s="118"/>
      <c r="F25" s="118"/>
      <c r="G25" s="118"/>
      <c r="H25" s="119"/>
      <c r="I25" s="119">
        <f t="shared" si="5"/>
        <v>0</v>
      </c>
      <c r="J25" s="114"/>
      <c r="K25" s="119">
        <f t="shared" si="1"/>
        <v>0</v>
      </c>
      <c r="L25" s="113"/>
      <c r="M25" s="114"/>
      <c r="N25" s="114"/>
      <c r="O25" s="114"/>
      <c r="P25" s="114"/>
      <c r="Q25" s="114"/>
      <c r="R25" s="114"/>
      <c r="S25" s="115">
        <f t="shared" si="6"/>
        <v>0</v>
      </c>
    </row>
    <row r="26" spans="1:19" x14ac:dyDescent="0.25">
      <c r="A26" s="148" t="s">
        <v>224</v>
      </c>
      <c r="B26" s="120" t="s">
        <v>225</v>
      </c>
      <c r="C26" s="117"/>
      <c r="D26" s="118"/>
      <c r="E26" s="118"/>
      <c r="F26" s="118"/>
      <c r="G26" s="118"/>
      <c r="H26" s="119"/>
      <c r="I26" s="119">
        <f t="shared" si="5"/>
        <v>0</v>
      </c>
      <c r="J26" s="114"/>
      <c r="K26" s="119">
        <f t="shared" si="1"/>
        <v>0</v>
      </c>
      <c r="L26" s="113"/>
      <c r="M26" s="114"/>
      <c r="N26" s="114"/>
      <c r="O26" s="114"/>
      <c r="P26" s="114"/>
      <c r="Q26" s="114"/>
      <c r="R26" s="114"/>
      <c r="S26" s="115">
        <f t="shared" si="6"/>
        <v>0</v>
      </c>
    </row>
    <row r="27" spans="1:19" x14ac:dyDescent="0.25">
      <c r="A27" s="78" t="s">
        <v>226</v>
      </c>
      <c r="B27" s="120" t="s">
        <v>227</v>
      </c>
      <c r="C27" s="117"/>
      <c r="D27" s="118"/>
      <c r="E27" s="118"/>
      <c r="F27" s="118"/>
      <c r="G27" s="118"/>
      <c r="H27" s="119"/>
      <c r="I27" s="119">
        <f t="shared" si="5"/>
        <v>0</v>
      </c>
      <c r="J27" s="114"/>
      <c r="K27" s="119">
        <f t="shared" si="1"/>
        <v>0</v>
      </c>
      <c r="L27" s="113"/>
      <c r="M27" s="114"/>
      <c r="N27" s="114"/>
      <c r="O27" s="114"/>
      <c r="P27" s="114"/>
      <c r="Q27" s="114"/>
      <c r="R27" s="114"/>
      <c r="S27" s="115">
        <f t="shared" si="6"/>
        <v>0</v>
      </c>
    </row>
    <row r="28" spans="1:19" x14ac:dyDescent="0.25">
      <c r="A28" s="78" t="s">
        <v>228</v>
      </c>
      <c r="B28" s="120" t="s">
        <v>229</v>
      </c>
      <c r="C28" s="117"/>
      <c r="D28" s="118"/>
      <c r="E28" s="118"/>
      <c r="F28" s="118"/>
      <c r="G28" s="118"/>
      <c r="H28" s="119"/>
      <c r="I28" s="119">
        <f t="shared" si="5"/>
        <v>0</v>
      </c>
      <c r="J28" s="114"/>
      <c r="K28" s="119">
        <f t="shared" si="1"/>
        <v>0</v>
      </c>
      <c r="L28" s="113"/>
      <c r="M28" s="114"/>
      <c r="N28" s="114"/>
      <c r="O28" s="114"/>
      <c r="P28" s="114"/>
      <c r="Q28" s="114"/>
      <c r="R28" s="114"/>
      <c r="S28" s="115">
        <f t="shared" si="6"/>
        <v>0</v>
      </c>
    </row>
    <row r="29" spans="1:19" x14ac:dyDescent="0.25">
      <c r="A29" s="78" t="s">
        <v>230</v>
      </c>
      <c r="B29" s="120" t="s">
        <v>231</v>
      </c>
      <c r="C29" s="117"/>
      <c r="D29" s="118"/>
      <c r="E29" s="118"/>
      <c r="F29" s="118"/>
      <c r="G29" s="118"/>
      <c r="H29" s="119"/>
      <c r="I29" s="119">
        <f t="shared" si="5"/>
        <v>0</v>
      </c>
      <c r="J29" s="114"/>
      <c r="K29" s="119">
        <f t="shared" si="1"/>
        <v>0</v>
      </c>
      <c r="L29" s="113"/>
      <c r="M29" s="114"/>
      <c r="N29" s="114"/>
      <c r="O29" s="114"/>
      <c r="P29" s="114"/>
      <c r="Q29" s="114"/>
      <c r="R29" s="114"/>
      <c r="S29" s="115">
        <f t="shared" si="6"/>
        <v>0</v>
      </c>
    </row>
    <row r="30" spans="1:19" ht="13" x14ac:dyDescent="0.3">
      <c r="A30" s="149" t="s">
        <v>232</v>
      </c>
      <c r="B30" s="135" t="s">
        <v>233</v>
      </c>
      <c r="C30" s="122">
        <f t="shared" ref="C30:H30" si="7">SUM(C24:C29)</f>
        <v>0</v>
      </c>
      <c r="D30" s="122">
        <f t="shared" si="7"/>
        <v>0</v>
      </c>
      <c r="E30" s="122">
        <f t="shared" si="7"/>
        <v>0</v>
      </c>
      <c r="F30" s="122">
        <f t="shared" si="7"/>
        <v>0</v>
      </c>
      <c r="G30" s="122">
        <f t="shared" si="7"/>
        <v>0</v>
      </c>
      <c r="H30" s="123">
        <f t="shared" si="7"/>
        <v>0</v>
      </c>
      <c r="I30" s="123">
        <f t="shared" si="5"/>
        <v>0</v>
      </c>
      <c r="J30" s="124">
        <f>SUM(J24:J29)</f>
        <v>0</v>
      </c>
      <c r="K30" s="123">
        <f>I30+J30</f>
        <v>0</v>
      </c>
      <c r="L30" s="125">
        <f t="shared" ref="L30:S30" si="8">SUM(L24:L29)</f>
        <v>0</v>
      </c>
      <c r="M30" s="126">
        <f t="shared" si="8"/>
        <v>0</v>
      </c>
      <c r="N30" s="126">
        <f t="shared" si="8"/>
        <v>0</v>
      </c>
      <c r="O30" s="126">
        <f t="shared" si="8"/>
        <v>0</v>
      </c>
      <c r="P30" s="126">
        <f t="shared" si="8"/>
        <v>0</v>
      </c>
      <c r="Q30" s="126">
        <f t="shared" si="8"/>
        <v>0</v>
      </c>
      <c r="R30" s="126">
        <f t="shared" si="8"/>
        <v>0</v>
      </c>
      <c r="S30" s="127">
        <f t="shared" si="8"/>
        <v>0</v>
      </c>
    </row>
    <row r="31" spans="1:19" x14ac:dyDescent="0.25">
      <c r="A31" s="53"/>
      <c r="B31" s="141"/>
      <c r="C31" s="142"/>
      <c r="D31" s="143"/>
      <c r="E31" s="143"/>
      <c r="F31" s="143"/>
      <c r="G31" s="143"/>
      <c r="H31" s="129"/>
      <c r="I31" s="129"/>
      <c r="J31" s="130"/>
      <c r="K31" s="129"/>
      <c r="L31" s="131"/>
      <c r="M31" s="130"/>
      <c r="N31" s="130"/>
      <c r="O31" s="130"/>
      <c r="P31" s="130"/>
      <c r="Q31" s="130"/>
      <c r="R31" s="130"/>
      <c r="S31" s="132"/>
    </row>
    <row r="32" spans="1:19" x14ac:dyDescent="0.25">
      <c r="A32" s="70" t="s">
        <v>234</v>
      </c>
      <c r="B32" s="54"/>
      <c r="C32" s="142"/>
      <c r="D32" s="143"/>
      <c r="E32" s="143"/>
      <c r="F32" s="143"/>
      <c r="G32" s="143"/>
      <c r="H32" s="119"/>
      <c r="I32" s="119"/>
      <c r="J32" s="114"/>
      <c r="K32" s="119"/>
      <c r="L32" s="113"/>
      <c r="M32" s="114"/>
      <c r="N32" s="114"/>
      <c r="O32" s="114"/>
      <c r="P32" s="114"/>
      <c r="Q32" s="114"/>
      <c r="R32" s="114"/>
      <c r="S32" s="115"/>
    </row>
    <row r="33" spans="1:19" x14ac:dyDescent="0.25">
      <c r="A33" s="59" t="s">
        <v>235</v>
      </c>
      <c r="B33" s="150" t="s">
        <v>236</v>
      </c>
      <c r="C33" s="117"/>
      <c r="D33" s="118"/>
      <c r="E33" s="118"/>
      <c r="F33" s="118"/>
      <c r="G33" s="118"/>
      <c r="H33" s="119"/>
      <c r="I33" s="119">
        <f t="shared" ref="I33:I47" si="9">C33+H33</f>
        <v>0</v>
      </c>
      <c r="J33" s="114"/>
      <c r="K33" s="119">
        <f t="shared" si="1"/>
        <v>0</v>
      </c>
      <c r="L33" s="113"/>
      <c r="M33" s="114"/>
      <c r="N33" s="114"/>
      <c r="O33" s="114"/>
      <c r="P33" s="114"/>
      <c r="Q33" s="114"/>
      <c r="R33" s="114"/>
      <c r="S33" s="115">
        <f>SUM(L33:R33)</f>
        <v>0</v>
      </c>
    </row>
    <row r="34" spans="1:19" x14ac:dyDescent="0.25">
      <c r="A34" s="78" t="s">
        <v>237</v>
      </c>
      <c r="B34" s="128" t="s">
        <v>238</v>
      </c>
      <c r="C34" s="117"/>
      <c r="D34" s="118"/>
      <c r="E34" s="118"/>
      <c r="F34" s="118"/>
      <c r="G34" s="118"/>
      <c r="H34" s="119"/>
      <c r="I34" s="119">
        <f t="shared" si="9"/>
        <v>0</v>
      </c>
      <c r="J34" s="114"/>
      <c r="K34" s="119">
        <f t="shared" si="1"/>
        <v>0</v>
      </c>
      <c r="L34" s="113"/>
      <c r="M34" s="114"/>
      <c r="N34" s="114"/>
      <c r="O34" s="114"/>
      <c r="P34" s="114"/>
      <c r="Q34" s="114"/>
      <c r="R34" s="114"/>
      <c r="S34" s="115">
        <f>SUM(L34:R34)</f>
        <v>0</v>
      </c>
    </row>
    <row r="35" spans="1:19" x14ac:dyDescent="0.25">
      <c r="A35" s="78" t="s">
        <v>239</v>
      </c>
      <c r="B35" s="128" t="s">
        <v>240</v>
      </c>
      <c r="C35" s="117"/>
      <c r="D35" s="118"/>
      <c r="E35" s="118"/>
      <c r="F35" s="118"/>
      <c r="G35" s="118"/>
      <c r="H35" s="119"/>
      <c r="I35" s="119">
        <f t="shared" si="9"/>
        <v>0</v>
      </c>
      <c r="J35" s="114"/>
      <c r="K35" s="119">
        <f t="shared" si="1"/>
        <v>0</v>
      </c>
      <c r="L35" s="113"/>
      <c r="M35" s="114"/>
      <c r="N35" s="114"/>
      <c r="O35" s="114"/>
      <c r="P35" s="114"/>
      <c r="Q35" s="114"/>
      <c r="R35" s="114"/>
      <c r="S35" s="115">
        <f t="shared" ref="S35:S47" si="10">SUM(L35:R35)</f>
        <v>0</v>
      </c>
    </row>
    <row r="36" spans="1:19" x14ac:dyDescent="0.25">
      <c r="A36" s="78" t="s">
        <v>241</v>
      </c>
      <c r="B36" s="128" t="s">
        <v>242</v>
      </c>
      <c r="C36" s="117"/>
      <c r="D36" s="118"/>
      <c r="E36" s="118"/>
      <c r="F36" s="118"/>
      <c r="G36" s="118"/>
      <c r="H36" s="119"/>
      <c r="I36" s="119">
        <f t="shared" si="9"/>
        <v>0</v>
      </c>
      <c r="J36" s="114"/>
      <c r="K36" s="119">
        <f t="shared" si="1"/>
        <v>0</v>
      </c>
      <c r="L36" s="113"/>
      <c r="M36" s="114"/>
      <c r="N36" s="114"/>
      <c r="O36" s="114"/>
      <c r="P36" s="114"/>
      <c r="Q36" s="114"/>
      <c r="R36" s="114"/>
      <c r="S36" s="115">
        <f t="shared" si="10"/>
        <v>0</v>
      </c>
    </row>
    <row r="37" spans="1:19" x14ac:dyDescent="0.25">
      <c r="A37" s="78" t="s">
        <v>243</v>
      </c>
      <c r="B37" s="128" t="s">
        <v>244</v>
      </c>
      <c r="C37" s="117"/>
      <c r="D37" s="118"/>
      <c r="E37" s="118"/>
      <c r="F37" s="118"/>
      <c r="G37" s="118"/>
      <c r="H37" s="119"/>
      <c r="I37" s="119">
        <f t="shared" si="9"/>
        <v>0</v>
      </c>
      <c r="J37" s="114"/>
      <c r="K37" s="119">
        <f t="shared" si="1"/>
        <v>0</v>
      </c>
      <c r="L37" s="113"/>
      <c r="M37" s="114"/>
      <c r="N37" s="114"/>
      <c r="O37" s="114"/>
      <c r="P37" s="114"/>
      <c r="Q37" s="114"/>
      <c r="R37" s="114"/>
      <c r="S37" s="115">
        <f t="shared" si="10"/>
        <v>0</v>
      </c>
    </row>
    <row r="38" spans="1:19" x14ac:dyDescent="0.25">
      <c r="A38" s="78" t="s">
        <v>245</v>
      </c>
      <c r="B38" s="128" t="s">
        <v>246</v>
      </c>
      <c r="C38" s="117"/>
      <c r="D38" s="118"/>
      <c r="E38" s="118"/>
      <c r="F38" s="118"/>
      <c r="G38" s="118"/>
      <c r="H38" s="119"/>
      <c r="I38" s="119">
        <f t="shared" si="9"/>
        <v>0</v>
      </c>
      <c r="J38" s="114"/>
      <c r="K38" s="119">
        <f t="shared" si="1"/>
        <v>0</v>
      </c>
      <c r="L38" s="113"/>
      <c r="M38" s="114"/>
      <c r="N38" s="114"/>
      <c r="O38" s="114"/>
      <c r="P38" s="114"/>
      <c r="Q38" s="114"/>
      <c r="R38" s="114"/>
      <c r="S38" s="115">
        <f t="shared" si="10"/>
        <v>0</v>
      </c>
    </row>
    <row r="39" spans="1:19" x14ac:dyDescent="0.25">
      <c r="A39" s="78" t="s">
        <v>247</v>
      </c>
      <c r="B39" s="128" t="s">
        <v>248</v>
      </c>
      <c r="C39" s="117"/>
      <c r="D39" s="118"/>
      <c r="E39" s="118"/>
      <c r="F39" s="118"/>
      <c r="G39" s="118"/>
      <c r="H39" s="119"/>
      <c r="I39" s="119">
        <f t="shared" si="9"/>
        <v>0</v>
      </c>
      <c r="J39" s="114"/>
      <c r="K39" s="119">
        <f t="shared" si="1"/>
        <v>0</v>
      </c>
      <c r="L39" s="113"/>
      <c r="M39" s="114"/>
      <c r="N39" s="114"/>
      <c r="O39" s="114"/>
      <c r="P39" s="114"/>
      <c r="Q39" s="114"/>
      <c r="R39" s="114"/>
      <c r="S39" s="115">
        <f t="shared" si="10"/>
        <v>0</v>
      </c>
    </row>
    <row r="40" spans="1:19" x14ac:dyDescent="0.25">
      <c r="A40" s="78" t="s">
        <v>249</v>
      </c>
      <c r="B40" s="128" t="s">
        <v>250</v>
      </c>
      <c r="C40" s="117"/>
      <c r="D40" s="118"/>
      <c r="E40" s="118"/>
      <c r="F40" s="118"/>
      <c r="G40" s="118"/>
      <c r="H40" s="119"/>
      <c r="I40" s="119">
        <f t="shared" si="9"/>
        <v>0</v>
      </c>
      <c r="J40" s="114"/>
      <c r="K40" s="119">
        <f t="shared" si="1"/>
        <v>0</v>
      </c>
      <c r="L40" s="113"/>
      <c r="M40" s="114"/>
      <c r="N40" s="114"/>
      <c r="O40" s="114"/>
      <c r="P40" s="114"/>
      <c r="Q40" s="114"/>
      <c r="R40" s="114"/>
      <c r="S40" s="115">
        <f t="shared" si="10"/>
        <v>0</v>
      </c>
    </row>
    <row r="41" spans="1:19" x14ac:dyDescent="0.25">
      <c r="A41" s="78" t="s">
        <v>251</v>
      </c>
      <c r="B41" s="128" t="s">
        <v>252</v>
      </c>
      <c r="C41" s="117"/>
      <c r="D41" s="118"/>
      <c r="E41" s="118"/>
      <c r="F41" s="118"/>
      <c r="G41" s="118"/>
      <c r="H41" s="119"/>
      <c r="I41" s="119">
        <f t="shared" si="9"/>
        <v>0</v>
      </c>
      <c r="J41" s="114"/>
      <c r="K41" s="119">
        <f t="shared" si="1"/>
        <v>0</v>
      </c>
      <c r="L41" s="113"/>
      <c r="M41" s="114"/>
      <c r="N41" s="114"/>
      <c r="O41" s="114"/>
      <c r="P41" s="114"/>
      <c r="Q41" s="114"/>
      <c r="R41" s="114"/>
      <c r="S41" s="115">
        <f t="shared" si="10"/>
        <v>0</v>
      </c>
    </row>
    <row r="42" spans="1:19" x14ac:dyDescent="0.25">
      <c r="A42" s="78" t="s">
        <v>253</v>
      </c>
      <c r="B42" s="128" t="s">
        <v>254</v>
      </c>
      <c r="C42" s="117"/>
      <c r="D42" s="118"/>
      <c r="E42" s="118"/>
      <c r="F42" s="118"/>
      <c r="G42" s="118"/>
      <c r="H42" s="119"/>
      <c r="I42" s="119">
        <f t="shared" si="9"/>
        <v>0</v>
      </c>
      <c r="J42" s="114"/>
      <c r="K42" s="119">
        <f t="shared" si="1"/>
        <v>0</v>
      </c>
      <c r="L42" s="113"/>
      <c r="M42" s="114"/>
      <c r="N42" s="114"/>
      <c r="O42" s="114"/>
      <c r="P42" s="114"/>
      <c r="Q42" s="114"/>
      <c r="R42" s="114"/>
      <c r="S42" s="115">
        <f t="shared" si="10"/>
        <v>0</v>
      </c>
    </row>
    <row r="43" spans="1:19" x14ac:dyDescent="0.25">
      <c r="A43" s="78" t="s">
        <v>255</v>
      </c>
      <c r="B43" s="128" t="s">
        <v>256</v>
      </c>
      <c r="C43" s="117"/>
      <c r="D43" s="118"/>
      <c r="E43" s="118"/>
      <c r="F43" s="118"/>
      <c r="G43" s="118"/>
      <c r="H43" s="119"/>
      <c r="I43" s="119">
        <f t="shared" si="9"/>
        <v>0</v>
      </c>
      <c r="J43" s="114"/>
      <c r="K43" s="119">
        <f t="shared" si="1"/>
        <v>0</v>
      </c>
      <c r="L43" s="113"/>
      <c r="M43" s="114"/>
      <c r="N43" s="114"/>
      <c r="O43" s="114"/>
      <c r="P43" s="114"/>
      <c r="Q43" s="114"/>
      <c r="R43" s="114"/>
      <c r="S43" s="115">
        <f t="shared" si="10"/>
        <v>0</v>
      </c>
    </row>
    <row r="44" spans="1:19" x14ac:dyDescent="0.25">
      <c r="A44" s="78" t="s">
        <v>257</v>
      </c>
      <c r="B44" s="128" t="s">
        <v>258</v>
      </c>
      <c r="C44" s="117"/>
      <c r="D44" s="118"/>
      <c r="E44" s="118"/>
      <c r="F44" s="118"/>
      <c r="G44" s="118"/>
      <c r="H44" s="119"/>
      <c r="I44" s="119">
        <f t="shared" si="9"/>
        <v>0</v>
      </c>
      <c r="J44" s="114"/>
      <c r="K44" s="119">
        <f t="shared" si="1"/>
        <v>0</v>
      </c>
      <c r="L44" s="113"/>
      <c r="M44" s="114"/>
      <c r="N44" s="114"/>
      <c r="O44" s="114"/>
      <c r="P44" s="114"/>
      <c r="Q44" s="114"/>
      <c r="R44" s="114"/>
      <c r="S44" s="115">
        <f t="shared" si="10"/>
        <v>0</v>
      </c>
    </row>
    <row r="45" spans="1:19" x14ac:dyDescent="0.25">
      <c r="A45" s="78" t="s">
        <v>259</v>
      </c>
      <c r="B45" s="128" t="s">
        <v>260</v>
      </c>
      <c r="C45" s="117"/>
      <c r="D45" s="118"/>
      <c r="E45" s="118"/>
      <c r="F45" s="118"/>
      <c r="G45" s="118"/>
      <c r="H45" s="119"/>
      <c r="I45" s="119">
        <f t="shared" si="9"/>
        <v>0</v>
      </c>
      <c r="J45" s="114"/>
      <c r="K45" s="119">
        <f t="shared" si="1"/>
        <v>0</v>
      </c>
      <c r="L45" s="113"/>
      <c r="M45" s="114"/>
      <c r="N45" s="114"/>
      <c r="O45" s="114"/>
      <c r="P45" s="114"/>
      <c r="Q45" s="114"/>
      <c r="R45" s="114"/>
      <c r="S45" s="115">
        <f t="shared" si="10"/>
        <v>0</v>
      </c>
    </row>
    <row r="46" spans="1:19" x14ac:dyDescent="0.25">
      <c r="A46" s="78" t="s">
        <v>261</v>
      </c>
      <c r="B46" s="128" t="s">
        <v>262</v>
      </c>
      <c r="C46" s="117"/>
      <c r="D46" s="118"/>
      <c r="E46" s="118"/>
      <c r="F46" s="118"/>
      <c r="G46" s="118"/>
      <c r="H46" s="119"/>
      <c r="I46" s="119">
        <f t="shared" si="9"/>
        <v>0</v>
      </c>
      <c r="J46" s="114"/>
      <c r="K46" s="119">
        <f t="shared" si="1"/>
        <v>0</v>
      </c>
      <c r="L46" s="113"/>
      <c r="M46" s="114"/>
      <c r="N46" s="114"/>
      <c r="O46" s="114"/>
      <c r="P46" s="114"/>
      <c r="Q46" s="114"/>
      <c r="R46" s="114"/>
      <c r="S46" s="115">
        <f t="shared" si="10"/>
        <v>0</v>
      </c>
    </row>
    <row r="47" spans="1:19" x14ac:dyDescent="0.25">
      <c r="A47" s="78" t="s">
        <v>263</v>
      </c>
      <c r="B47" s="128" t="s">
        <v>264</v>
      </c>
      <c r="C47" s="117"/>
      <c r="D47" s="118"/>
      <c r="E47" s="118"/>
      <c r="F47" s="118"/>
      <c r="G47" s="118"/>
      <c r="H47" s="119"/>
      <c r="I47" s="119">
        <f t="shared" si="9"/>
        <v>0</v>
      </c>
      <c r="J47" s="114"/>
      <c r="K47" s="119">
        <f t="shared" si="1"/>
        <v>0</v>
      </c>
      <c r="L47" s="113"/>
      <c r="M47" s="114"/>
      <c r="N47" s="114"/>
      <c r="O47" s="114"/>
      <c r="P47" s="114"/>
      <c r="Q47" s="114"/>
      <c r="R47" s="114"/>
      <c r="S47" s="115">
        <f t="shared" si="10"/>
        <v>0</v>
      </c>
    </row>
    <row r="48" spans="1:19" ht="13" x14ac:dyDescent="0.3">
      <c r="A48" s="151" t="s">
        <v>265</v>
      </c>
      <c r="B48" s="152" t="s">
        <v>266</v>
      </c>
      <c r="C48" s="122">
        <f t="shared" ref="C48:H48" si="11">SUM(C33:C47)</f>
        <v>0</v>
      </c>
      <c r="D48" s="122">
        <f t="shared" si="11"/>
        <v>0</v>
      </c>
      <c r="E48" s="122">
        <f t="shared" si="11"/>
        <v>0</v>
      </c>
      <c r="F48" s="122">
        <f t="shared" si="11"/>
        <v>0</v>
      </c>
      <c r="G48" s="122">
        <f t="shared" si="11"/>
        <v>0</v>
      </c>
      <c r="H48" s="123">
        <f t="shared" si="11"/>
        <v>0</v>
      </c>
      <c r="I48" s="123">
        <f>C48+H48</f>
        <v>0</v>
      </c>
      <c r="J48" s="126">
        <f>SUM(J33:J47)</f>
        <v>0</v>
      </c>
      <c r="K48" s="123">
        <f>I48+J48</f>
        <v>0</v>
      </c>
      <c r="L48" s="125">
        <f t="shared" ref="L48:S48" si="12">SUM(L33:L47)</f>
        <v>0</v>
      </c>
      <c r="M48" s="126">
        <f t="shared" si="12"/>
        <v>0</v>
      </c>
      <c r="N48" s="126">
        <f t="shared" si="12"/>
        <v>0</v>
      </c>
      <c r="O48" s="126">
        <f t="shared" si="12"/>
        <v>0</v>
      </c>
      <c r="P48" s="126">
        <f t="shared" si="12"/>
        <v>0</v>
      </c>
      <c r="Q48" s="126">
        <f t="shared" si="12"/>
        <v>0</v>
      </c>
      <c r="R48" s="126">
        <f t="shared" si="12"/>
        <v>0</v>
      </c>
      <c r="S48" s="127">
        <f t="shared" si="12"/>
        <v>0</v>
      </c>
    </row>
    <row r="49" spans="1:19" x14ac:dyDescent="0.25">
      <c r="A49" s="153"/>
      <c r="B49" s="154"/>
      <c r="C49" s="142"/>
      <c r="D49" s="143"/>
      <c r="E49" s="143"/>
      <c r="F49" s="143"/>
      <c r="G49" s="143"/>
      <c r="H49" s="129"/>
      <c r="I49" s="129"/>
      <c r="J49" s="130"/>
      <c r="K49" s="129"/>
      <c r="L49" s="131"/>
      <c r="M49" s="130"/>
      <c r="N49" s="130"/>
      <c r="O49" s="130"/>
      <c r="P49" s="130"/>
      <c r="Q49" s="130"/>
      <c r="R49" s="130"/>
      <c r="S49" s="132"/>
    </row>
    <row r="50" spans="1:19" x14ac:dyDescent="0.25">
      <c r="A50" s="70" t="s">
        <v>267</v>
      </c>
      <c r="B50" s="54"/>
      <c r="C50" s="142"/>
      <c r="D50" s="143"/>
      <c r="E50" s="143"/>
      <c r="F50" s="143"/>
      <c r="G50" s="143"/>
      <c r="H50" s="119"/>
      <c r="I50" s="119"/>
      <c r="J50" s="114"/>
      <c r="K50" s="119"/>
      <c r="L50" s="113"/>
      <c r="M50" s="114"/>
      <c r="N50" s="114"/>
      <c r="O50" s="114"/>
      <c r="P50" s="114"/>
      <c r="Q50" s="114"/>
      <c r="R50" s="114"/>
      <c r="S50" s="115"/>
    </row>
    <row r="51" spans="1:19" x14ac:dyDescent="0.25">
      <c r="A51" s="59" t="s">
        <v>268</v>
      </c>
      <c r="B51" s="60" t="s">
        <v>269</v>
      </c>
      <c r="C51" s="117"/>
      <c r="D51" s="118"/>
      <c r="E51" s="118"/>
      <c r="F51" s="118"/>
      <c r="G51" s="118"/>
      <c r="H51" s="119"/>
      <c r="I51" s="119">
        <f>C51+H51</f>
        <v>0</v>
      </c>
      <c r="J51" s="114"/>
      <c r="K51" s="119">
        <f>I51+J51</f>
        <v>0</v>
      </c>
      <c r="L51" s="113"/>
      <c r="M51" s="114"/>
      <c r="N51" s="114"/>
      <c r="O51" s="114"/>
      <c r="P51" s="114"/>
      <c r="Q51" s="114"/>
      <c r="R51" s="114"/>
      <c r="S51" s="115">
        <f>SUM(L51:R51)</f>
        <v>0</v>
      </c>
    </row>
    <row r="52" spans="1:19" x14ac:dyDescent="0.25">
      <c r="A52" s="59" t="s">
        <v>270</v>
      </c>
      <c r="B52" s="60" t="s">
        <v>271</v>
      </c>
      <c r="C52" s="117"/>
      <c r="D52" s="118"/>
      <c r="E52" s="118"/>
      <c r="F52" s="118"/>
      <c r="G52" s="118"/>
      <c r="H52" s="119"/>
      <c r="I52" s="119">
        <f>C52+H52</f>
        <v>0</v>
      </c>
      <c r="J52" s="114"/>
      <c r="K52" s="119">
        <f>I52+J52</f>
        <v>0</v>
      </c>
      <c r="L52" s="113"/>
      <c r="M52" s="114"/>
      <c r="N52" s="114"/>
      <c r="O52" s="114"/>
      <c r="P52" s="114"/>
      <c r="Q52" s="114"/>
      <c r="R52" s="114"/>
      <c r="S52" s="115">
        <f>SUM(L52:R52)</f>
        <v>0</v>
      </c>
    </row>
    <row r="53" spans="1:19" x14ac:dyDescent="0.25">
      <c r="A53" s="78" t="s">
        <v>272</v>
      </c>
      <c r="B53" s="128" t="s">
        <v>273</v>
      </c>
      <c r="C53" s="117"/>
      <c r="D53" s="118"/>
      <c r="E53" s="118"/>
      <c r="F53" s="118"/>
      <c r="G53" s="118"/>
      <c r="H53" s="119"/>
      <c r="I53" s="119">
        <f t="shared" ref="I53:I67" si="13">C53+H53</f>
        <v>0</v>
      </c>
      <c r="J53" s="114"/>
      <c r="K53" s="119">
        <f t="shared" si="1"/>
        <v>0</v>
      </c>
      <c r="L53" s="113"/>
      <c r="M53" s="114"/>
      <c r="N53" s="114"/>
      <c r="O53" s="114"/>
      <c r="P53" s="114"/>
      <c r="Q53" s="114"/>
      <c r="R53" s="114"/>
      <c r="S53" s="115">
        <f>SUM(L53:R53)</f>
        <v>0</v>
      </c>
    </row>
    <row r="54" spans="1:19" x14ac:dyDescent="0.25">
      <c r="A54" s="78" t="s">
        <v>274</v>
      </c>
      <c r="B54" s="128" t="s">
        <v>275</v>
      </c>
      <c r="C54" s="117"/>
      <c r="D54" s="118"/>
      <c r="E54" s="118"/>
      <c r="F54" s="118"/>
      <c r="G54" s="118"/>
      <c r="H54" s="119"/>
      <c r="I54" s="119">
        <f>C54+H54</f>
        <v>0</v>
      </c>
      <c r="J54" s="114"/>
      <c r="K54" s="119">
        <f>I54+J54</f>
        <v>0</v>
      </c>
      <c r="L54" s="113"/>
      <c r="M54" s="114"/>
      <c r="N54" s="114"/>
      <c r="O54" s="114"/>
      <c r="P54" s="114"/>
      <c r="Q54" s="114"/>
      <c r="R54" s="114"/>
      <c r="S54" s="115">
        <f>SUM(L54:R54)</f>
        <v>0</v>
      </c>
    </row>
    <row r="55" spans="1:19" x14ac:dyDescent="0.25">
      <c r="A55" s="78" t="s">
        <v>276</v>
      </c>
      <c r="B55" s="128" t="s">
        <v>277</v>
      </c>
      <c r="C55" s="117"/>
      <c r="D55" s="118"/>
      <c r="E55" s="118"/>
      <c r="F55" s="118"/>
      <c r="G55" s="118"/>
      <c r="H55" s="119"/>
      <c r="I55" s="119">
        <f t="shared" si="13"/>
        <v>0</v>
      </c>
      <c r="J55" s="114"/>
      <c r="K55" s="119">
        <f t="shared" si="1"/>
        <v>0</v>
      </c>
      <c r="L55" s="113"/>
      <c r="M55" s="114"/>
      <c r="N55" s="114"/>
      <c r="O55" s="114"/>
      <c r="P55" s="114"/>
      <c r="Q55" s="114"/>
      <c r="R55" s="114"/>
      <c r="S55" s="115">
        <f t="shared" ref="S55:S66" si="14">SUM(L55:R55)</f>
        <v>0</v>
      </c>
    </row>
    <row r="56" spans="1:19" x14ac:dyDescent="0.25">
      <c r="A56" s="78" t="s">
        <v>278</v>
      </c>
      <c r="B56" s="128" t="s">
        <v>279</v>
      </c>
      <c r="C56" s="117"/>
      <c r="D56" s="118"/>
      <c r="E56" s="118"/>
      <c r="F56" s="118"/>
      <c r="G56" s="118"/>
      <c r="H56" s="119"/>
      <c r="I56" s="119">
        <f>C56+H56</f>
        <v>0</v>
      </c>
      <c r="J56" s="114"/>
      <c r="K56" s="119">
        <f>I56+J56</f>
        <v>0</v>
      </c>
      <c r="L56" s="113"/>
      <c r="M56" s="114"/>
      <c r="N56" s="114"/>
      <c r="O56" s="114"/>
      <c r="P56" s="114"/>
      <c r="Q56" s="114"/>
      <c r="R56" s="114"/>
      <c r="S56" s="115">
        <f t="shared" si="14"/>
        <v>0</v>
      </c>
    </row>
    <row r="57" spans="1:19" x14ac:dyDescent="0.25">
      <c r="A57" s="78" t="s">
        <v>280</v>
      </c>
      <c r="B57" s="128" t="s">
        <v>198</v>
      </c>
      <c r="C57" s="117"/>
      <c r="D57" s="118"/>
      <c r="E57" s="118"/>
      <c r="F57" s="118"/>
      <c r="G57" s="118"/>
      <c r="H57" s="119"/>
      <c r="I57" s="119">
        <f t="shared" si="13"/>
        <v>0</v>
      </c>
      <c r="J57" s="114"/>
      <c r="K57" s="119">
        <f t="shared" si="1"/>
        <v>0</v>
      </c>
      <c r="L57" s="113"/>
      <c r="M57" s="114"/>
      <c r="N57" s="114"/>
      <c r="O57" s="114"/>
      <c r="P57" s="114"/>
      <c r="Q57" s="114"/>
      <c r="R57" s="114"/>
      <c r="S57" s="115">
        <f t="shared" si="14"/>
        <v>0</v>
      </c>
    </row>
    <row r="58" spans="1:19" x14ac:dyDescent="0.25">
      <c r="A58" s="78" t="s">
        <v>281</v>
      </c>
      <c r="B58" s="155" t="s">
        <v>198</v>
      </c>
      <c r="C58" s="117"/>
      <c r="D58" s="118"/>
      <c r="E58" s="118"/>
      <c r="F58" s="118"/>
      <c r="G58" s="118"/>
      <c r="H58" s="119"/>
      <c r="I58" s="119">
        <f t="shared" si="13"/>
        <v>0</v>
      </c>
      <c r="J58" s="114"/>
      <c r="K58" s="119">
        <f>I58+J58</f>
        <v>0</v>
      </c>
      <c r="L58" s="113"/>
      <c r="M58" s="114"/>
      <c r="N58" s="114"/>
      <c r="O58" s="114"/>
      <c r="P58" s="114"/>
      <c r="Q58" s="114"/>
      <c r="R58" s="114"/>
      <c r="S58" s="115">
        <f>SUM(L58:R58)</f>
        <v>0</v>
      </c>
    </row>
    <row r="59" spans="1:19" x14ac:dyDescent="0.25">
      <c r="A59" s="78" t="s">
        <v>282</v>
      </c>
      <c r="B59" s="128" t="s">
        <v>283</v>
      </c>
      <c r="C59" s="117"/>
      <c r="D59" s="118"/>
      <c r="E59" s="118"/>
      <c r="F59" s="118"/>
      <c r="G59" s="118"/>
      <c r="H59" s="119"/>
      <c r="I59" s="119">
        <f t="shared" si="13"/>
        <v>0</v>
      </c>
      <c r="J59" s="114"/>
      <c r="K59" s="119">
        <f t="shared" si="1"/>
        <v>0</v>
      </c>
      <c r="L59" s="113"/>
      <c r="M59" s="114"/>
      <c r="N59" s="114"/>
      <c r="O59" s="114"/>
      <c r="P59" s="114"/>
      <c r="Q59" s="114"/>
      <c r="R59" s="114"/>
      <c r="S59" s="115">
        <f t="shared" si="14"/>
        <v>0</v>
      </c>
    </row>
    <row r="60" spans="1:19" x14ac:dyDescent="0.25">
      <c r="A60" s="78" t="s">
        <v>284</v>
      </c>
      <c r="B60" s="128" t="s">
        <v>285</v>
      </c>
      <c r="C60" s="117"/>
      <c r="D60" s="118"/>
      <c r="E60" s="118"/>
      <c r="F60" s="118"/>
      <c r="G60" s="118"/>
      <c r="H60" s="119"/>
      <c r="I60" s="119">
        <f t="shared" si="13"/>
        <v>0</v>
      </c>
      <c r="J60" s="114"/>
      <c r="K60" s="119">
        <f t="shared" si="1"/>
        <v>0</v>
      </c>
      <c r="L60" s="113"/>
      <c r="M60" s="114"/>
      <c r="N60" s="114"/>
      <c r="O60" s="114"/>
      <c r="P60" s="114"/>
      <c r="Q60" s="114"/>
      <c r="R60" s="114"/>
      <c r="S60" s="115">
        <f t="shared" si="14"/>
        <v>0</v>
      </c>
    </row>
    <row r="61" spans="1:19" x14ac:dyDescent="0.25">
      <c r="A61" s="78" t="s">
        <v>286</v>
      </c>
      <c r="B61" s="128" t="s">
        <v>287</v>
      </c>
      <c r="C61" s="117"/>
      <c r="D61" s="118"/>
      <c r="E61" s="118"/>
      <c r="F61" s="118"/>
      <c r="G61" s="118"/>
      <c r="H61" s="119"/>
      <c r="I61" s="119">
        <f t="shared" si="13"/>
        <v>0</v>
      </c>
      <c r="J61" s="114"/>
      <c r="K61" s="119">
        <f t="shared" si="1"/>
        <v>0</v>
      </c>
      <c r="L61" s="113"/>
      <c r="M61" s="114"/>
      <c r="N61" s="114"/>
      <c r="O61" s="114"/>
      <c r="P61" s="114"/>
      <c r="Q61" s="114"/>
      <c r="R61" s="114"/>
      <c r="S61" s="115">
        <f t="shared" si="14"/>
        <v>0</v>
      </c>
    </row>
    <row r="62" spans="1:19" x14ac:dyDescent="0.25">
      <c r="A62" s="78" t="s">
        <v>288</v>
      </c>
      <c r="B62" s="128" t="s">
        <v>289</v>
      </c>
      <c r="C62" s="117"/>
      <c r="D62" s="118"/>
      <c r="E62" s="118"/>
      <c r="F62" s="118"/>
      <c r="G62" s="118"/>
      <c r="H62" s="119"/>
      <c r="I62" s="119">
        <f t="shared" si="13"/>
        <v>0</v>
      </c>
      <c r="J62" s="114"/>
      <c r="K62" s="119">
        <f t="shared" si="1"/>
        <v>0</v>
      </c>
      <c r="L62" s="113"/>
      <c r="M62" s="114"/>
      <c r="N62" s="114"/>
      <c r="O62" s="114"/>
      <c r="P62" s="114"/>
      <c r="Q62" s="114"/>
      <c r="R62" s="114"/>
      <c r="S62" s="115">
        <f t="shared" si="14"/>
        <v>0</v>
      </c>
    </row>
    <row r="63" spans="1:19" x14ac:dyDescent="0.25">
      <c r="A63" s="78" t="s">
        <v>290</v>
      </c>
      <c r="B63" s="128" t="s">
        <v>291</v>
      </c>
      <c r="C63" s="117"/>
      <c r="D63" s="118"/>
      <c r="E63" s="118"/>
      <c r="F63" s="118"/>
      <c r="G63" s="118"/>
      <c r="H63" s="119"/>
      <c r="I63" s="119">
        <f t="shared" si="13"/>
        <v>0</v>
      </c>
      <c r="J63" s="114"/>
      <c r="K63" s="119">
        <f t="shared" si="1"/>
        <v>0</v>
      </c>
      <c r="L63" s="113"/>
      <c r="M63" s="114"/>
      <c r="N63" s="114"/>
      <c r="O63" s="114"/>
      <c r="P63" s="114"/>
      <c r="Q63" s="114"/>
      <c r="R63" s="114"/>
      <c r="S63" s="115">
        <f t="shared" si="14"/>
        <v>0</v>
      </c>
    </row>
    <row r="64" spans="1:19" x14ac:dyDescent="0.25">
      <c r="A64" s="78" t="s">
        <v>292</v>
      </c>
      <c r="B64" s="128" t="s">
        <v>293</v>
      </c>
      <c r="C64" s="117"/>
      <c r="D64" s="118"/>
      <c r="E64" s="118"/>
      <c r="F64" s="118"/>
      <c r="G64" s="118"/>
      <c r="H64" s="119"/>
      <c r="I64" s="119">
        <f t="shared" si="13"/>
        <v>0</v>
      </c>
      <c r="J64" s="114"/>
      <c r="K64" s="119">
        <f t="shared" si="1"/>
        <v>0</v>
      </c>
      <c r="L64" s="113"/>
      <c r="M64" s="114"/>
      <c r="N64" s="114"/>
      <c r="O64" s="114"/>
      <c r="P64" s="114"/>
      <c r="Q64" s="114"/>
      <c r="R64" s="114"/>
      <c r="S64" s="115">
        <f t="shared" si="14"/>
        <v>0</v>
      </c>
    </row>
    <row r="65" spans="1:19" x14ac:dyDescent="0.25">
      <c r="A65" s="78" t="s">
        <v>294</v>
      </c>
      <c r="B65" s="128" t="s">
        <v>295</v>
      </c>
      <c r="C65" s="117"/>
      <c r="D65" s="118"/>
      <c r="E65" s="118"/>
      <c r="F65" s="118"/>
      <c r="G65" s="118"/>
      <c r="H65" s="119"/>
      <c r="I65" s="119">
        <f t="shared" si="13"/>
        <v>0</v>
      </c>
      <c r="J65" s="114"/>
      <c r="K65" s="119">
        <f t="shared" si="1"/>
        <v>0</v>
      </c>
      <c r="L65" s="113"/>
      <c r="M65" s="114"/>
      <c r="N65" s="114"/>
      <c r="O65" s="114"/>
      <c r="P65" s="114"/>
      <c r="Q65" s="114"/>
      <c r="R65" s="114"/>
      <c r="S65" s="115">
        <f t="shared" si="14"/>
        <v>0</v>
      </c>
    </row>
    <row r="66" spans="1:19" x14ac:dyDescent="0.25">
      <c r="A66" s="78" t="s">
        <v>296</v>
      </c>
      <c r="B66" s="128" t="s">
        <v>297</v>
      </c>
      <c r="C66" s="117"/>
      <c r="D66" s="118"/>
      <c r="E66" s="118"/>
      <c r="F66" s="118"/>
      <c r="G66" s="118"/>
      <c r="H66" s="119"/>
      <c r="I66" s="119">
        <f t="shared" si="13"/>
        <v>0</v>
      </c>
      <c r="J66" s="114"/>
      <c r="K66" s="119">
        <f t="shared" si="1"/>
        <v>0</v>
      </c>
      <c r="L66" s="113"/>
      <c r="M66" s="114"/>
      <c r="N66" s="114"/>
      <c r="O66" s="114"/>
      <c r="P66" s="114"/>
      <c r="Q66" s="114"/>
      <c r="R66" s="114"/>
      <c r="S66" s="115">
        <f t="shared" si="14"/>
        <v>0</v>
      </c>
    </row>
    <row r="67" spans="1:19" x14ac:dyDescent="0.25">
      <c r="A67" s="78" t="s">
        <v>298</v>
      </c>
      <c r="B67" s="128" t="s">
        <v>299</v>
      </c>
      <c r="C67" s="117"/>
      <c r="D67" s="118"/>
      <c r="E67" s="118"/>
      <c r="F67" s="118"/>
      <c r="G67" s="118"/>
      <c r="H67" s="119"/>
      <c r="I67" s="119">
        <f t="shared" si="13"/>
        <v>0</v>
      </c>
      <c r="J67" s="114"/>
      <c r="K67" s="119">
        <f t="shared" si="1"/>
        <v>0</v>
      </c>
      <c r="L67" s="113"/>
      <c r="M67" s="114"/>
      <c r="N67" s="114"/>
      <c r="O67" s="114"/>
      <c r="P67" s="114"/>
      <c r="Q67" s="114"/>
      <c r="R67" s="114"/>
      <c r="S67" s="115">
        <f>SUM(L67:R67)</f>
        <v>0</v>
      </c>
    </row>
    <row r="68" spans="1:19" ht="13" x14ac:dyDescent="0.3">
      <c r="A68" s="156">
        <v>50389</v>
      </c>
      <c r="B68" s="157" t="s">
        <v>300</v>
      </c>
      <c r="C68" s="122">
        <f t="shared" ref="C68:H68" si="15">SUM(C51:C67)</f>
        <v>0</v>
      </c>
      <c r="D68" s="122">
        <f t="shared" si="15"/>
        <v>0</v>
      </c>
      <c r="E68" s="122">
        <f t="shared" si="15"/>
        <v>0</v>
      </c>
      <c r="F68" s="122">
        <f t="shared" si="15"/>
        <v>0</v>
      </c>
      <c r="G68" s="122">
        <f t="shared" si="15"/>
        <v>0</v>
      </c>
      <c r="H68" s="123">
        <f t="shared" si="15"/>
        <v>0</v>
      </c>
      <c r="I68" s="123">
        <f>C68+H68</f>
        <v>0</v>
      </c>
      <c r="J68" s="126">
        <f>SUM(J51:J67)</f>
        <v>0</v>
      </c>
      <c r="K68" s="123">
        <f t="shared" si="1"/>
        <v>0</v>
      </c>
      <c r="L68" s="125">
        <f>SUM(L51:L67)</f>
        <v>0</v>
      </c>
      <c r="M68" s="126">
        <f t="shared" ref="M68:R68" si="16">SUM(M51:M67)</f>
        <v>0</v>
      </c>
      <c r="N68" s="126">
        <f t="shared" si="16"/>
        <v>0</v>
      </c>
      <c r="O68" s="126">
        <f t="shared" si="16"/>
        <v>0</v>
      </c>
      <c r="P68" s="126">
        <f t="shared" si="16"/>
        <v>0</v>
      </c>
      <c r="Q68" s="126">
        <f t="shared" si="16"/>
        <v>0</v>
      </c>
      <c r="R68" s="126">
        <f t="shared" si="16"/>
        <v>0</v>
      </c>
      <c r="S68" s="127">
        <f>SUM(S51:S67)</f>
        <v>0</v>
      </c>
    </row>
    <row r="69" spans="1:19" x14ac:dyDescent="0.25">
      <c r="A69" s="53"/>
      <c r="B69" s="158"/>
      <c r="C69" s="142"/>
      <c r="D69" s="143"/>
      <c r="E69" s="143"/>
      <c r="F69" s="143"/>
      <c r="G69" s="143"/>
      <c r="H69" s="129"/>
      <c r="I69" s="129"/>
      <c r="J69" s="130"/>
      <c r="K69" s="129"/>
      <c r="L69" s="131"/>
      <c r="M69" s="130"/>
      <c r="N69" s="130"/>
      <c r="O69" s="130"/>
      <c r="P69" s="130"/>
      <c r="Q69" s="130"/>
      <c r="R69" s="130"/>
      <c r="S69" s="132"/>
    </row>
    <row r="70" spans="1:19" x14ac:dyDescent="0.25">
      <c r="A70" s="70" t="s">
        <v>301</v>
      </c>
      <c r="B70" s="54"/>
      <c r="C70" s="142"/>
      <c r="D70" s="143"/>
      <c r="E70" s="143"/>
      <c r="F70" s="143"/>
      <c r="G70" s="143"/>
      <c r="H70" s="129"/>
      <c r="I70" s="129"/>
      <c r="J70" s="130"/>
      <c r="K70" s="129"/>
      <c r="L70" s="131"/>
      <c r="M70" s="130"/>
      <c r="N70" s="130"/>
      <c r="O70" s="130"/>
      <c r="P70" s="130"/>
      <c r="Q70" s="130"/>
      <c r="R70" s="130"/>
      <c r="S70" s="132"/>
    </row>
    <row r="71" spans="1:19" x14ac:dyDescent="0.25">
      <c r="A71" s="59" t="s">
        <v>302</v>
      </c>
      <c r="B71" s="70" t="s">
        <v>303</v>
      </c>
      <c r="C71" s="117"/>
      <c r="D71" s="118"/>
      <c r="E71" s="118"/>
      <c r="F71" s="118"/>
      <c r="G71" s="118"/>
      <c r="H71" s="119"/>
      <c r="I71" s="119">
        <f>C71+H71</f>
        <v>0</v>
      </c>
      <c r="J71" s="114"/>
      <c r="K71" s="119">
        <f t="shared" si="1"/>
        <v>0</v>
      </c>
      <c r="L71" s="113"/>
      <c r="M71" s="114"/>
      <c r="N71" s="114"/>
      <c r="O71" s="114"/>
      <c r="P71" s="114"/>
      <c r="Q71" s="114"/>
      <c r="R71" s="114"/>
      <c r="S71" s="115">
        <f>SUM(L71:R71)</f>
        <v>0</v>
      </c>
    </row>
    <row r="72" spans="1:19" x14ac:dyDescent="0.25">
      <c r="A72" s="59" t="s">
        <v>304</v>
      </c>
      <c r="B72" s="70" t="s">
        <v>305</v>
      </c>
      <c r="C72" s="117"/>
      <c r="D72" s="118"/>
      <c r="E72" s="118"/>
      <c r="F72" s="118"/>
      <c r="G72" s="118"/>
      <c r="H72" s="119"/>
      <c r="I72" s="119">
        <f t="shared" ref="I72:I84" si="17">C72+H72</f>
        <v>0</v>
      </c>
      <c r="J72" s="114"/>
      <c r="K72" s="119">
        <f t="shared" si="1"/>
        <v>0</v>
      </c>
      <c r="L72" s="113"/>
      <c r="M72" s="114"/>
      <c r="N72" s="114"/>
      <c r="O72" s="114"/>
      <c r="P72" s="114"/>
      <c r="Q72" s="114"/>
      <c r="R72" s="114"/>
      <c r="S72" s="115">
        <f t="shared" ref="S72:S84" si="18">SUM(L72:R72)</f>
        <v>0</v>
      </c>
    </row>
    <row r="73" spans="1:19" x14ac:dyDescent="0.25">
      <c r="A73" s="59" t="s">
        <v>306</v>
      </c>
      <c r="B73" s="70" t="s">
        <v>307</v>
      </c>
      <c r="C73" s="117"/>
      <c r="D73" s="118"/>
      <c r="E73" s="118"/>
      <c r="F73" s="118"/>
      <c r="G73" s="118"/>
      <c r="H73" s="119"/>
      <c r="I73" s="119">
        <f t="shared" si="17"/>
        <v>0</v>
      </c>
      <c r="J73" s="114"/>
      <c r="K73" s="119">
        <f t="shared" si="1"/>
        <v>0</v>
      </c>
      <c r="L73" s="113"/>
      <c r="M73" s="114"/>
      <c r="N73" s="114"/>
      <c r="O73" s="114"/>
      <c r="P73" s="114"/>
      <c r="Q73" s="114"/>
      <c r="R73" s="114"/>
      <c r="S73" s="115">
        <f t="shared" si="18"/>
        <v>0</v>
      </c>
    </row>
    <row r="74" spans="1:19" x14ac:dyDescent="0.25">
      <c r="A74" s="59" t="s">
        <v>308</v>
      </c>
      <c r="B74" s="70" t="s">
        <v>309</v>
      </c>
      <c r="C74" s="117"/>
      <c r="D74" s="118"/>
      <c r="E74" s="118"/>
      <c r="F74" s="118"/>
      <c r="G74" s="118"/>
      <c r="H74" s="119"/>
      <c r="I74" s="119">
        <f t="shared" si="17"/>
        <v>0</v>
      </c>
      <c r="J74" s="114"/>
      <c r="K74" s="119">
        <f t="shared" si="1"/>
        <v>0</v>
      </c>
      <c r="L74" s="113"/>
      <c r="M74" s="114"/>
      <c r="N74" s="114"/>
      <c r="O74" s="114"/>
      <c r="P74" s="114"/>
      <c r="Q74" s="114"/>
      <c r="R74" s="114"/>
      <c r="S74" s="115">
        <f t="shared" si="18"/>
        <v>0</v>
      </c>
    </row>
    <row r="75" spans="1:19" x14ac:dyDescent="0.25">
      <c r="A75" s="59" t="s">
        <v>310</v>
      </c>
      <c r="B75" s="70" t="s">
        <v>311</v>
      </c>
      <c r="C75" s="117"/>
      <c r="D75" s="118"/>
      <c r="E75" s="118"/>
      <c r="F75" s="118"/>
      <c r="G75" s="118"/>
      <c r="H75" s="119"/>
      <c r="I75" s="119">
        <f t="shared" si="17"/>
        <v>0</v>
      </c>
      <c r="J75" s="114"/>
      <c r="K75" s="119">
        <f t="shared" si="1"/>
        <v>0</v>
      </c>
      <c r="L75" s="113"/>
      <c r="M75" s="114"/>
      <c r="N75" s="114"/>
      <c r="O75" s="114"/>
      <c r="P75" s="114"/>
      <c r="Q75" s="114"/>
      <c r="R75" s="114"/>
      <c r="S75" s="115">
        <f t="shared" si="18"/>
        <v>0</v>
      </c>
    </row>
    <row r="76" spans="1:19" x14ac:dyDescent="0.25">
      <c r="A76" s="59" t="s">
        <v>312</v>
      </c>
      <c r="B76" s="70" t="s">
        <v>313</v>
      </c>
      <c r="C76" s="117"/>
      <c r="D76" s="118"/>
      <c r="E76" s="118"/>
      <c r="F76" s="118"/>
      <c r="G76" s="118"/>
      <c r="H76" s="119"/>
      <c r="I76" s="119">
        <f t="shared" si="17"/>
        <v>0</v>
      </c>
      <c r="J76" s="114"/>
      <c r="K76" s="119">
        <f t="shared" si="1"/>
        <v>0</v>
      </c>
      <c r="L76" s="113"/>
      <c r="M76" s="114"/>
      <c r="N76" s="114"/>
      <c r="O76" s="114"/>
      <c r="P76" s="114"/>
      <c r="Q76" s="114"/>
      <c r="R76" s="114"/>
      <c r="S76" s="115">
        <f t="shared" si="18"/>
        <v>0</v>
      </c>
    </row>
    <row r="77" spans="1:19" x14ac:dyDescent="0.25">
      <c r="A77" s="59" t="s">
        <v>314</v>
      </c>
      <c r="B77" s="70" t="s">
        <v>315</v>
      </c>
      <c r="C77" s="117"/>
      <c r="D77" s="118"/>
      <c r="E77" s="118"/>
      <c r="F77" s="118"/>
      <c r="G77" s="118"/>
      <c r="H77" s="119"/>
      <c r="I77" s="119">
        <f t="shared" si="17"/>
        <v>0</v>
      </c>
      <c r="J77" s="114"/>
      <c r="K77" s="119">
        <f t="shared" si="1"/>
        <v>0</v>
      </c>
      <c r="L77" s="113"/>
      <c r="M77" s="114"/>
      <c r="N77" s="114"/>
      <c r="O77" s="114"/>
      <c r="P77" s="114"/>
      <c r="Q77" s="114"/>
      <c r="R77" s="114"/>
      <c r="S77" s="115">
        <f t="shared" si="18"/>
        <v>0</v>
      </c>
    </row>
    <row r="78" spans="1:19" x14ac:dyDescent="0.25">
      <c r="A78" s="59" t="s">
        <v>316</v>
      </c>
      <c r="B78" s="70" t="s">
        <v>317</v>
      </c>
      <c r="C78" s="117"/>
      <c r="D78" s="118"/>
      <c r="E78" s="118"/>
      <c r="F78" s="118"/>
      <c r="G78" s="118"/>
      <c r="H78" s="119"/>
      <c r="I78" s="119">
        <f t="shared" si="17"/>
        <v>0</v>
      </c>
      <c r="J78" s="114"/>
      <c r="K78" s="119">
        <f t="shared" si="1"/>
        <v>0</v>
      </c>
      <c r="L78" s="113"/>
      <c r="M78" s="114"/>
      <c r="N78" s="114"/>
      <c r="O78" s="114"/>
      <c r="P78" s="114"/>
      <c r="Q78" s="114"/>
      <c r="R78" s="114"/>
      <c r="S78" s="115">
        <f t="shared" si="18"/>
        <v>0</v>
      </c>
    </row>
    <row r="79" spans="1:19" x14ac:dyDescent="0.25">
      <c r="A79" s="59" t="s">
        <v>318</v>
      </c>
      <c r="B79" s="70" t="s">
        <v>319</v>
      </c>
      <c r="C79" s="117"/>
      <c r="D79" s="118"/>
      <c r="E79" s="118"/>
      <c r="F79" s="118"/>
      <c r="G79" s="118"/>
      <c r="H79" s="119"/>
      <c r="I79" s="119">
        <f t="shared" si="17"/>
        <v>0</v>
      </c>
      <c r="J79" s="114"/>
      <c r="K79" s="119">
        <f t="shared" si="1"/>
        <v>0</v>
      </c>
      <c r="L79" s="113"/>
      <c r="M79" s="114"/>
      <c r="N79" s="114"/>
      <c r="O79" s="114"/>
      <c r="P79" s="114"/>
      <c r="Q79" s="114"/>
      <c r="R79" s="114"/>
      <c r="S79" s="115">
        <f t="shared" si="18"/>
        <v>0</v>
      </c>
    </row>
    <row r="80" spans="1:19" x14ac:dyDescent="0.25">
      <c r="A80" s="59" t="s">
        <v>320</v>
      </c>
      <c r="B80" s="70" t="s">
        <v>321</v>
      </c>
      <c r="C80" s="117"/>
      <c r="D80" s="118"/>
      <c r="E80" s="118"/>
      <c r="F80" s="118"/>
      <c r="G80" s="118"/>
      <c r="H80" s="119"/>
      <c r="I80" s="119">
        <f t="shared" si="17"/>
        <v>0</v>
      </c>
      <c r="J80" s="114"/>
      <c r="K80" s="119">
        <f t="shared" si="1"/>
        <v>0</v>
      </c>
      <c r="L80" s="113"/>
      <c r="M80" s="114"/>
      <c r="N80" s="114"/>
      <c r="O80" s="114"/>
      <c r="P80" s="114"/>
      <c r="Q80" s="114"/>
      <c r="R80" s="114"/>
      <c r="S80" s="115">
        <f t="shared" si="18"/>
        <v>0</v>
      </c>
    </row>
    <row r="81" spans="1:19" x14ac:dyDescent="0.25">
      <c r="A81" s="59" t="s">
        <v>322</v>
      </c>
      <c r="B81" s="70" t="s">
        <v>323</v>
      </c>
      <c r="C81" s="117"/>
      <c r="D81" s="118"/>
      <c r="E81" s="118"/>
      <c r="F81" s="118"/>
      <c r="G81" s="118"/>
      <c r="H81" s="119"/>
      <c r="I81" s="119">
        <f t="shared" si="17"/>
        <v>0</v>
      </c>
      <c r="J81" s="114"/>
      <c r="K81" s="119">
        <f t="shared" si="1"/>
        <v>0</v>
      </c>
      <c r="L81" s="113"/>
      <c r="M81" s="114"/>
      <c r="N81" s="114"/>
      <c r="O81" s="114"/>
      <c r="P81" s="114"/>
      <c r="Q81" s="114"/>
      <c r="R81" s="114"/>
      <c r="S81" s="115">
        <f t="shared" si="18"/>
        <v>0</v>
      </c>
    </row>
    <row r="82" spans="1:19" x14ac:dyDescent="0.25">
      <c r="A82" s="59" t="s">
        <v>324</v>
      </c>
      <c r="B82" s="70" t="s">
        <v>325</v>
      </c>
      <c r="C82" s="117"/>
      <c r="D82" s="118"/>
      <c r="E82" s="118"/>
      <c r="F82" s="118"/>
      <c r="G82" s="118"/>
      <c r="H82" s="119"/>
      <c r="I82" s="119">
        <f t="shared" si="17"/>
        <v>0</v>
      </c>
      <c r="J82" s="114"/>
      <c r="K82" s="119">
        <f t="shared" si="1"/>
        <v>0</v>
      </c>
      <c r="L82" s="113"/>
      <c r="M82" s="114"/>
      <c r="N82" s="114"/>
      <c r="O82" s="114"/>
      <c r="P82" s="114"/>
      <c r="Q82" s="114"/>
      <c r="R82" s="114"/>
      <c r="S82" s="115">
        <f t="shared" si="18"/>
        <v>0</v>
      </c>
    </row>
    <row r="83" spans="1:19" x14ac:dyDescent="0.25">
      <c r="A83" s="59" t="s">
        <v>326</v>
      </c>
      <c r="B83" s="70" t="s">
        <v>327</v>
      </c>
      <c r="C83" s="117"/>
      <c r="D83" s="118"/>
      <c r="E83" s="118"/>
      <c r="F83" s="118"/>
      <c r="G83" s="118"/>
      <c r="H83" s="119"/>
      <c r="I83" s="119">
        <f t="shared" si="17"/>
        <v>0</v>
      </c>
      <c r="J83" s="114"/>
      <c r="K83" s="119">
        <f t="shared" si="1"/>
        <v>0</v>
      </c>
      <c r="L83" s="113"/>
      <c r="M83" s="114"/>
      <c r="N83" s="114"/>
      <c r="O83" s="114"/>
      <c r="P83" s="114"/>
      <c r="Q83" s="114"/>
      <c r="R83" s="114"/>
      <c r="S83" s="115">
        <f t="shared" si="18"/>
        <v>0</v>
      </c>
    </row>
    <row r="84" spans="1:19" x14ac:dyDescent="0.25">
      <c r="A84" s="59" t="s">
        <v>328</v>
      </c>
      <c r="B84" s="70" t="s">
        <v>329</v>
      </c>
      <c r="C84" s="117"/>
      <c r="D84" s="118"/>
      <c r="E84" s="118"/>
      <c r="F84" s="118"/>
      <c r="G84" s="118"/>
      <c r="H84" s="119"/>
      <c r="I84" s="119">
        <f t="shared" si="17"/>
        <v>0</v>
      </c>
      <c r="J84" s="114"/>
      <c r="K84" s="119">
        <f t="shared" si="1"/>
        <v>0</v>
      </c>
      <c r="L84" s="113"/>
      <c r="M84" s="114"/>
      <c r="N84" s="114"/>
      <c r="O84" s="114"/>
      <c r="P84" s="114"/>
      <c r="Q84" s="114"/>
      <c r="R84" s="114"/>
      <c r="S84" s="115">
        <f t="shared" si="18"/>
        <v>0</v>
      </c>
    </row>
    <row r="85" spans="1:19" x14ac:dyDescent="0.25">
      <c r="A85" s="59" t="s">
        <v>330</v>
      </c>
      <c r="B85" s="70" t="s">
        <v>331</v>
      </c>
      <c r="C85" s="117"/>
      <c r="D85" s="118"/>
      <c r="E85" s="118"/>
      <c r="F85" s="118"/>
      <c r="G85" s="118"/>
      <c r="H85" s="119"/>
      <c r="I85" s="119">
        <f>C85+H85</f>
        <v>0</v>
      </c>
      <c r="J85" s="114"/>
      <c r="K85" s="119">
        <f t="shared" si="1"/>
        <v>0</v>
      </c>
      <c r="L85" s="113"/>
      <c r="M85" s="114"/>
      <c r="N85" s="114"/>
      <c r="O85" s="114"/>
      <c r="P85" s="114"/>
      <c r="Q85" s="114"/>
      <c r="R85" s="114"/>
      <c r="S85" s="115">
        <f>SUM(L85:R85)</f>
        <v>0</v>
      </c>
    </row>
    <row r="86" spans="1:19" x14ac:dyDescent="0.25">
      <c r="A86" s="59" t="s">
        <v>332</v>
      </c>
      <c r="B86" s="70" t="s">
        <v>333</v>
      </c>
      <c r="C86" s="117"/>
      <c r="D86" s="118"/>
      <c r="E86" s="118"/>
      <c r="F86" s="118"/>
      <c r="G86" s="118"/>
      <c r="H86" s="119"/>
      <c r="I86" s="119">
        <f>C86+H86</f>
        <v>0</v>
      </c>
      <c r="J86" s="114"/>
      <c r="K86" s="119">
        <f t="shared" si="1"/>
        <v>0</v>
      </c>
      <c r="L86" s="113"/>
      <c r="M86" s="114"/>
      <c r="N86" s="114"/>
      <c r="O86" s="114"/>
      <c r="P86" s="114"/>
      <c r="Q86" s="114"/>
      <c r="R86" s="114"/>
      <c r="S86" s="115">
        <f>SUM(L86:R86)</f>
        <v>0</v>
      </c>
    </row>
    <row r="87" spans="1:19" ht="13" x14ac:dyDescent="0.3">
      <c r="A87" s="63">
        <v>50399</v>
      </c>
      <c r="B87" s="135" t="s">
        <v>334</v>
      </c>
      <c r="C87" s="122">
        <f t="shared" ref="C87:H87" si="19">SUM(C71:C86)</f>
        <v>0</v>
      </c>
      <c r="D87" s="122">
        <f t="shared" si="19"/>
        <v>0</v>
      </c>
      <c r="E87" s="122">
        <f t="shared" si="19"/>
        <v>0</v>
      </c>
      <c r="F87" s="122">
        <f t="shared" si="19"/>
        <v>0</v>
      </c>
      <c r="G87" s="122">
        <f t="shared" si="19"/>
        <v>0</v>
      </c>
      <c r="H87" s="123">
        <f t="shared" si="19"/>
        <v>0</v>
      </c>
      <c r="I87" s="123">
        <f>C87+H87</f>
        <v>0</v>
      </c>
      <c r="J87" s="124">
        <f>SUM(J71:J86)</f>
        <v>0</v>
      </c>
      <c r="K87" s="123">
        <f>I87+J87</f>
        <v>0</v>
      </c>
      <c r="L87" s="125">
        <f t="shared" ref="L87:S87" si="20">SUM(L71:L86)</f>
        <v>0</v>
      </c>
      <c r="M87" s="126">
        <f t="shared" si="20"/>
        <v>0</v>
      </c>
      <c r="N87" s="126">
        <f t="shared" si="20"/>
        <v>0</v>
      </c>
      <c r="O87" s="126">
        <f t="shared" si="20"/>
        <v>0</v>
      </c>
      <c r="P87" s="126">
        <f t="shared" si="20"/>
        <v>0</v>
      </c>
      <c r="Q87" s="126">
        <f t="shared" si="20"/>
        <v>0</v>
      </c>
      <c r="R87" s="126">
        <f t="shared" si="20"/>
        <v>0</v>
      </c>
      <c r="S87" s="127">
        <f t="shared" si="20"/>
        <v>0</v>
      </c>
    </row>
    <row r="88" spans="1:19" x14ac:dyDescent="0.25">
      <c r="A88" s="53"/>
      <c r="B88" s="141"/>
      <c r="C88" s="142"/>
      <c r="D88" s="143"/>
      <c r="E88" s="143"/>
      <c r="F88" s="143"/>
      <c r="G88" s="143"/>
      <c r="H88" s="119"/>
      <c r="I88" s="119"/>
      <c r="J88" s="114"/>
      <c r="K88" s="119"/>
      <c r="L88" s="113"/>
      <c r="M88" s="114"/>
      <c r="N88" s="114"/>
      <c r="O88" s="114"/>
      <c r="P88" s="114"/>
      <c r="Q88" s="114"/>
      <c r="R88" s="114"/>
      <c r="S88" s="115"/>
    </row>
    <row r="89" spans="1:19" x14ac:dyDescent="0.25">
      <c r="A89" s="59" t="s">
        <v>335</v>
      </c>
      <c r="B89" s="128" t="s">
        <v>336</v>
      </c>
      <c r="C89" s="117"/>
      <c r="D89" s="118"/>
      <c r="E89" s="118"/>
      <c r="F89" s="118"/>
      <c r="G89" s="118"/>
      <c r="H89" s="129"/>
      <c r="I89" s="129">
        <f>C89+H89</f>
        <v>0</v>
      </c>
      <c r="J89" s="130"/>
      <c r="K89" s="129">
        <f>I89+J89</f>
        <v>0</v>
      </c>
      <c r="L89" s="131"/>
      <c r="M89" s="130"/>
      <c r="N89" s="130"/>
      <c r="O89" s="130"/>
      <c r="P89" s="130"/>
      <c r="Q89" s="130"/>
      <c r="R89" s="130"/>
      <c r="S89" s="132">
        <f>SUM(L89:R89)</f>
        <v>0</v>
      </c>
    </row>
    <row r="90" spans="1:19" ht="13" x14ac:dyDescent="0.3">
      <c r="A90" s="63">
        <v>59999</v>
      </c>
      <c r="B90" s="157" t="s">
        <v>337</v>
      </c>
      <c r="C90" s="122">
        <f t="shared" ref="C90:H90" si="21">C30+C48+C68+C87+C89</f>
        <v>0</v>
      </c>
      <c r="D90" s="122">
        <f t="shared" si="21"/>
        <v>0</v>
      </c>
      <c r="E90" s="122">
        <f t="shared" si="21"/>
        <v>0</v>
      </c>
      <c r="F90" s="122">
        <f t="shared" si="21"/>
        <v>0</v>
      </c>
      <c r="G90" s="122">
        <f t="shared" si="21"/>
        <v>0</v>
      </c>
      <c r="H90" s="122">
        <f t="shared" si="21"/>
        <v>0</v>
      </c>
      <c r="I90" s="123">
        <f>C90+H90</f>
        <v>0</v>
      </c>
      <c r="J90" s="137">
        <f>J30+J48+J68+J87+J89</f>
        <v>0</v>
      </c>
      <c r="K90" s="123">
        <f>I90+J90</f>
        <v>0</v>
      </c>
      <c r="L90" s="125">
        <f t="shared" ref="L90:S90" si="22">L30+L48+L68+L87+L89</f>
        <v>0</v>
      </c>
      <c r="M90" s="126">
        <f t="shared" si="22"/>
        <v>0</v>
      </c>
      <c r="N90" s="126">
        <f t="shared" si="22"/>
        <v>0</v>
      </c>
      <c r="O90" s="126">
        <f t="shared" si="22"/>
        <v>0</v>
      </c>
      <c r="P90" s="126">
        <f t="shared" si="22"/>
        <v>0</v>
      </c>
      <c r="Q90" s="126">
        <f t="shared" si="22"/>
        <v>0</v>
      </c>
      <c r="R90" s="126">
        <f t="shared" si="22"/>
        <v>0</v>
      </c>
      <c r="S90" s="127">
        <f t="shared" si="22"/>
        <v>0</v>
      </c>
    </row>
    <row r="91" spans="1:19" ht="13.5" customHeight="1" x14ac:dyDescent="0.25">
      <c r="A91" s="53"/>
      <c r="B91" s="54"/>
      <c r="C91" s="142"/>
      <c r="D91" s="143"/>
      <c r="E91" s="143"/>
      <c r="F91" s="143"/>
      <c r="G91" s="143"/>
      <c r="H91" s="129"/>
      <c r="I91" s="129"/>
      <c r="J91" s="130"/>
      <c r="K91" s="129"/>
      <c r="L91" s="131"/>
      <c r="M91" s="130"/>
      <c r="N91" s="130"/>
      <c r="O91" s="130"/>
      <c r="P91" s="130"/>
      <c r="Q91" s="130"/>
      <c r="R91" s="130"/>
      <c r="S91" s="132"/>
    </row>
    <row r="92" spans="1:19" x14ac:dyDescent="0.25">
      <c r="A92" s="53" t="s">
        <v>338</v>
      </c>
      <c r="B92" s="54"/>
      <c r="C92" s="142"/>
      <c r="D92" s="143"/>
      <c r="E92" s="143"/>
      <c r="F92" s="143"/>
      <c r="G92" s="143"/>
      <c r="H92" s="129"/>
      <c r="I92" s="129"/>
      <c r="J92" s="130"/>
      <c r="K92" s="129"/>
      <c r="L92" s="131"/>
      <c r="M92" s="130"/>
      <c r="N92" s="130"/>
      <c r="O92" s="130"/>
      <c r="P92" s="130"/>
      <c r="Q92" s="130"/>
      <c r="R92" s="130"/>
      <c r="S92" s="132"/>
    </row>
    <row r="93" spans="1:19" x14ac:dyDescent="0.25">
      <c r="A93" s="59" t="s">
        <v>339</v>
      </c>
      <c r="B93" s="70" t="s">
        <v>340</v>
      </c>
      <c r="C93" s="117"/>
      <c r="D93" s="118"/>
      <c r="E93" s="118"/>
      <c r="F93" s="118"/>
      <c r="G93" s="118"/>
      <c r="H93" s="119"/>
      <c r="I93" s="119">
        <f t="shared" ref="I93:I98" si="23">C93+H93</f>
        <v>0</v>
      </c>
      <c r="J93" s="114"/>
      <c r="K93" s="119">
        <f>I93+J93</f>
        <v>0</v>
      </c>
      <c r="L93" s="113"/>
      <c r="M93" s="114"/>
      <c r="N93" s="114"/>
      <c r="O93" s="114"/>
      <c r="P93" s="114"/>
      <c r="Q93" s="114"/>
      <c r="R93" s="114"/>
      <c r="S93" s="115">
        <f>SUM(L93:R93)</f>
        <v>0</v>
      </c>
    </row>
    <row r="94" spans="1:19" ht="12.75" customHeight="1" x14ac:dyDescent="0.25">
      <c r="A94" s="59" t="s">
        <v>341</v>
      </c>
      <c r="B94" s="70" t="s">
        <v>342</v>
      </c>
      <c r="C94" s="117"/>
      <c r="D94" s="118"/>
      <c r="E94" s="118"/>
      <c r="F94" s="118"/>
      <c r="G94" s="118"/>
      <c r="H94" s="119"/>
      <c r="I94" s="119">
        <f t="shared" si="23"/>
        <v>0</v>
      </c>
      <c r="J94" s="114"/>
      <c r="K94" s="119">
        <f>I94+J94</f>
        <v>0</v>
      </c>
      <c r="L94" s="113"/>
      <c r="M94" s="114"/>
      <c r="N94" s="114"/>
      <c r="O94" s="114"/>
      <c r="P94" s="114"/>
      <c r="Q94" s="114"/>
      <c r="R94" s="114"/>
      <c r="S94" s="115">
        <f>SUM(L94:R94)</f>
        <v>0</v>
      </c>
    </row>
    <row r="95" spans="1:19" ht="12.75" customHeight="1" x14ac:dyDescent="0.25">
      <c r="A95" s="59" t="s">
        <v>343</v>
      </c>
      <c r="B95" s="70" t="s">
        <v>344</v>
      </c>
      <c r="C95" s="117"/>
      <c r="D95" s="118"/>
      <c r="E95" s="118"/>
      <c r="F95" s="118"/>
      <c r="G95" s="118"/>
      <c r="H95" s="119"/>
      <c r="I95" s="119">
        <f t="shared" si="23"/>
        <v>0</v>
      </c>
      <c r="J95" s="114"/>
      <c r="K95" s="119">
        <f>I95+J95</f>
        <v>0</v>
      </c>
      <c r="L95" s="113"/>
      <c r="M95" s="114"/>
      <c r="N95" s="114"/>
      <c r="O95" s="114"/>
      <c r="P95" s="114"/>
      <c r="Q95" s="114"/>
      <c r="R95" s="114"/>
      <c r="S95" s="115">
        <f>SUM(L95:R95)</f>
        <v>0</v>
      </c>
    </row>
    <row r="96" spans="1:19" ht="12.75" customHeight="1" x14ac:dyDescent="0.25">
      <c r="A96" s="59" t="s">
        <v>345</v>
      </c>
      <c r="B96" s="70" t="s">
        <v>346</v>
      </c>
      <c r="C96" s="117"/>
      <c r="D96" s="118"/>
      <c r="E96" s="118"/>
      <c r="F96" s="118"/>
      <c r="G96" s="118"/>
      <c r="H96" s="119"/>
      <c r="I96" s="119">
        <f t="shared" si="23"/>
        <v>0</v>
      </c>
      <c r="J96" s="114"/>
      <c r="K96" s="119">
        <f>I96+J96</f>
        <v>0</v>
      </c>
      <c r="L96" s="113"/>
      <c r="M96" s="114"/>
      <c r="N96" s="114"/>
      <c r="O96" s="114"/>
      <c r="P96" s="114"/>
      <c r="Q96" s="114"/>
      <c r="R96" s="114"/>
      <c r="S96" s="115">
        <f>SUM(L96:R96)</f>
        <v>0</v>
      </c>
    </row>
    <row r="97" spans="1:19" x14ac:dyDescent="0.25">
      <c r="A97" s="59" t="s">
        <v>347</v>
      </c>
      <c r="B97" s="70" t="s">
        <v>348</v>
      </c>
      <c r="C97" s="117"/>
      <c r="D97" s="118"/>
      <c r="E97" s="118"/>
      <c r="F97" s="118"/>
      <c r="G97" s="118"/>
      <c r="H97" s="119"/>
      <c r="I97" s="119">
        <f t="shared" si="23"/>
        <v>0</v>
      </c>
      <c r="J97" s="114"/>
      <c r="K97" s="119">
        <f t="shared" ref="K97:K129" si="24">I97+J97</f>
        <v>0</v>
      </c>
      <c r="L97" s="113"/>
      <c r="M97" s="114"/>
      <c r="N97" s="114"/>
      <c r="O97" s="114"/>
      <c r="P97" s="114"/>
      <c r="Q97" s="114"/>
      <c r="R97" s="114"/>
      <c r="S97" s="115">
        <f>SUM(L97:R97)</f>
        <v>0</v>
      </c>
    </row>
    <row r="98" spans="1:19" ht="13" x14ac:dyDescent="0.3">
      <c r="A98" s="63">
        <v>85999</v>
      </c>
      <c r="B98" s="534" t="s">
        <v>349</v>
      </c>
      <c r="C98" s="123">
        <f t="shared" ref="C98:H98" si="25">C90+SUM(C93:C97)</f>
        <v>0</v>
      </c>
      <c r="D98" s="123">
        <f t="shared" si="25"/>
        <v>0</v>
      </c>
      <c r="E98" s="123">
        <f t="shared" si="25"/>
        <v>0</v>
      </c>
      <c r="F98" s="123">
        <f t="shared" si="25"/>
        <v>0</v>
      </c>
      <c r="G98" s="123">
        <f t="shared" si="25"/>
        <v>0</v>
      </c>
      <c r="H98" s="123">
        <f t="shared" si="25"/>
        <v>0</v>
      </c>
      <c r="I98" s="123">
        <f t="shared" si="23"/>
        <v>0</v>
      </c>
      <c r="J98" s="126">
        <f>J90+SUM(J93:J97)</f>
        <v>0</v>
      </c>
      <c r="K98" s="123">
        <f>I98+J98</f>
        <v>0</v>
      </c>
      <c r="L98" s="123">
        <f t="shared" ref="L98:S98" si="26">L90+SUM(L93:L97)</f>
        <v>0</v>
      </c>
      <c r="M98" s="126">
        <f t="shared" si="26"/>
        <v>0</v>
      </c>
      <c r="N98" s="126">
        <f t="shared" si="26"/>
        <v>0</v>
      </c>
      <c r="O98" s="126">
        <f t="shared" si="26"/>
        <v>0</v>
      </c>
      <c r="P98" s="126">
        <f t="shared" si="26"/>
        <v>0</v>
      </c>
      <c r="Q98" s="126">
        <f t="shared" si="26"/>
        <v>0</v>
      </c>
      <c r="R98" s="124">
        <f t="shared" si="26"/>
        <v>0</v>
      </c>
      <c r="S98" s="123">
        <f t="shared" si="26"/>
        <v>0</v>
      </c>
    </row>
    <row r="99" spans="1:19" x14ac:dyDescent="0.25">
      <c r="A99" s="53"/>
      <c r="B99" s="54"/>
      <c r="C99" s="142"/>
      <c r="D99" s="143"/>
      <c r="E99" s="143"/>
      <c r="F99" s="143"/>
      <c r="G99" s="143"/>
      <c r="H99" s="129"/>
      <c r="I99" s="129"/>
      <c r="J99" s="130"/>
      <c r="K99" s="129"/>
      <c r="L99" s="131"/>
      <c r="M99" s="130"/>
      <c r="N99" s="130"/>
      <c r="O99" s="130"/>
      <c r="P99" s="130"/>
      <c r="Q99" s="130"/>
      <c r="R99" s="130"/>
      <c r="S99" s="132"/>
    </row>
    <row r="100" spans="1:19" x14ac:dyDescent="0.25">
      <c r="A100" s="70" t="s">
        <v>350</v>
      </c>
      <c r="B100" s="54"/>
      <c r="C100" s="142"/>
      <c r="D100" s="143"/>
      <c r="E100" s="143"/>
      <c r="F100" s="143"/>
      <c r="G100" s="143"/>
      <c r="H100" s="119"/>
      <c r="I100" s="119"/>
      <c r="J100" s="114"/>
      <c r="K100" s="119"/>
      <c r="L100" s="113"/>
      <c r="M100" s="114"/>
      <c r="N100" s="114"/>
      <c r="O100" s="114"/>
      <c r="P100" s="114"/>
      <c r="Q100" s="114"/>
      <c r="R100" s="114"/>
      <c r="S100" s="115"/>
    </row>
    <row r="101" spans="1:19" x14ac:dyDescent="0.25">
      <c r="A101" s="59" t="s">
        <v>351</v>
      </c>
      <c r="B101" s="150" t="s">
        <v>352</v>
      </c>
      <c r="C101" s="117"/>
      <c r="D101" s="118"/>
      <c r="E101" s="118"/>
      <c r="F101" s="118"/>
      <c r="G101" s="118"/>
      <c r="H101" s="119"/>
      <c r="I101" s="119">
        <f>C101+H101</f>
        <v>0</v>
      </c>
      <c r="J101" s="114"/>
      <c r="K101" s="119">
        <f>I101+J101</f>
        <v>0</v>
      </c>
      <c r="L101" s="113"/>
      <c r="M101" s="114"/>
      <c r="N101" s="114"/>
      <c r="O101" s="114"/>
      <c r="P101" s="114"/>
      <c r="Q101" s="114"/>
      <c r="R101" s="114"/>
      <c r="S101" s="115">
        <f>SUM(L101:R101)</f>
        <v>0</v>
      </c>
    </row>
    <row r="102" spans="1:19" x14ac:dyDescent="0.25">
      <c r="A102" s="78" t="s">
        <v>353</v>
      </c>
      <c r="B102" s="128" t="s">
        <v>354</v>
      </c>
      <c r="C102" s="117"/>
      <c r="D102" s="118"/>
      <c r="E102" s="118"/>
      <c r="F102" s="118"/>
      <c r="G102" s="118"/>
      <c r="H102" s="119"/>
      <c r="I102" s="119">
        <f t="shared" ref="I102:I116" si="27">C102+H102</f>
        <v>0</v>
      </c>
      <c r="J102" s="114"/>
      <c r="K102" s="119">
        <f t="shared" si="24"/>
        <v>0</v>
      </c>
      <c r="L102" s="113"/>
      <c r="M102" s="114"/>
      <c r="N102" s="114"/>
      <c r="O102" s="114"/>
      <c r="P102" s="114"/>
      <c r="Q102" s="114"/>
      <c r="R102" s="114"/>
      <c r="S102" s="115">
        <f>SUM(L102:R102)</f>
        <v>0</v>
      </c>
    </row>
    <row r="103" spans="1:19" x14ac:dyDescent="0.25">
      <c r="A103" s="78" t="s">
        <v>355</v>
      </c>
      <c r="B103" s="128" t="s">
        <v>356</v>
      </c>
      <c r="C103" s="117"/>
      <c r="D103" s="118"/>
      <c r="E103" s="118"/>
      <c r="F103" s="118"/>
      <c r="G103" s="118"/>
      <c r="H103" s="119"/>
      <c r="I103" s="119">
        <f t="shared" si="27"/>
        <v>0</v>
      </c>
      <c r="J103" s="114"/>
      <c r="K103" s="119">
        <f t="shared" si="24"/>
        <v>0</v>
      </c>
      <c r="L103" s="113"/>
      <c r="M103" s="114"/>
      <c r="N103" s="114"/>
      <c r="O103" s="114"/>
      <c r="P103" s="114"/>
      <c r="Q103" s="114"/>
      <c r="R103" s="114"/>
      <c r="S103" s="115">
        <f t="shared" ref="S103:S119" si="28">SUM(L103:R103)</f>
        <v>0</v>
      </c>
    </row>
    <row r="104" spans="1:19" x14ac:dyDescent="0.25">
      <c r="A104" s="78" t="s">
        <v>357</v>
      </c>
      <c r="B104" s="128" t="s">
        <v>358</v>
      </c>
      <c r="C104" s="117"/>
      <c r="D104" s="118"/>
      <c r="E104" s="118"/>
      <c r="F104" s="118"/>
      <c r="G104" s="118"/>
      <c r="H104" s="119"/>
      <c r="I104" s="119">
        <f t="shared" si="27"/>
        <v>0</v>
      </c>
      <c r="J104" s="114"/>
      <c r="K104" s="119">
        <f t="shared" si="24"/>
        <v>0</v>
      </c>
      <c r="L104" s="113"/>
      <c r="M104" s="114"/>
      <c r="N104" s="114"/>
      <c r="O104" s="114"/>
      <c r="P104" s="114"/>
      <c r="Q104" s="114"/>
      <c r="R104" s="114"/>
      <c r="S104" s="115">
        <f t="shared" si="28"/>
        <v>0</v>
      </c>
    </row>
    <row r="105" spans="1:19" x14ac:dyDescent="0.25">
      <c r="A105" s="78" t="s">
        <v>359</v>
      </c>
      <c r="B105" s="128" t="s">
        <v>360</v>
      </c>
      <c r="C105" s="117"/>
      <c r="D105" s="118"/>
      <c r="E105" s="118"/>
      <c r="F105" s="118"/>
      <c r="G105" s="118"/>
      <c r="H105" s="119"/>
      <c r="I105" s="119">
        <f t="shared" si="27"/>
        <v>0</v>
      </c>
      <c r="J105" s="114"/>
      <c r="K105" s="119">
        <f t="shared" si="24"/>
        <v>0</v>
      </c>
      <c r="L105" s="113"/>
      <c r="M105" s="114"/>
      <c r="N105" s="114"/>
      <c r="O105" s="114"/>
      <c r="P105" s="114"/>
      <c r="Q105" s="114"/>
      <c r="R105" s="114"/>
      <c r="S105" s="115">
        <f t="shared" si="28"/>
        <v>0</v>
      </c>
    </row>
    <row r="106" spans="1:19" x14ac:dyDescent="0.25">
      <c r="A106" s="78" t="s">
        <v>361</v>
      </c>
      <c r="B106" s="128" t="s">
        <v>362</v>
      </c>
      <c r="C106" s="117"/>
      <c r="D106" s="118"/>
      <c r="E106" s="118"/>
      <c r="F106" s="118"/>
      <c r="G106" s="118"/>
      <c r="H106" s="119"/>
      <c r="I106" s="119">
        <f t="shared" si="27"/>
        <v>0</v>
      </c>
      <c r="J106" s="114"/>
      <c r="K106" s="119">
        <f t="shared" si="24"/>
        <v>0</v>
      </c>
      <c r="L106" s="113"/>
      <c r="M106" s="114"/>
      <c r="N106" s="114"/>
      <c r="O106" s="114"/>
      <c r="P106" s="114"/>
      <c r="Q106" s="114"/>
      <c r="R106" s="114"/>
      <c r="S106" s="115">
        <f t="shared" si="28"/>
        <v>0</v>
      </c>
    </row>
    <row r="107" spans="1:19" x14ac:dyDescent="0.25">
      <c r="A107" s="78" t="s">
        <v>363</v>
      </c>
      <c r="B107" s="128" t="s">
        <v>364</v>
      </c>
      <c r="C107" s="117"/>
      <c r="D107" s="118"/>
      <c r="E107" s="118"/>
      <c r="F107" s="118"/>
      <c r="G107" s="118"/>
      <c r="H107" s="119"/>
      <c r="I107" s="119">
        <f t="shared" si="27"/>
        <v>0</v>
      </c>
      <c r="J107" s="114"/>
      <c r="K107" s="119">
        <f t="shared" si="24"/>
        <v>0</v>
      </c>
      <c r="L107" s="113"/>
      <c r="M107" s="114"/>
      <c r="N107" s="114"/>
      <c r="O107" s="114"/>
      <c r="P107" s="114"/>
      <c r="Q107" s="114"/>
      <c r="R107" s="114"/>
      <c r="S107" s="115">
        <f t="shared" si="28"/>
        <v>0</v>
      </c>
    </row>
    <row r="108" spans="1:19" x14ac:dyDescent="0.25">
      <c r="A108" s="78" t="s">
        <v>365</v>
      </c>
      <c r="B108" s="128" t="s">
        <v>366</v>
      </c>
      <c r="C108" s="117"/>
      <c r="D108" s="118"/>
      <c r="E108" s="118"/>
      <c r="F108" s="118"/>
      <c r="G108" s="118"/>
      <c r="H108" s="119"/>
      <c r="I108" s="119">
        <f t="shared" si="27"/>
        <v>0</v>
      </c>
      <c r="J108" s="114"/>
      <c r="K108" s="119">
        <f t="shared" si="24"/>
        <v>0</v>
      </c>
      <c r="L108" s="113"/>
      <c r="M108" s="114"/>
      <c r="N108" s="114"/>
      <c r="O108" s="114"/>
      <c r="P108" s="114"/>
      <c r="Q108" s="114"/>
      <c r="R108" s="114"/>
      <c r="S108" s="115">
        <f t="shared" si="28"/>
        <v>0</v>
      </c>
    </row>
    <row r="109" spans="1:19" x14ac:dyDescent="0.25">
      <c r="A109" s="78" t="s">
        <v>367</v>
      </c>
      <c r="B109" s="128" t="s">
        <v>368</v>
      </c>
      <c r="C109" s="117"/>
      <c r="D109" s="118"/>
      <c r="E109" s="118"/>
      <c r="F109" s="118"/>
      <c r="G109" s="118"/>
      <c r="H109" s="119"/>
      <c r="I109" s="119">
        <f t="shared" si="27"/>
        <v>0</v>
      </c>
      <c r="J109" s="114"/>
      <c r="K109" s="119">
        <f t="shared" si="24"/>
        <v>0</v>
      </c>
      <c r="L109" s="113"/>
      <c r="M109" s="114"/>
      <c r="N109" s="114"/>
      <c r="O109" s="114"/>
      <c r="P109" s="114"/>
      <c r="Q109" s="114"/>
      <c r="R109" s="114"/>
      <c r="S109" s="115">
        <f t="shared" si="28"/>
        <v>0</v>
      </c>
    </row>
    <row r="110" spans="1:19" x14ac:dyDescent="0.25">
      <c r="A110" s="78" t="s">
        <v>369</v>
      </c>
      <c r="B110" s="128" t="s">
        <v>370</v>
      </c>
      <c r="C110" s="117"/>
      <c r="D110" s="118"/>
      <c r="E110" s="118"/>
      <c r="F110" s="118"/>
      <c r="G110" s="118"/>
      <c r="H110" s="119"/>
      <c r="I110" s="119">
        <f t="shared" si="27"/>
        <v>0</v>
      </c>
      <c r="J110" s="114"/>
      <c r="K110" s="119">
        <f t="shared" si="24"/>
        <v>0</v>
      </c>
      <c r="L110" s="131"/>
      <c r="M110" s="130"/>
      <c r="N110" s="130"/>
      <c r="O110" s="130"/>
      <c r="P110" s="130"/>
      <c r="Q110" s="130"/>
      <c r="R110" s="130"/>
      <c r="S110" s="115">
        <f t="shared" si="28"/>
        <v>0</v>
      </c>
    </row>
    <row r="111" spans="1:19" x14ac:dyDescent="0.25">
      <c r="A111" s="78" t="s">
        <v>371</v>
      </c>
      <c r="B111" s="128" t="s">
        <v>372</v>
      </c>
      <c r="C111" s="117"/>
      <c r="D111" s="118"/>
      <c r="E111" s="118"/>
      <c r="F111" s="118"/>
      <c r="G111" s="118"/>
      <c r="H111" s="119"/>
      <c r="I111" s="119">
        <f t="shared" si="27"/>
        <v>0</v>
      </c>
      <c r="J111" s="114"/>
      <c r="K111" s="119">
        <f t="shared" si="24"/>
        <v>0</v>
      </c>
      <c r="L111" s="131"/>
      <c r="M111" s="130"/>
      <c r="N111" s="130"/>
      <c r="O111" s="130"/>
      <c r="P111" s="130"/>
      <c r="Q111" s="130"/>
      <c r="R111" s="130"/>
      <c r="S111" s="115">
        <f t="shared" si="28"/>
        <v>0</v>
      </c>
    </row>
    <row r="112" spans="1:19" x14ac:dyDescent="0.25">
      <c r="A112" s="78" t="s">
        <v>373</v>
      </c>
      <c r="B112" s="128" t="s">
        <v>374</v>
      </c>
      <c r="C112" s="117"/>
      <c r="D112" s="118"/>
      <c r="E112" s="118"/>
      <c r="F112" s="118"/>
      <c r="G112" s="118"/>
      <c r="H112" s="119"/>
      <c r="I112" s="119">
        <f>C112+H112</f>
        <v>0</v>
      </c>
      <c r="J112" s="114"/>
      <c r="K112" s="119">
        <f>I112+J112</f>
        <v>0</v>
      </c>
      <c r="L112" s="131"/>
      <c r="M112" s="130"/>
      <c r="N112" s="130"/>
      <c r="O112" s="130"/>
      <c r="P112" s="130"/>
      <c r="Q112" s="130"/>
      <c r="R112" s="130"/>
      <c r="S112" s="115">
        <f>SUM(L112:R112)</f>
        <v>0</v>
      </c>
    </row>
    <row r="113" spans="1:19" x14ac:dyDescent="0.25">
      <c r="A113" s="78" t="s">
        <v>375</v>
      </c>
      <c r="B113" s="128" t="s">
        <v>376</v>
      </c>
      <c r="C113" s="117"/>
      <c r="D113" s="118"/>
      <c r="E113" s="118"/>
      <c r="F113" s="118"/>
      <c r="G113" s="118"/>
      <c r="H113" s="119"/>
      <c r="I113" s="119">
        <f>C113+H113</f>
        <v>0</v>
      </c>
      <c r="J113" s="114"/>
      <c r="K113" s="119">
        <f>I113+J113</f>
        <v>0</v>
      </c>
      <c r="L113" s="131"/>
      <c r="M113" s="130"/>
      <c r="N113" s="130"/>
      <c r="O113" s="130"/>
      <c r="P113" s="130"/>
      <c r="Q113" s="130"/>
      <c r="R113" s="130"/>
      <c r="S113" s="115">
        <f>SUM(L113:R113)</f>
        <v>0</v>
      </c>
    </row>
    <row r="114" spans="1:19" x14ac:dyDescent="0.25">
      <c r="A114" s="78" t="s">
        <v>377</v>
      </c>
      <c r="B114" s="128" t="s">
        <v>378</v>
      </c>
      <c r="C114" s="117"/>
      <c r="D114" s="118"/>
      <c r="E114" s="118"/>
      <c r="F114" s="118"/>
      <c r="G114" s="118"/>
      <c r="H114" s="119"/>
      <c r="I114" s="119">
        <f>C114+H114</f>
        <v>0</v>
      </c>
      <c r="J114" s="114"/>
      <c r="K114" s="119">
        <f>I114+J114</f>
        <v>0</v>
      </c>
      <c r="L114" s="131"/>
      <c r="M114" s="130"/>
      <c r="N114" s="130"/>
      <c r="O114" s="130"/>
      <c r="P114" s="130"/>
      <c r="Q114" s="130"/>
      <c r="R114" s="130"/>
      <c r="S114" s="115">
        <f>SUM(L114:R114)</f>
        <v>0</v>
      </c>
    </row>
    <row r="115" spans="1:19" x14ac:dyDescent="0.25">
      <c r="A115" s="78" t="s">
        <v>379</v>
      </c>
      <c r="B115" s="128" t="s">
        <v>380</v>
      </c>
      <c r="C115" s="117"/>
      <c r="D115" s="118"/>
      <c r="E115" s="118"/>
      <c r="F115" s="118"/>
      <c r="G115" s="118"/>
      <c r="H115" s="119"/>
      <c r="I115" s="119">
        <f>C115+H115</f>
        <v>0</v>
      </c>
      <c r="J115" s="114"/>
      <c r="K115" s="119">
        <f>I115+J115</f>
        <v>0</v>
      </c>
      <c r="L115" s="131"/>
      <c r="M115" s="130"/>
      <c r="N115" s="130"/>
      <c r="O115" s="130"/>
      <c r="P115" s="130"/>
      <c r="Q115" s="130"/>
      <c r="R115" s="130"/>
      <c r="S115" s="115">
        <f>SUM(L115:R115)</f>
        <v>0</v>
      </c>
    </row>
    <row r="116" spans="1:19" ht="13.5" customHeight="1" x14ac:dyDescent="0.25">
      <c r="A116" s="78" t="s">
        <v>381</v>
      </c>
      <c r="B116" s="60" t="s">
        <v>382</v>
      </c>
      <c r="C116" s="117"/>
      <c r="D116" s="118"/>
      <c r="E116" s="118"/>
      <c r="F116" s="118"/>
      <c r="G116" s="118"/>
      <c r="H116" s="119"/>
      <c r="I116" s="119">
        <f t="shared" si="27"/>
        <v>0</v>
      </c>
      <c r="J116" s="114"/>
      <c r="K116" s="119">
        <f t="shared" si="24"/>
        <v>0</v>
      </c>
      <c r="L116" s="131"/>
      <c r="M116" s="130"/>
      <c r="N116" s="130"/>
      <c r="O116" s="130"/>
      <c r="P116" s="130"/>
      <c r="Q116" s="130"/>
      <c r="R116" s="130"/>
      <c r="S116" s="115">
        <f t="shared" si="28"/>
        <v>0</v>
      </c>
    </row>
    <row r="117" spans="1:19" x14ac:dyDescent="0.25">
      <c r="A117" s="78" t="s">
        <v>383</v>
      </c>
      <c r="B117" s="535" t="s">
        <v>384</v>
      </c>
      <c r="C117" s="117"/>
      <c r="D117" s="118"/>
      <c r="E117" s="118"/>
      <c r="F117" s="118"/>
      <c r="G117" s="118"/>
      <c r="H117" s="119"/>
      <c r="I117" s="119">
        <f>C117+H117</f>
        <v>0</v>
      </c>
      <c r="J117" s="114"/>
      <c r="K117" s="119">
        <f>I117+J117</f>
        <v>0</v>
      </c>
      <c r="L117" s="113"/>
      <c r="M117" s="114"/>
      <c r="N117" s="114"/>
      <c r="O117" s="114"/>
      <c r="P117" s="114"/>
      <c r="Q117" s="114"/>
      <c r="R117" s="114"/>
      <c r="S117" s="115">
        <f t="shared" si="28"/>
        <v>0</v>
      </c>
    </row>
    <row r="118" spans="1:19" x14ac:dyDescent="0.25">
      <c r="A118" s="78" t="s">
        <v>385</v>
      </c>
      <c r="B118" s="536" t="s">
        <v>386</v>
      </c>
      <c r="C118" s="117"/>
      <c r="D118" s="118"/>
      <c r="E118" s="118"/>
      <c r="F118" s="118"/>
      <c r="G118" s="118"/>
      <c r="H118" s="119"/>
      <c r="I118" s="119">
        <f>C118+H118</f>
        <v>0</v>
      </c>
      <c r="J118" s="114"/>
      <c r="K118" s="119">
        <f>I118+J118</f>
        <v>0</v>
      </c>
      <c r="L118" s="113"/>
      <c r="M118" s="114"/>
      <c r="N118" s="114"/>
      <c r="O118" s="114"/>
      <c r="P118" s="114"/>
      <c r="Q118" s="114"/>
      <c r="R118" s="114"/>
      <c r="S118" s="115">
        <f t="shared" si="28"/>
        <v>0</v>
      </c>
    </row>
    <row r="119" spans="1:19" ht="13.5" customHeight="1" x14ac:dyDescent="0.25">
      <c r="A119" s="78" t="s">
        <v>387</v>
      </c>
      <c r="B119" s="128" t="s">
        <v>388</v>
      </c>
      <c r="C119" s="117"/>
      <c r="D119" s="118"/>
      <c r="E119" s="118"/>
      <c r="F119" s="118"/>
      <c r="G119" s="118"/>
      <c r="H119" s="119"/>
      <c r="I119" s="119">
        <f>C119+H119</f>
        <v>0</v>
      </c>
      <c r="J119" s="114"/>
      <c r="K119" s="119">
        <f t="shared" si="24"/>
        <v>0</v>
      </c>
      <c r="L119" s="113"/>
      <c r="M119" s="114"/>
      <c r="N119" s="114"/>
      <c r="O119" s="114"/>
      <c r="P119" s="114"/>
      <c r="Q119" s="114"/>
      <c r="R119" s="114"/>
      <c r="S119" s="115">
        <f t="shared" si="28"/>
        <v>0</v>
      </c>
    </row>
    <row r="120" spans="1:19" ht="13.5" customHeight="1" x14ac:dyDescent="0.3">
      <c r="A120" s="156">
        <v>84999</v>
      </c>
      <c r="B120" s="157" t="s">
        <v>389</v>
      </c>
      <c r="C120" s="122">
        <f t="shared" ref="C120:H120" si="29">SUM(C101:C119)</f>
        <v>0</v>
      </c>
      <c r="D120" s="122">
        <f t="shared" si="29"/>
        <v>0</v>
      </c>
      <c r="E120" s="122">
        <f t="shared" si="29"/>
        <v>0</v>
      </c>
      <c r="F120" s="122">
        <f t="shared" si="29"/>
        <v>0</v>
      </c>
      <c r="G120" s="122">
        <f t="shared" si="29"/>
        <v>0</v>
      </c>
      <c r="H120" s="122">
        <f t="shared" si="29"/>
        <v>0</v>
      </c>
      <c r="I120" s="123">
        <f>C120+H120</f>
        <v>0</v>
      </c>
      <c r="J120" s="137">
        <f>SUM(J101:J119)</f>
        <v>0</v>
      </c>
      <c r="K120" s="123">
        <f>I120+J120</f>
        <v>0</v>
      </c>
      <c r="L120" s="125">
        <f>SUM(L101:L119)</f>
        <v>0</v>
      </c>
      <c r="M120" s="126">
        <f>SUM(M101:M119)</f>
        <v>0</v>
      </c>
      <c r="N120" s="126">
        <f t="shared" ref="N120:S120" si="30">SUM(N101:N119)</f>
        <v>0</v>
      </c>
      <c r="O120" s="126">
        <f>SUM(O101:O119)</f>
        <v>0</v>
      </c>
      <c r="P120" s="126">
        <f t="shared" si="30"/>
        <v>0</v>
      </c>
      <c r="Q120" s="126">
        <f t="shared" si="30"/>
        <v>0</v>
      </c>
      <c r="R120" s="126">
        <f t="shared" si="30"/>
        <v>0</v>
      </c>
      <c r="S120" s="127">
        <f t="shared" si="30"/>
        <v>0</v>
      </c>
    </row>
    <row r="121" spans="1:19" x14ac:dyDescent="0.25">
      <c r="A121" s="53"/>
      <c r="B121" s="141"/>
      <c r="C121" s="142"/>
      <c r="D121" s="143"/>
      <c r="E121" s="143"/>
      <c r="F121" s="143"/>
      <c r="G121" s="143"/>
      <c r="H121" s="129"/>
      <c r="I121" s="129"/>
      <c r="J121" s="130"/>
      <c r="K121" s="129"/>
      <c r="L121" s="113"/>
      <c r="M121" s="114"/>
      <c r="N121" s="114"/>
      <c r="O121" s="114"/>
      <c r="P121" s="114"/>
      <c r="Q121" s="114"/>
      <c r="R121" s="114"/>
      <c r="S121" s="115"/>
    </row>
    <row r="122" spans="1:19" ht="13" x14ac:dyDescent="0.3">
      <c r="A122" s="156">
        <v>86999</v>
      </c>
      <c r="B122" s="159" t="s">
        <v>390</v>
      </c>
      <c r="C122" s="122">
        <f t="shared" ref="C122:H122" si="31">C98+C120</f>
        <v>0</v>
      </c>
      <c r="D122" s="122">
        <f t="shared" si="31"/>
        <v>0</v>
      </c>
      <c r="E122" s="122">
        <f t="shared" si="31"/>
        <v>0</v>
      </c>
      <c r="F122" s="122">
        <f t="shared" si="31"/>
        <v>0</v>
      </c>
      <c r="G122" s="122">
        <f t="shared" si="31"/>
        <v>0</v>
      </c>
      <c r="H122" s="122">
        <f t="shared" si="31"/>
        <v>0</v>
      </c>
      <c r="I122" s="123">
        <f>C122+H122</f>
        <v>0</v>
      </c>
      <c r="J122" s="137">
        <f>J98+J120</f>
        <v>0</v>
      </c>
      <c r="K122" s="123">
        <f t="shared" si="24"/>
        <v>0</v>
      </c>
      <c r="L122" s="125">
        <f t="shared" ref="L122:S122" si="32">L98+L120</f>
        <v>0</v>
      </c>
      <c r="M122" s="126">
        <f t="shared" si="32"/>
        <v>0</v>
      </c>
      <c r="N122" s="126">
        <f t="shared" si="32"/>
        <v>0</v>
      </c>
      <c r="O122" s="126">
        <f t="shared" si="32"/>
        <v>0</v>
      </c>
      <c r="P122" s="126">
        <f t="shared" si="32"/>
        <v>0</v>
      </c>
      <c r="Q122" s="126">
        <f t="shared" si="32"/>
        <v>0</v>
      </c>
      <c r="R122" s="126">
        <f t="shared" si="32"/>
        <v>0</v>
      </c>
      <c r="S122" s="127">
        <f t="shared" si="32"/>
        <v>0</v>
      </c>
    </row>
    <row r="123" spans="1:19" ht="13" x14ac:dyDescent="0.3">
      <c r="A123" s="160">
        <v>87999</v>
      </c>
      <c r="B123" s="161" t="s">
        <v>391</v>
      </c>
      <c r="C123" s="122">
        <f t="shared" ref="C123:H123" si="33">C21-C122</f>
        <v>0</v>
      </c>
      <c r="D123" s="122">
        <f t="shared" si="33"/>
        <v>0</v>
      </c>
      <c r="E123" s="122">
        <f t="shared" si="33"/>
        <v>0</v>
      </c>
      <c r="F123" s="122">
        <f t="shared" si="33"/>
        <v>0</v>
      </c>
      <c r="G123" s="122">
        <f t="shared" si="33"/>
        <v>0</v>
      </c>
      <c r="H123" s="122">
        <f t="shared" si="33"/>
        <v>0</v>
      </c>
      <c r="I123" s="123">
        <f>C123+H123</f>
        <v>0</v>
      </c>
      <c r="J123" s="137">
        <f>J21-J122</f>
        <v>0</v>
      </c>
      <c r="K123" s="123">
        <f t="shared" si="24"/>
        <v>0</v>
      </c>
      <c r="L123" s="113">
        <f t="shared" ref="L123:S123" si="34">L21-L122</f>
        <v>0</v>
      </c>
      <c r="M123" s="114">
        <f t="shared" si="34"/>
        <v>0</v>
      </c>
      <c r="N123" s="114">
        <f t="shared" si="34"/>
        <v>0</v>
      </c>
      <c r="O123" s="114">
        <f t="shared" si="34"/>
        <v>0</v>
      </c>
      <c r="P123" s="114">
        <f t="shared" si="34"/>
        <v>0</v>
      </c>
      <c r="Q123" s="114">
        <f t="shared" si="34"/>
        <v>0</v>
      </c>
      <c r="R123" s="114">
        <f t="shared" si="34"/>
        <v>0</v>
      </c>
      <c r="S123" s="115">
        <f t="shared" si="34"/>
        <v>0</v>
      </c>
    </row>
    <row r="124" spans="1:19" ht="13" x14ac:dyDescent="0.3">
      <c r="A124" s="160">
        <v>88999</v>
      </c>
      <c r="B124" s="162" t="s">
        <v>392</v>
      </c>
      <c r="C124" s="117"/>
      <c r="D124" s="118"/>
      <c r="E124" s="118"/>
      <c r="F124" s="118"/>
      <c r="G124" s="118"/>
      <c r="H124" s="119"/>
      <c r="I124" s="119">
        <f>C124+H124</f>
        <v>0</v>
      </c>
      <c r="J124" s="163"/>
      <c r="K124" s="119">
        <f t="shared" si="24"/>
        <v>0</v>
      </c>
      <c r="L124" s="113"/>
      <c r="M124" s="114"/>
      <c r="N124" s="114"/>
      <c r="O124" s="114"/>
      <c r="P124" s="114"/>
      <c r="Q124" s="114"/>
      <c r="R124" s="114"/>
      <c r="S124" s="115">
        <f>SUM(L124:R124)</f>
        <v>0</v>
      </c>
    </row>
    <row r="125" spans="1:19" x14ac:dyDescent="0.25">
      <c r="A125" s="164"/>
      <c r="B125" s="165"/>
      <c r="C125" s="142"/>
      <c r="D125" s="143"/>
      <c r="E125" s="143"/>
      <c r="F125" s="143"/>
      <c r="G125" s="143"/>
      <c r="H125" s="119"/>
      <c r="I125" s="119"/>
      <c r="J125" s="163"/>
      <c r="K125" s="119"/>
      <c r="L125" s="113"/>
      <c r="M125" s="114"/>
      <c r="N125" s="114"/>
      <c r="O125" s="114"/>
      <c r="P125" s="114"/>
      <c r="Q125" s="114"/>
      <c r="R125" s="114"/>
      <c r="S125" s="115"/>
    </row>
    <row r="126" spans="1:19" ht="13" x14ac:dyDescent="0.3">
      <c r="A126" s="160">
        <v>89999</v>
      </c>
      <c r="B126" s="161" t="s">
        <v>393</v>
      </c>
      <c r="C126" s="122">
        <f t="shared" ref="C126:H126" si="35">C123+C124</f>
        <v>0</v>
      </c>
      <c r="D126" s="122">
        <f t="shared" si="35"/>
        <v>0</v>
      </c>
      <c r="E126" s="122">
        <f t="shared" si="35"/>
        <v>0</v>
      </c>
      <c r="F126" s="122">
        <f t="shared" si="35"/>
        <v>0</v>
      </c>
      <c r="G126" s="122">
        <f t="shared" si="35"/>
        <v>0</v>
      </c>
      <c r="H126" s="122">
        <f t="shared" si="35"/>
        <v>0</v>
      </c>
      <c r="I126" s="123">
        <f>C126+H126</f>
        <v>0</v>
      </c>
      <c r="J126" s="137">
        <f>J123+J124</f>
        <v>0</v>
      </c>
      <c r="K126" s="123">
        <f t="shared" si="24"/>
        <v>0</v>
      </c>
      <c r="L126" s="125">
        <f>L123+L124</f>
        <v>0</v>
      </c>
      <c r="M126" s="126">
        <f t="shared" ref="M126:S126" si="36">M123+M124</f>
        <v>0</v>
      </c>
      <c r="N126" s="126">
        <f t="shared" si="36"/>
        <v>0</v>
      </c>
      <c r="O126" s="126">
        <f t="shared" si="36"/>
        <v>0</v>
      </c>
      <c r="P126" s="126">
        <f t="shared" si="36"/>
        <v>0</v>
      </c>
      <c r="Q126" s="126">
        <f t="shared" si="36"/>
        <v>0</v>
      </c>
      <c r="R126" s="126">
        <f t="shared" si="36"/>
        <v>0</v>
      </c>
      <c r="S126" s="127">
        <f t="shared" si="36"/>
        <v>0</v>
      </c>
    </row>
    <row r="127" spans="1:19" x14ac:dyDescent="0.25">
      <c r="A127" s="59" t="s">
        <v>394</v>
      </c>
      <c r="B127" s="128" t="s">
        <v>395</v>
      </c>
      <c r="C127" s="117"/>
      <c r="D127" s="118"/>
      <c r="E127" s="118"/>
      <c r="F127" s="118"/>
      <c r="G127" s="118"/>
      <c r="H127" s="119"/>
      <c r="I127" s="119">
        <f>C127+H127</f>
        <v>0</v>
      </c>
      <c r="J127" s="114"/>
      <c r="K127" s="119">
        <f t="shared" si="24"/>
        <v>0</v>
      </c>
      <c r="L127" s="113"/>
      <c r="M127" s="114"/>
      <c r="N127" s="114"/>
      <c r="O127" s="114"/>
      <c r="P127" s="114"/>
      <c r="Q127" s="114"/>
      <c r="R127" s="114"/>
      <c r="S127" s="115">
        <f>SUM(L127:R127)</f>
        <v>0</v>
      </c>
    </row>
    <row r="128" spans="1:19" x14ac:dyDescent="0.25">
      <c r="A128" s="78" t="s">
        <v>396</v>
      </c>
      <c r="B128" s="128" t="s">
        <v>397</v>
      </c>
      <c r="C128" s="117"/>
      <c r="D128" s="166"/>
      <c r="E128" s="166"/>
      <c r="F128" s="166"/>
      <c r="G128" s="166"/>
      <c r="H128" s="163"/>
      <c r="I128" s="119">
        <f>C128+H128</f>
        <v>0</v>
      </c>
      <c r="J128" s="114"/>
      <c r="K128" s="167">
        <f>I128+J128</f>
        <v>0</v>
      </c>
      <c r="L128" s="113"/>
      <c r="M128" s="114"/>
      <c r="N128" s="114"/>
      <c r="O128" s="114"/>
      <c r="P128" s="114"/>
      <c r="Q128" s="114"/>
      <c r="R128" s="114"/>
      <c r="S128" s="115">
        <f>SUM(L128:R128)</f>
        <v>0</v>
      </c>
    </row>
    <row r="129" spans="1:19" x14ac:dyDescent="0.25">
      <c r="A129" s="78" t="s">
        <v>398</v>
      </c>
      <c r="B129" s="53" t="s">
        <v>198</v>
      </c>
      <c r="C129" s="117"/>
      <c r="D129" s="166"/>
      <c r="E129" s="166"/>
      <c r="F129" s="166"/>
      <c r="G129" s="166"/>
      <c r="H129" s="163"/>
      <c r="I129" s="119">
        <f>C129+H129</f>
        <v>0</v>
      </c>
      <c r="J129" s="114"/>
      <c r="K129" s="167">
        <f t="shared" si="24"/>
        <v>0</v>
      </c>
      <c r="L129" s="113"/>
      <c r="M129" s="114"/>
      <c r="N129" s="114"/>
      <c r="O129" s="114"/>
      <c r="P129" s="114"/>
      <c r="Q129" s="114"/>
      <c r="R129" s="114"/>
      <c r="S129" s="115">
        <f>SUM(L129:R129)</f>
        <v>0</v>
      </c>
    </row>
    <row r="130" spans="1:19" x14ac:dyDescent="0.25">
      <c r="A130" s="49"/>
      <c r="B130" s="128"/>
      <c r="C130" s="117"/>
      <c r="D130" s="166"/>
      <c r="E130" s="166"/>
      <c r="F130" s="166"/>
      <c r="G130" s="166"/>
      <c r="H130" s="163"/>
      <c r="J130" s="163"/>
      <c r="K130" s="163"/>
      <c r="L130" s="113"/>
      <c r="M130" s="114"/>
      <c r="N130" s="114"/>
      <c r="O130" s="114"/>
      <c r="P130" s="114"/>
      <c r="Q130" s="114"/>
      <c r="R130" s="114"/>
      <c r="S130" s="115"/>
    </row>
    <row r="131" spans="1:19" ht="13" x14ac:dyDescent="0.3">
      <c r="A131" s="156">
        <v>99999</v>
      </c>
      <c r="B131" s="152" t="s">
        <v>399</v>
      </c>
      <c r="C131" s="169">
        <f t="shared" ref="C131:H131" si="37">C126-C127-C128-C129</f>
        <v>0</v>
      </c>
      <c r="D131" s="169">
        <f t="shared" si="37"/>
        <v>0</v>
      </c>
      <c r="E131" s="169">
        <f t="shared" si="37"/>
        <v>0</v>
      </c>
      <c r="F131" s="169">
        <f t="shared" si="37"/>
        <v>0</v>
      </c>
      <c r="G131" s="169">
        <f>G126-G127-G128-G129</f>
        <v>0</v>
      </c>
      <c r="H131" s="169">
        <f t="shared" si="37"/>
        <v>0</v>
      </c>
      <c r="I131" s="170">
        <f>C131+H131</f>
        <v>0</v>
      </c>
      <c r="J131" s="171">
        <f>J126-J127-J128-J129</f>
        <v>0</v>
      </c>
      <c r="K131" s="172">
        <f>I131+J131</f>
        <v>0</v>
      </c>
      <c r="L131" s="173">
        <f t="shared" ref="L131:S131" si="38">L126-L127-L128-L129</f>
        <v>0</v>
      </c>
      <c r="M131" s="173">
        <f t="shared" si="38"/>
        <v>0</v>
      </c>
      <c r="N131" s="173">
        <f t="shared" si="38"/>
        <v>0</v>
      </c>
      <c r="O131" s="173">
        <f t="shared" si="38"/>
        <v>0</v>
      </c>
      <c r="P131" s="173">
        <f t="shared" si="38"/>
        <v>0</v>
      </c>
      <c r="Q131" s="173">
        <f t="shared" si="38"/>
        <v>0</v>
      </c>
      <c r="R131" s="173">
        <f t="shared" si="38"/>
        <v>0</v>
      </c>
      <c r="S131" s="174">
        <f t="shared" si="38"/>
        <v>0</v>
      </c>
    </row>
    <row r="132" spans="1:19" x14ac:dyDescent="0.25">
      <c r="A132" s="53"/>
      <c r="B132" s="141"/>
      <c r="C132" s="117"/>
      <c r="D132" s="118"/>
      <c r="E132" s="118"/>
      <c r="F132" s="118"/>
      <c r="G132" s="118"/>
      <c r="H132" s="119"/>
      <c r="I132" s="119">
        <f>C132+H132</f>
        <v>0</v>
      </c>
      <c r="J132" s="114"/>
      <c r="K132" s="119">
        <f>I132+J132</f>
        <v>0</v>
      </c>
      <c r="L132" s="113"/>
      <c r="M132" s="114"/>
      <c r="N132" s="114"/>
      <c r="O132" s="114"/>
      <c r="P132" s="114"/>
      <c r="Q132" s="114"/>
      <c r="R132" s="114"/>
      <c r="S132" s="115">
        <f>SUM(L132:R132)</f>
        <v>0</v>
      </c>
    </row>
    <row r="133" spans="1:19" x14ac:dyDescent="0.25">
      <c r="A133" s="78" t="s">
        <v>400</v>
      </c>
      <c r="B133" s="128" t="s">
        <v>401</v>
      </c>
      <c r="C133" s="117"/>
      <c r="D133" s="166"/>
      <c r="E133" s="166"/>
      <c r="F133" s="166"/>
      <c r="G133" s="166"/>
      <c r="H133" s="163"/>
      <c r="I133" s="119">
        <f>C133+H133</f>
        <v>0</v>
      </c>
      <c r="J133" s="114"/>
      <c r="K133" s="167">
        <f>I133+J133</f>
        <v>0</v>
      </c>
      <c r="L133" s="113"/>
      <c r="M133" s="114"/>
      <c r="N133" s="114"/>
      <c r="O133" s="114"/>
      <c r="P133" s="114"/>
      <c r="Q133" s="114"/>
      <c r="R133" s="114"/>
      <c r="S133" s="115">
        <f>SUM(L133:R133)</f>
        <v>0</v>
      </c>
    </row>
    <row r="134" spans="1:19" x14ac:dyDescent="0.25">
      <c r="A134" s="78" t="s">
        <v>402</v>
      </c>
      <c r="B134" s="155" t="s">
        <v>403</v>
      </c>
      <c r="C134" s="117"/>
      <c r="D134" s="166"/>
      <c r="E134" s="166"/>
      <c r="F134" s="166"/>
      <c r="G134" s="166"/>
      <c r="H134" s="163"/>
      <c r="I134" s="119">
        <f>C134+H134</f>
        <v>0</v>
      </c>
      <c r="J134" s="114"/>
      <c r="K134" s="167">
        <f>I134+J134</f>
        <v>0</v>
      </c>
      <c r="L134" s="113"/>
      <c r="M134" s="114"/>
      <c r="N134" s="114"/>
      <c r="O134" s="114"/>
      <c r="P134" s="114"/>
      <c r="Q134" s="114"/>
      <c r="R134" s="114"/>
      <c r="S134" s="115">
        <f>SUM(L134:R134)</f>
        <v>0</v>
      </c>
    </row>
    <row r="135" spans="1:19" x14ac:dyDescent="0.25">
      <c r="A135" s="78" t="s">
        <v>404</v>
      </c>
      <c r="B135" s="155" t="s">
        <v>405</v>
      </c>
      <c r="C135" s="117"/>
      <c r="D135" s="166"/>
      <c r="E135" s="166"/>
      <c r="F135" s="166"/>
      <c r="G135" s="166"/>
      <c r="H135" s="163"/>
      <c r="I135" s="119">
        <f>C135+H135</f>
        <v>0</v>
      </c>
      <c r="J135" s="114"/>
      <c r="K135" s="167">
        <f>I135+J135</f>
        <v>0</v>
      </c>
      <c r="L135" s="113"/>
      <c r="M135" s="114"/>
      <c r="N135" s="114"/>
      <c r="O135" s="114"/>
      <c r="P135" s="114"/>
      <c r="Q135" s="114"/>
      <c r="R135" s="114"/>
      <c r="S135" s="115">
        <f>SUM(L135:R135)</f>
        <v>0</v>
      </c>
    </row>
    <row r="136" spans="1:19" x14ac:dyDescent="0.25">
      <c r="A136" s="49"/>
      <c r="B136" s="128"/>
      <c r="C136" s="117"/>
      <c r="D136" s="166"/>
      <c r="E136" s="166"/>
      <c r="F136" s="166"/>
      <c r="G136" s="166"/>
      <c r="H136" s="163"/>
      <c r="J136" s="163"/>
      <c r="K136" s="163"/>
      <c r="L136" s="113"/>
      <c r="M136" s="114"/>
      <c r="N136" s="114"/>
      <c r="O136" s="114"/>
      <c r="P136" s="114"/>
      <c r="Q136" s="114"/>
      <c r="R136" s="114"/>
      <c r="S136" s="115"/>
    </row>
    <row r="137" spans="1:19" ht="13" x14ac:dyDescent="0.3">
      <c r="A137" s="156">
        <v>999999</v>
      </c>
      <c r="B137" s="175" t="s">
        <v>406</v>
      </c>
      <c r="C137" s="169">
        <f>C131-C133-C134-C135</f>
        <v>0</v>
      </c>
      <c r="D137" s="169">
        <f t="shared" ref="D137:S137" si="39">D131-D133-D134-D135</f>
        <v>0</v>
      </c>
      <c r="E137" s="169">
        <f t="shared" si="39"/>
        <v>0</v>
      </c>
      <c r="F137" s="169">
        <f t="shared" si="39"/>
        <v>0</v>
      </c>
      <c r="G137" s="169">
        <f t="shared" si="39"/>
        <v>0</v>
      </c>
      <c r="H137" s="169">
        <f t="shared" si="39"/>
        <v>0</v>
      </c>
      <c r="I137" s="170">
        <f>C137+H137</f>
        <v>0</v>
      </c>
      <c r="J137" s="169">
        <f t="shared" si="39"/>
        <v>0</v>
      </c>
      <c r="K137" s="172">
        <f>I137+J137</f>
        <v>0</v>
      </c>
      <c r="L137" s="176">
        <f t="shared" si="39"/>
        <v>0</v>
      </c>
      <c r="M137" s="177">
        <f t="shared" si="39"/>
        <v>0</v>
      </c>
      <c r="N137" s="177">
        <f t="shared" si="39"/>
        <v>0</v>
      </c>
      <c r="O137" s="177">
        <f t="shared" si="39"/>
        <v>0</v>
      </c>
      <c r="P137" s="177">
        <f t="shared" si="39"/>
        <v>0</v>
      </c>
      <c r="Q137" s="177">
        <f t="shared" si="39"/>
        <v>0</v>
      </c>
      <c r="R137" s="177">
        <f t="shared" si="39"/>
        <v>0</v>
      </c>
      <c r="S137" s="171">
        <f t="shared" si="39"/>
        <v>0</v>
      </c>
    </row>
  </sheetData>
  <mergeCells count="1">
    <mergeCell ref="D4:G4"/>
  </mergeCells>
  <printOptions gridLinesSet="0"/>
  <pageMargins left="0.22" right="0.17" top="0.3" bottom="1" header="0.17" footer="0.5"/>
  <pageSetup scale="35" orientation="portrait" r:id="rId1"/>
  <headerFooter alignWithMargins="0">
    <oddFooter>&amp;L&amp;Z&amp;F&amp;A</oddFooter>
  </headerFooter>
  <rowBreaks count="1" manualBreakCount="1">
    <brk id="84" max="1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3F03B-540C-4790-8E1B-7BC0A22DC05B}">
  <sheetPr>
    <pageSetUpPr fitToPage="1"/>
  </sheetPr>
  <dimension ref="A1:O6"/>
  <sheetViews>
    <sheetView zoomScale="110" zoomScaleNormal="110" zoomScaleSheetLayoutView="75" workbookViewId="0">
      <selection activeCell="B3" sqref="B3"/>
    </sheetView>
  </sheetViews>
  <sheetFormatPr defaultColWidth="9.1796875" defaultRowHeight="12.5" x14ac:dyDescent="0.25"/>
  <cols>
    <col min="1" max="1" width="17.7265625" style="22" customWidth="1"/>
    <col min="2" max="2" width="33" style="22" bestFit="1" customWidth="1"/>
    <col min="3" max="3" width="14" style="22" customWidth="1"/>
    <col min="4" max="4" width="12.453125" style="22" customWidth="1"/>
    <col min="5" max="5" width="40.7265625" style="22" customWidth="1"/>
    <col min="6" max="6" width="19.81640625" style="22" customWidth="1"/>
    <col min="7" max="7" width="9.1796875" style="22"/>
    <col min="8" max="8" width="17.81640625" style="22" customWidth="1"/>
    <col min="9" max="14" width="9.1796875" style="22"/>
    <col min="15" max="15" width="10.81640625" style="22" customWidth="1"/>
    <col min="16" max="16384" width="9.1796875" style="22"/>
  </cols>
  <sheetData>
    <row r="1" spans="1:15" ht="13" x14ac:dyDescent="0.3">
      <c r="A1" s="18" t="s">
        <v>806</v>
      </c>
      <c r="B1" s="1164" t="s">
        <v>457</v>
      </c>
      <c r="E1" s="178" t="s">
        <v>821</v>
      </c>
      <c r="F1" s="1219"/>
    </row>
    <row r="2" spans="1:15" ht="13" x14ac:dyDescent="0.3">
      <c r="A2" s="21" t="s">
        <v>822</v>
      </c>
      <c r="B2" s="184" t="str">
        <f>'FS-Balance Sheet 3.04'!B3</f>
        <v>XXXXXXXX</v>
      </c>
      <c r="E2" s="23"/>
    </row>
    <row r="3" spans="1:15" ht="13" x14ac:dyDescent="0.3">
      <c r="A3" s="21" t="s">
        <v>824</v>
      </c>
      <c r="B3" s="185">
        <f>'FS-Balance Sheet 3.04'!B4</f>
        <v>44561</v>
      </c>
    </row>
    <row r="4" spans="1:15" x14ac:dyDescent="0.25">
      <c r="O4" s="22" t="s">
        <v>825</v>
      </c>
    </row>
    <row r="5" spans="1:15" x14ac:dyDescent="0.25">
      <c r="A5" s="179" t="s">
        <v>826</v>
      </c>
      <c r="B5" s="179" t="s">
        <v>827</v>
      </c>
      <c r="C5" s="179"/>
      <c r="D5" s="179"/>
      <c r="E5" s="179"/>
      <c r="O5" s="22" t="s">
        <v>753</v>
      </c>
    </row>
    <row r="6" spans="1:15" x14ac:dyDescent="0.25">
      <c r="A6" s="180" t="s">
        <v>828</v>
      </c>
      <c r="B6" s="180" t="s">
        <v>575</v>
      </c>
      <c r="C6" s="180" t="s">
        <v>829</v>
      </c>
      <c r="D6" s="180" t="s">
        <v>830</v>
      </c>
      <c r="E6" s="180" t="s">
        <v>831</v>
      </c>
      <c r="F6" s="180" t="s">
        <v>832</v>
      </c>
    </row>
  </sheetData>
  <dataValidations count="1">
    <dataValidation type="list" allowBlank="1" showInputMessage="1" showErrorMessage="1" sqref="F7:F158" xr:uid="{0A90C260-97F7-451C-A104-888B9F3B5874}">
      <formula1>$O$4:$O$5</formula1>
    </dataValidation>
  </dataValidations>
  <pageMargins left="0.75" right="0.75" top="1" bottom="1" header="0.5" footer="0.5"/>
  <pageSetup scale="60" orientation="portrait" r:id="rId1"/>
  <headerFooter alignWithMargins="0">
    <oddFooter>&amp;L&amp;8&amp;Z&amp;F&amp;A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F703D-221D-4FEA-A19E-E686411CBC69}">
  <dimension ref="A1:V59"/>
  <sheetViews>
    <sheetView showGridLines="0" zoomScaleNormal="100" workbookViewId="0">
      <selection activeCell="G5" sqref="G5"/>
    </sheetView>
  </sheetViews>
  <sheetFormatPr defaultColWidth="9.1796875" defaultRowHeight="15.5" outlineLevelCol="1" x14ac:dyDescent="0.35"/>
  <cols>
    <col min="1" max="1" width="2.7265625" style="537" customWidth="1"/>
    <col min="2" max="2" width="46.453125" style="537" customWidth="1"/>
    <col min="3" max="3" width="13.453125" style="537" bestFit="1" customWidth="1"/>
    <col min="4" max="4" width="2.7265625" style="537" customWidth="1"/>
    <col min="5" max="5" width="13.453125" style="537" customWidth="1"/>
    <col min="6" max="6" width="2.7265625" style="537" customWidth="1"/>
    <col min="7" max="7" width="12.90625" style="537" customWidth="1"/>
    <col min="8" max="14" width="11.7265625" style="537" customWidth="1"/>
    <col min="15" max="15" width="8.26953125" style="537" customWidth="1"/>
    <col min="16" max="16" width="2.7265625" style="537" customWidth="1"/>
    <col min="17" max="17" width="0" style="537" hidden="1" customWidth="1"/>
    <col min="18" max="18" width="46.453125" style="537" customWidth="1"/>
    <col min="19" max="19" width="15" style="537" customWidth="1"/>
    <col min="20" max="20" width="65.81640625" style="537" bestFit="1" customWidth="1"/>
    <col min="21" max="21" width="9.7265625" style="537" hidden="1" customWidth="1" outlineLevel="1"/>
    <col min="22" max="22" width="9.1796875" style="537" collapsed="1"/>
    <col min="23" max="16384" width="9.1796875" style="537"/>
  </cols>
  <sheetData>
    <row r="1" spans="2:21" x14ac:dyDescent="0.35">
      <c r="B1" s="1164" t="s">
        <v>457</v>
      </c>
    </row>
    <row r="2" spans="2:21" x14ac:dyDescent="0.35">
      <c r="B2" s="1304" t="s">
        <v>833</v>
      </c>
      <c r="C2" s="1305"/>
      <c r="D2" s="1305"/>
      <c r="E2" s="1305"/>
      <c r="F2" s="1305"/>
      <c r="G2" s="1305"/>
      <c r="H2" s="1305"/>
      <c r="I2" s="1305"/>
      <c r="J2" s="1305"/>
      <c r="K2" s="1305"/>
      <c r="L2" s="1305"/>
      <c r="M2" s="1305"/>
      <c r="N2" s="1305"/>
      <c r="O2" s="1305"/>
      <c r="P2" s="1305"/>
      <c r="Q2" s="1305"/>
      <c r="R2" s="1305"/>
      <c r="S2" s="1306"/>
      <c r="T2" s="1306"/>
      <c r="U2" s="1306"/>
    </row>
    <row r="3" spans="2:21" x14ac:dyDescent="0.35">
      <c r="B3" s="633" t="s">
        <v>834</v>
      </c>
      <c r="Q3" s="634" t="s">
        <v>835</v>
      </c>
      <c r="S3" s="638" t="s">
        <v>836</v>
      </c>
    </row>
    <row r="4" spans="2:21" ht="16" thickBot="1" x14ac:dyDescent="0.4">
      <c r="B4" s="633"/>
      <c r="Q4" s="634"/>
      <c r="S4" s="638"/>
    </row>
    <row r="5" spans="2:21" ht="16" thickBot="1" x14ac:dyDescent="0.4">
      <c r="B5" s="621" t="s">
        <v>837</v>
      </c>
      <c r="G5" s="637" t="s">
        <v>835</v>
      </c>
      <c r="H5" s="636"/>
      <c r="Q5" s="634" t="s">
        <v>838</v>
      </c>
      <c r="S5" s="564" t="s">
        <v>839</v>
      </c>
    </row>
    <row r="6" spans="2:21" x14ac:dyDescent="0.35">
      <c r="B6" s="537" t="s">
        <v>840</v>
      </c>
      <c r="G6" s="635" t="str">
        <f>IF($G$5="Dec 31","December 2021",IF($G$5="Jun 30","June 2022",IF($G$5="Mar 31","March 2022",IF($G$5="Sept 30","September 2022",0))))</f>
        <v>December 2021</v>
      </c>
      <c r="Q6" s="634" t="s">
        <v>841</v>
      </c>
    </row>
    <row r="8" spans="2:21" ht="16" thickBot="1" x14ac:dyDescent="0.4">
      <c r="B8" s="633"/>
      <c r="R8" s="632"/>
    </row>
    <row r="9" spans="2:21" ht="16" thickBot="1" x14ac:dyDescent="0.4">
      <c r="E9" s="1307" t="s">
        <v>842</v>
      </c>
      <c r="G9" s="1310" t="s">
        <v>843</v>
      </c>
      <c r="H9" s="1311"/>
      <c r="I9" s="1311"/>
      <c r="J9" s="1312"/>
      <c r="K9" s="1313" t="s">
        <v>844</v>
      </c>
      <c r="L9" s="1314"/>
      <c r="M9" s="1314"/>
      <c r="N9" s="1315"/>
      <c r="O9" s="631"/>
      <c r="U9" s="537" t="s">
        <v>845</v>
      </c>
    </row>
    <row r="10" spans="2:21" x14ac:dyDescent="0.35">
      <c r="E10" s="1308"/>
      <c r="G10" s="630" t="s">
        <v>66</v>
      </c>
      <c r="H10" s="628" t="s">
        <v>67</v>
      </c>
      <c r="I10" s="628" t="s">
        <v>68</v>
      </c>
      <c r="J10" s="627" t="s">
        <v>69</v>
      </c>
      <c r="K10" s="629" t="s">
        <v>66</v>
      </c>
      <c r="L10" s="628" t="s">
        <v>67</v>
      </c>
      <c r="M10" s="628" t="s">
        <v>68</v>
      </c>
      <c r="N10" s="628" t="s">
        <v>69</v>
      </c>
      <c r="O10" s="627" t="s">
        <v>846</v>
      </c>
      <c r="U10" s="537" t="s">
        <v>847</v>
      </c>
    </row>
    <row r="11" spans="2:21" ht="16" thickBot="1" x14ac:dyDescent="0.4">
      <c r="E11" s="1309"/>
      <c r="G11" s="626">
        <v>44561</v>
      </c>
      <c r="H11" s="623">
        <v>44651</v>
      </c>
      <c r="I11" s="623">
        <v>44742</v>
      </c>
      <c r="J11" s="625">
        <v>44834</v>
      </c>
      <c r="K11" s="624">
        <f>G11</f>
        <v>44561</v>
      </c>
      <c r="L11" s="623">
        <f>H11</f>
        <v>44651</v>
      </c>
      <c r="M11" s="623">
        <f>I11</f>
        <v>44742</v>
      </c>
      <c r="N11" s="623">
        <f>J11</f>
        <v>44834</v>
      </c>
      <c r="O11" s="622">
        <v>2021</v>
      </c>
    </row>
    <row r="12" spans="2:21" ht="16" thickBot="1" x14ac:dyDescent="0.4">
      <c r="B12" s="594" t="s">
        <v>500</v>
      </c>
      <c r="C12" s="621"/>
      <c r="D12" s="621"/>
      <c r="G12" s="620"/>
      <c r="H12" s="619"/>
      <c r="I12" s="619"/>
      <c r="J12" s="619"/>
      <c r="K12" s="620"/>
      <c r="L12" s="619"/>
      <c r="M12" s="619"/>
      <c r="N12" s="544"/>
      <c r="O12" s="543"/>
      <c r="R12" s="594" t="s">
        <v>500</v>
      </c>
      <c r="S12" s="618"/>
    </row>
    <row r="13" spans="2:21" x14ac:dyDescent="0.35">
      <c r="B13" s="549" t="s">
        <v>848</v>
      </c>
      <c r="C13" s="604">
        <v>0</v>
      </c>
      <c r="E13" s="556">
        <v>0</v>
      </c>
      <c r="G13" s="571">
        <f>IF($G$5="Dec 31",0,IF($G$5="Jun 30",0,IF($G$5="Mar 31",0,IF($G$5="Sept 30",E13*0.25,"ERROR"))))</f>
        <v>0</v>
      </c>
      <c r="H13" s="570">
        <f>IF($G$5="Dec 31",E13/4,IF($G$5="Jun 30",0,IF($G$5="Mar 31",0,IF($G$5="Sept 30",E13*0.25,"ERROR"))))</f>
        <v>0</v>
      </c>
      <c r="I13" s="570">
        <f>IF($G$5="Dec 31",E13/4,IF($G$5="Jun 30",0,IF($G$5="Mar 31",E13*0.25,IF($G$5="Sept 30",E13*0.25,"ERROR"))))</f>
        <v>0</v>
      </c>
      <c r="J13" s="570">
        <f>IF($G$5="Dec 31",E13/4,IF($G$5="Jun 30",E13*0.25,IF($G$5="Mar 31",E13*0.25,IF($G$5="Sept 30",E13*0.25,"ERROR"))))</f>
        <v>0</v>
      </c>
      <c r="K13" s="569">
        <v>0</v>
      </c>
      <c r="L13" s="568">
        <v>0</v>
      </c>
      <c r="M13" s="568">
        <v>0</v>
      </c>
      <c r="N13" s="567">
        <v>0</v>
      </c>
      <c r="O13" s="566">
        <f>SUM(G13:N13)</f>
        <v>0</v>
      </c>
      <c r="R13" s="549" t="s">
        <v>848</v>
      </c>
      <c r="S13" s="598">
        <f>C13+O13</f>
        <v>0</v>
      </c>
    </row>
    <row r="14" spans="2:21" x14ac:dyDescent="0.35">
      <c r="B14" s="549" t="s">
        <v>849</v>
      </c>
      <c r="C14" s="557">
        <v>0</v>
      </c>
      <c r="E14" s="556">
        <v>0</v>
      </c>
      <c r="G14" s="563">
        <f>IF($G$5="Dec 31",0,IF($G$5="Jun 30",0,IF($G$5="Mar 31",0,IF($G$5="Sept 30",E14*0.25,"ERROR"))))</f>
        <v>0</v>
      </c>
      <c r="H14" s="562">
        <f>IF($G$5="Dec 31",E14/4,IF($G$5="Jun 30",0,IF($G$5="Mar 31",0,IF($G$5="Sept 30",E14*0.25,"ERROR"))))</f>
        <v>0</v>
      </c>
      <c r="I14" s="562">
        <f>IF($G$5="Dec 31",E14/4,IF($G$5="Jun 30",0,IF($G$5="Mar 31",E14*0.25,IF($G$5="Sept 30",E14*0.25,"ERROR"))))</f>
        <v>0</v>
      </c>
      <c r="J14" s="562">
        <f>IF($G$5="Dec 31",E14/4,IF($G$5="Jun 30",E14*0.25,IF($G$5="Mar 31",E14*0.25,IF($G$5="Sept 30",E14*0.25,"ERROR"))))</f>
        <v>0</v>
      </c>
      <c r="K14" s="617">
        <v>0</v>
      </c>
      <c r="L14" s="607">
        <v>0</v>
      </c>
      <c r="M14" s="607">
        <v>0</v>
      </c>
      <c r="N14" s="616">
        <v>0</v>
      </c>
      <c r="O14" s="558">
        <f>SUM(G14:N14)</f>
        <v>0</v>
      </c>
      <c r="R14" s="549" t="s">
        <v>850</v>
      </c>
      <c r="S14" s="548">
        <f>C14+O14</f>
        <v>0</v>
      </c>
    </row>
    <row r="15" spans="2:21" ht="16" thickBot="1" x14ac:dyDescent="0.4">
      <c r="B15" s="611" t="s">
        <v>851</v>
      </c>
      <c r="C15" s="615">
        <v>0</v>
      </c>
      <c r="E15" s="556">
        <v>0</v>
      </c>
      <c r="G15" s="555">
        <f>IF($G$5="Dec 31",0,IF($G$5="Jun 30",0,IF($G$5="Mar 31",0,IF($G$5="Sept 30",E15*0.25,"ERROR"))))</f>
        <v>0</v>
      </c>
      <c r="H15" s="554">
        <f>IF($G$5="Dec 31",E15/4,IF($G$5="Jun 30",0,IF($G$5="Mar 31",0,IF($G$5="Sept 30",E15*0.25,"ERROR"))))</f>
        <v>0</v>
      </c>
      <c r="I15" s="554">
        <f>IF($G$5="Dec 31",E15/4,IF($G$5="Jun 30",0,IF($G$5="Mar 31",E15*0.25,IF($G$5="Sept 30",E15*0.25,"ERROR"))))</f>
        <v>0</v>
      </c>
      <c r="J15" s="554">
        <f>IF($G$5="Dec 31",E15/4,IF($G$5="Jun 30",E15*0.25,IF($G$5="Mar 31",E15*0.25,IF($G$5="Sept 30",E15*0.25,"ERROR"))))</f>
        <v>0</v>
      </c>
      <c r="K15" s="614">
        <v>0</v>
      </c>
      <c r="L15" s="613">
        <v>0</v>
      </c>
      <c r="M15" s="613">
        <v>0</v>
      </c>
      <c r="N15" s="612">
        <v>0</v>
      </c>
      <c r="O15" s="550">
        <f>SUM(G15:N15)</f>
        <v>0</v>
      </c>
      <c r="P15" s="564"/>
      <c r="R15" s="611" t="s">
        <v>851</v>
      </c>
      <c r="S15" s="610">
        <f>C15+O15</f>
        <v>0</v>
      </c>
    </row>
    <row r="16" spans="2:21" ht="16" thickBot="1" x14ac:dyDescent="0.4">
      <c r="B16" s="606" t="s">
        <v>622</v>
      </c>
      <c r="C16" s="609">
        <f>C13-C14+C15</f>
        <v>0</v>
      </c>
      <c r="E16" s="608"/>
      <c r="G16" s="562"/>
      <c r="H16" s="562"/>
      <c r="I16" s="562"/>
      <c r="J16" s="562"/>
      <c r="K16" s="607"/>
      <c r="L16" s="607"/>
      <c r="M16" s="607"/>
      <c r="N16" s="607"/>
      <c r="O16" s="574"/>
      <c r="P16" s="564"/>
      <c r="R16" s="606" t="s">
        <v>622</v>
      </c>
      <c r="S16" s="605">
        <f>S13-S14+S15</f>
        <v>0</v>
      </c>
    </row>
    <row r="17" spans="2:21" ht="16" thickBot="1" x14ac:dyDescent="0.4">
      <c r="B17" s="599" t="s">
        <v>623</v>
      </c>
      <c r="C17" s="604">
        <v>0</v>
      </c>
      <c r="E17" s="603">
        <v>0</v>
      </c>
      <c r="G17" s="581">
        <f>IF($G$5="Dec 31",0,IF($G$5="Jun 30",0,IF($G$5="Mar 31",0,IF($G$5="Sept 30",E17*0.25,"ERROR"))))</f>
        <v>0</v>
      </c>
      <c r="H17" s="580">
        <f>IF($G$5="Dec 31",E17/4,IF($G$5="Jun 30",0,IF($G$5="Mar 31",0,IF($G$5="Sept 30",E17*0.25,"ERROR"))))</f>
        <v>0</v>
      </c>
      <c r="I17" s="580">
        <f>IF($G$5="Dec 31",E17/4,IF($G$5="Jun 30",0,IF($G$5="Mar 31",E17*0.25,IF($G$5="Sept 30",E17*0.25,"ERROR"))))</f>
        <v>0</v>
      </c>
      <c r="J17" s="580">
        <f>IF($G$5="Dec 31",E17/4,IF($G$5="Jun 30",E17*0.25,IF($G$5="Mar 31",E17*0.25,IF($G$5="Sept 30",E17*0.25,"ERROR"))))</f>
        <v>0</v>
      </c>
      <c r="K17" s="602">
        <v>0</v>
      </c>
      <c r="L17" s="601">
        <v>0</v>
      </c>
      <c r="M17" s="601">
        <v>0</v>
      </c>
      <c r="N17" s="600">
        <v>0</v>
      </c>
      <c r="O17" s="576">
        <f>SUM(G17:N17)</f>
        <v>0</v>
      </c>
      <c r="P17" s="564"/>
      <c r="R17" s="599" t="s">
        <v>623</v>
      </c>
      <c r="S17" s="598">
        <f>C17+O17</f>
        <v>0</v>
      </c>
    </row>
    <row r="18" spans="2:21" x14ac:dyDescent="0.35">
      <c r="B18" s="597" t="s">
        <v>500</v>
      </c>
      <c r="C18" s="596" t="e">
        <f>ROUND(C16/C17,2)</f>
        <v>#DIV/0!</v>
      </c>
      <c r="E18" s="546"/>
      <c r="G18" s="562"/>
      <c r="H18" s="562"/>
      <c r="I18" s="562"/>
      <c r="J18" s="562"/>
      <c r="K18" s="560"/>
      <c r="L18" s="560"/>
      <c r="M18" s="560"/>
      <c r="N18" s="560"/>
      <c r="O18" s="574"/>
      <c r="P18" s="564"/>
      <c r="R18" s="597" t="s">
        <v>500</v>
      </c>
      <c r="S18" s="596" t="e">
        <f>ROUND(S16/S17,2)</f>
        <v>#DIV/0!</v>
      </c>
      <c r="T18" s="537" t="e">
        <f>IF(S18&lt; 1,"Warning! Ratio is noncompliant with financial viability standards.  Corrective action required", " ")</f>
        <v>#DIV/0!</v>
      </c>
      <c r="U18" s="595">
        <v>1</v>
      </c>
    </row>
    <row r="19" spans="2:21" x14ac:dyDescent="0.35">
      <c r="E19" s="546"/>
      <c r="G19" s="562"/>
      <c r="H19" s="562"/>
      <c r="I19" s="562"/>
      <c r="J19" s="562"/>
      <c r="K19" s="560"/>
      <c r="L19" s="560"/>
      <c r="M19" s="560"/>
      <c r="N19" s="560"/>
      <c r="O19" s="574"/>
      <c r="P19" s="564"/>
      <c r="S19" s="564"/>
    </row>
    <row r="20" spans="2:21" ht="16" thickBot="1" x14ac:dyDescent="0.4">
      <c r="B20" s="594" t="s">
        <v>504</v>
      </c>
      <c r="E20" s="546"/>
      <c r="G20" s="562"/>
      <c r="H20" s="562"/>
      <c r="I20" s="562"/>
      <c r="J20" s="562"/>
      <c r="K20" s="560"/>
      <c r="L20" s="560"/>
      <c r="M20" s="560"/>
      <c r="N20" s="560"/>
      <c r="O20" s="574"/>
      <c r="P20" s="564"/>
      <c r="R20" s="594" t="s">
        <v>504</v>
      </c>
      <c r="S20" s="564"/>
    </row>
    <row r="21" spans="2:21" x14ac:dyDescent="0.35">
      <c r="B21" s="549" t="s">
        <v>852</v>
      </c>
      <c r="C21" s="572">
        <v>0</v>
      </c>
      <c r="E21" s="556">
        <v>0</v>
      </c>
      <c r="G21" s="571">
        <f t="shared" ref="G21:G27" si="0">IF($G$5="Dec 31",0,IF($G$5="Jun 30",0,IF($G$5="Mar 31",0,IF($G$5="Sept 30",E21*0.25,"ERROR"))))</f>
        <v>0</v>
      </c>
      <c r="H21" s="570">
        <f t="shared" ref="H21:H27" si="1">IF($G$5="Dec 31",E21/4,IF($G$5="Jun 30",0,IF($G$5="Mar 31",0,IF($G$5="Sept 30",E21*0.25,"ERROR"))))</f>
        <v>0</v>
      </c>
      <c r="I21" s="570">
        <f t="shared" ref="I21:I27" si="2">IF($G$5="Dec 31",E21/4,IF($G$5="Jun 30",0,IF($G$5="Mar 31",E21*0.25,IF($G$5="Sept 30",E21*0.25,"ERROR"))))</f>
        <v>0</v>
      </c>
      <c r="J21" s="570">
        <f t="shared" ref="J21:J27" si="3">IF($G$5="Dec 31",E21/4,IF($G$5="Jun 30",E21*0.25,IF($G$5="Mar 31",E21*0.25,IF($G$5="Sept 30",E21*0.25,"ERROR"))))</f>
        <v>0</v>
      </c>
      <c r="K21" s="569">
        <v>0</v>
      </c>
      <c r="L21" s="568">
        <v>0</v>
      </c>
      <c r="M21" s="568">
        <v>0</v>
      </c>
      <c r="N21" s="567">
        <v>0</v>
      </c>
      <c r="O21" s="566">
        <f t="shared" ref="O21:O27" si="4">SUM(G21:N21)</f>
        <v>0</v>
      </c>
      <c r="P21" s="564"/>
      <c r="R21" s="549" t="s">
        <v>852</v>
      </c>
      <c r="S21" s="565">
        <f t="shared" ref="S21:S27" si="5">C21+O21</f>
        <v>0</v>
      </c>
    </row>
    <row r="22" spans="2:21" x14ac:dyDescent="0.35">
      <c r="B22" s="593" t="s">
        <v>853</v>
      </c>
      <c r="C22" s="557">
        <v>0</v>
      </c>
      <c r="E22" s="556">
        <v>0</v>
      </c>
      <c r="G22" s="563">
        <f t="shared" si="0"/>
        <v>0</v>
      </c>
      <c r="H22" s="562">
        <f t="shared" si="1"/>
        <v>0</v>
      </c>
      <c r="I22" s="562">
        <f t="shared" si="2"/>
        <v>0</v>
      </c>
      <c r="J22" s="562">
        <f t="shared" si="3"/>
        <v>0</v>
      </c>
      <c r="K22" s="561">
        <v>0</v>
      </c>
      <c r="L22" s="560">
        <v>0</v>
      </c>
      <c r="M22" s="560">
        <v>0</v>
      </c>
      <c r="N22" s="559">
        <v>0</v>
      </c>
      <c r="O22" s="558">
        <f t="shared" si="4"/>
        <v>0</v>
      </c>
      <c r="P22" s="564"/>
      <c r="R22" s="593" t="s">
        <v>853</v>
      </c>
      <c r="S22" s="548">
        <f t="shared" si="5"/>
        <v>0</v>
      </c>
    </row>
    <row r="23" spans="2:21" x14ac:dyDescent="0.35">
      <c r="B23" s="593" t="s">
        <v>854</v>
      </c>
      <c r="C23" s="557">
        <v>0</v>
      </c>
      <c r="E23" s="556">
        <v>0</v>
      </c>
      <c r="G23" s="563">
        <f t="shared" si="0"/>
        <v>0</v>
      </c>
      <c r="H23" s="562">
        <f t="shared" si="1"/>
        <v>0</v>
      </c>
      <c r="I23" s="562">
        <f t="shared" si="2"/>
        <v>0</v>
      </c>
      <c r="J23" s="562">
        <f t="shared" si="3"/>
        <v>0</v>
      </c>
      <c r="K23" s="561">
        <v>0</v>
      </c>
      <c r="L23" s="560">
        <v>0</v>
      </c>
      <c r="M23" s="560">
        <v>0</v>
      </c>
      <c r="N23" s="559">
        <v>0</v>
      </c>
      <c r="O23" s="558">
        <f t="shared" si="4"/>
        <v>0</v>
      </c>
      <c r="P23" s="564"/>
      <c r="R23" s="593" t="s">
        <v>854</v>
      </c>
      <c r="S23" s="548">
        <f t="shared" si="5"/>
        <v>0</v>
      </c>
    </row>
    <row r="24" spans="2:21" x14ac:dyDescent="0.35">
      <c r="B24" s="593" t="s">
        <v>855</v>
      </c>
      <c r="C24" s="557">
        <v>0</v>
      </c>
      <c r="E24" s="556">
        <v>0</v>
      </c>
      <c r="G24" s="563">
        <f t="shared" si="0"/>
        <v>0</v>
      </c>
      <c r="H24" s="562">
        <f t="shared" si="1"/>
        <v>0</v>
      </c>
      <c r="I24" s="562">
        <f t="shared" si="2"/>
        <v>0</v>
      </c>
      <c r="J24" s="562">
        <f t="shared" si="3"/>
        <v>0</v>
      </c>
      <c r="K24" s="561">
        <v>0</v>
      </c>
      <c r="L24" s="560">
        <v>0</v>
      </c>
      <c r="M24" s="560">
        <v>0</v>
      </c>
      <c r="N24" s="559">
        <v>0</v>
      </c>
      <c r="O24" s="558">
        <f t="shared" si="4"/>
        <v>0</v>
      </c>
      <c r="P24" s="564"/>
      <c r="R24" s="593" t="s">
        <v>855</v>
      </c>
      <c r="S24" s="548">
        <f t="shared" si="5"/>
        <v>0</v>
      </c>
    </row>
    <row r="25" spans="2:21" x14ac:dyDescent="0.35">
      <c r="B25" s="593" t="s">
        <v>856</v>
      </c>
      <c r="C25" s="557">
        <v>0</v>
      </c>
      <c r="E25" s="556">
        <v>0</v>
      </c>
      <c r="G25" s="563">
        <f t="shared" si="0"/>
        <v>0</v>
      </c>
      <c r="H25" s="562">
        <f t="shared" si="1"/>
        <v>0</v>
      </c>
      <c r="I25" s="562">
        <f t="shared" si="2"/>
        <v>0</v>
      </c>
      <c r="J25" s="562">
        <f t="shared" si="3"/>
        <v>0</v>
      </c>
      <c r="K25" s="561">
        <v>0</v>
      </c>
      <c r="L25" s="560">
        <v>0</v>
      </c>
      <c r="M25" s="560">
        <v>0</v>
      </c>
      <c r="N25" s="559">
        <v>0</v>
      </c>
      <c r="O25" s="558">
        <f t="shared" si="4"/>
        <v>0</v>
      </c>
      <c r="P25" s="564"/>
      <c r="R25" s="593" t="s">
        <v>856</v>
      </c>
      <c r="S25" s="548">
        <f t="shared" si="5"/>
        <v>0</v>
      </c>
    </row>
    <row r="26" spans="2:21" x14ac:dyDescent="0.35">
      <c r="B26" s="593" t="s">
        <v>857</v>
      </c>
      <c r="C26" s="557">
        <f>C14</f>
        <v>0</v>
      </c>
      <c r="E26" s="556">
        <v>0</v>
      </c>
      <c r="G26" s="563">
        <f t="shared" si="0"/>
        <v>0</v>
      </c>
      <c r="H26" s="562">
        <f t="shared" si="1"/>
        <v>0</v>
      </c>
      <c r="I26" s="562">
        <f t="shared" si="2"/>
        <v>0</v>
      </c>
      <c r="J26" s="562">
        <f t="shared" si="3"/>
        <v>0</v>
      </c>
      <c r="K26" s="561">
        <v>0</v>
      </c>
      <c r="L26" s="560">
        <v>0</v>
      </c>
      <c r="M26" s="560">
        <v>0</v>
      </c>
      <c r="N26" s="559">
        <v>0</v>
      </c>
      <c r="O26" s="558">
        <f t="shared" si="4"/>
        <v>0</v>
      </c>
      <c r="P26" s="564"/>
      <c r="R26" s="593" t="s">
        <v>857</v>
      </c>
      <c r="S26" s="548">
        <f t="shared" si="5"/>
        <v>0</v>
      </c>
    </row>
    <row r="27" spans="2:21" ht="16" thickBot="1" x14ac:dyDescent="0.4">
      <c r="B27" s="593" t="s">
        <v>858</v>
      </c>
      <c r="C27" s="557">
        <v>0</v>
      </c>
      <c r="E27" s="556">
        <v>0</v>
      </c>
      <c r="G27" s="555">
        <f t="shared" si="0"/>
        <v>0</v>
      </c>
      <c r="H27" s="554">
        <f t="shared" si="1"/>
        <v>0</v>
      </c>
      <c r="I27" s="554">
        <f t="shared" si="2"/>
        <v>0</v>
      </c>
      <c r="J27" s="554">
        <f t="shared" si="3"/>
        <v>0</v>
      </c>
      <c r="K27" s="553">
        <v>0</v>
      </c>
      <c r="L27" s="552">
        <v>0</v>
      </c>
      <c r="M27" s="552">
        <v>0</v>
      </c>
      <c r="N27" s="551">
        <v>0</v>
      </c>
      <c r="O27" s="550">
        <f t="shared" si="4"/>
        <v>0</v>
      </c>
      <c r="P27" s="564"/>
      <c r="R27" s="593" t="s">
        <v>858</v>
      </c>
      <c r="S27" s="548">
        <f t="shared" si="5"/>
        <v>0</v>
      </c>
    </row>
    <row r="28" spans="2:21" x14ac:dyDescent="0.35">
      <c r="B28" s="590" t="s">
        <v>632</v>
      </c>
      <c r="C28" s="592">
        <f>C21-SUM(C22:C27)</f>
        <v>0</v>
      </c>
      <c r="E28" s="591"/>
      <c r="G28" s="562"/>
      <c r="H28" s="562"/>
      <c r="I28" s="562"/>
      <c r="J28" s="562"/>
      <c r="K28" s="560"/>
      <c r="L28" s="560"/>
      <c r="M28" s="560"/>
      <c r="N28" s="560"/>
      <c r="O28" s="574"/>
      <c r="P28" s="564"/>
      <c r="R28" s="590" t="s">
        <v>632</v>
      </c>
      <c r="S28" s="589">
        <f>S21-SUM(S22:S27)</f>
        <v>0</v>
      </c>
    </row>
    <row r="29" spans="2:21" x14ac:dyDescent="0.35">
      <c r="B29" s="587" t="s">
        <v>633</v>
      </c>
      <c r="C29" s="588">
        <v>0</v>
      </c>
      <c r="E29" s="546"/>
      <c r="G29" s="562"/>
      <c r="H29" s="562"/>
      <c r="I29" s="562"/>
      <c r="J29" s="562"/>
      <c r="K29" s="560"/>
      <c r="L29" s="560"/>
      <c r="M29" s="560"/>
      <c r="N29" s="560"/>
      <c r="O29" s="574"/>
      <c r="P29" s="564"/>
      <c r="R29" s="587" t="s">
        <v>633</v>
      </c>
      <c r="S29" s="586">
        <f>C29+O29</f>
        <v>0</v>
      </c>
    </row>
    <row r="30" spans="2:21" x14ac:dyDescent="0.35">
      <c r="B30" s="540" t="s">
        <v>504</v>
      </c>
      <c r="C30" s="585" t="e">
        <f>ROUND(C28/C29,0)</f>
        <v>#DIV/0!</v>
      </c>
      <c r="E30" s="546"/>
      <c r="G30" s="562"/>
      <c r="H30" s="562"/>
      <c r="I30" s="562"/>
      <c r="J30" s="562"/>
      <c r="K30" s="560"/>
      <c r="L30" s="560"/>
      <c r="M30" s="560"/>
      <c r="N30" s="560"/>
      <c r="O30" s="574"/>
      <c r="P30" s="564"/>
      <c r="R30" s="540" t="s">
        <v>504</v>
      </c>
      <c r="S30" s="585" t="e">
        <f>ROUND(S28/S29,0)</f>
        <v>#DIV/0!</v>
      </c>
      <c r="T30" s="537" t="e">
        <f>IF(S30&lt; 2000,"Warning! Ratio is noncompliant with financial viability standards.  Corrective action required", " ")</f>
        <v>#DIV/0!</v>
      </c>
      <c r="U30" s="584">
        <v>2000</v>
      </c>
    </row>
    <row r="31" spans="2:21" x14ac:dyDescent="0.35">
      <c r="B31" s="573"/>
      <c r="E31" s="546"/>
      <c r="G31" s="562"/>
      <c r="H31" s="562"/>
      <c r="I31" s="562"/>
      <c r="J31" s="562"/>
      <c r="K31" s="560"/>
      <c r="L31" s="560"/>
      <c r="M31" s="560"/>
      <c r="N31" s="560"/>
      <c r="O31" s="574"/>
      <c r="P31" s="564"/>
      <c r="R31" s="573"/>
      <c r="S31" s="564"/>
    </row>
    <row r="32" spans="2:21" ht="16" thickBot="1" x14ac:dyDescent="0.4">
      <c r="B32" s="583" t="s">
        <v>635</v>
      </c>
      <c r="E32" s="546"/>
      <c r="G32" s="562"/>
      <c r="H32" s="562"/>
      <c r="I32" s="562"/>
      <c r="J32" s="562"/>
      <c r="K32" s="560"/>
      <c r="L32" s="560"/>
      <c r="M32" s="560"/>
      <c r="N32" s="560"/>
      <c r="O32" s="574"/>
      <c r="P32" s="564"/>
      <c r="R32" s="583" t="s">
        <v>635</v>
      </c>
      <c r="S32" s="564"/>
    </row>
    <row r="33" spans="1:21" ht="16" thickBot="1" x14ac:dyDescent="0.4">
      <c r="B33" s="575" t="s">
        <v>636</v>
      </c>
      <c r="C33" s="572">
        <v>0</v>
      </c>
      <c r="E33" s="556">
        <v>0</v>
      </c>
      <c r="F33" s="582"/>
      <c r="G33" s="581">
        <f>IF($G$5="Dec 31",0,IF($G$5="Jun 30",0,IF($G$5="Mar 31",0,IF($G$5="Sept 30",E33*0.25,"ERROR"))))</f>
        <v>0</v>
      </c>
      <c r="H33" s="580">
        <f>IF($G$5="Dec 31",E33/4,IF($G$5="Jun 30",0,IF($G$5="Mar 31",0,IF($G$5="Sept 30",E33*0.25,"ERROR"))))</f>
        <v>0</v>
      </c>
      <c r="I33" s="580">
        <f>IF($G$5="Dec 31",E33/4,IF($G$5="Jun 30",0,IF($G$5="Mar 31",E33*0.25,IF($G$5="Sept 30",E33*0.25,"ERROR"))))</f>
        <v>0</v>
      </c>
      <c r="J33" s="580">
        <f>IF($G$5="Dec 31",E33/4,IF($G$5="Jun 30",E33*0.25,IF($G$5="Mar 31",E33*0.25,IF($G$5="Sept 30",E33*0.25,"ERROR"))))</f>
        <v>0</v>
      </c>
      <c r="K33" s="579">
        <v>0</v>
      </c>
      <c r="L33" s="578">
        <v>0</v>
      </c>
      <c r="M33" s="578">
        <v>0</v>
      </c>
      <c r="N33" s="577">
        <v>0</v>
      </c>
      <c r="O33" s="576">
        <f>SUM(G33:N33)</f>
        <v>0</v>
      </c>
      <c r="P33" s="564"/>
      <c r="R33" s="575" t="s">
        <v>636</v>
      </c>
      <c r="S33" s="565">
        <f>C33+O33</f>
        <v>0</v>
      </c>
    </row>
    <row r="34" spans="1:21" x14ac:dyDescent="0.35">
      <c r="B34" s="542" t="s">
        <v>859</v>
      </c>
      <c r="C34" s="547">
        <f>SUM(C33)</f>
        <v>0</v>
      </c>
      <c r="E34" s="546"/>
      <c r="G34" s="562"/>
      <c r="H34" s="562"/>
      <c r="I34" s="562"/>
      <c r="J34" s="562"/>
      <c r="K34" s="560"/>
      <c r="L34" s="560"/>
      <c r="M34" s="560"/>
      <c r="N34" s="560"/>
      <c r="O34" s="574"/>
      <c r="P34" s="564"/>
      <c r="R34" s="542" t="s">
        <v>859</v>
      </c>
      <c r="S34" s="541">
        <f>SUM(S33)</f>
        <v>0</v>
      </c>
    </row>
    <row r="35" spans="1:21" ht="16" thickBot="1" x14ac:dyDescent="0.4">
      <c r="B35" s="573"/>
      <c r="C35" s="557"/>
      <c r="E35" s="546"/>
      <c r="G35" s="562"/>
      <c r="H35" s="562"/>
      <c r="I35" s="562"/>
      <c r="J35" s="562"/>
      <c r="K35" s="560"/>
      <c r="L35" s="560"/>
      <c r="M35" s="560"/>
      <c r="N35" s="560"/>
      <c r="O35" s="574"/>
      <c r="P35" s="564"/>
      <c r="R35" s="573"/>
      <c r="S35" s="548"/>
    </row>
    <row r="36" spans="1:21" x14ac:dyDescent="0.35">
      <c r="A36" s="537">
        <v>1</v>
      </c>
      <c r="B36" s="549" t="s">
        <v>638</v>
      </c>
      <c r="C36" s="572">
        <v>0</v>
      </c>
      <c r="E36" s="556">
        <v>0</v>
      </c>
      <c r="G36" s="571">
        <f t="shared" ref="G36:G45" si="6">IF($G$5="Dec 31",0,IF($G$5="Jun 30",0,IF($G$5="Mar 31",0,IF($G$5="Sept 30",E36*0.25,"ERROR"))))</f>
        <v>0</v>
      </c>
      <c r="H36" s="570">
        <f t="shared" ref="H36:H45" si="7">IF($G$5="Dec 31",E36/4,IF($G$5="Jun 30",0,IF($G$5="Mar 31",0,IF($G$5="Sept 30",E36*0.25,"ERROR"))))</f>
        <v>0</v>
      </c>
      <c r="I36" s="570">
        <f t="shared" ref="I36:I45" si="8">IF($G$5="Dec 31",E36/4,IF($G$5="Jun 30",0,IF($G$5="Mar 31",E36*0.25,IF($G$5="Sept 30",E36*0.25,"ERROR"))))</f>
        <v>0</v>
      </c>
      <c r="J36" s="570">
        <f t="shared" ref="J36:J45" si="9">IF($G$5="Dec 31",E36/4,IF($G$5="Jun 30",E36*0.25,IF($G$5="Mar 31",E36*0.25,IF($G$5="Sept 30",E36*0.25,"ERROR"))))</f>
        <v>0</v>
      </c>
      <c r="K36" s="569">
        <v>0</v>
      </c>
      <c r="L36" s="568">
        <v>0</v>
      </c>
      <c r="M36" s="568">
        <v>0</v>
      </c>
      <c r="N36" s="567">
        <v>0</v>
      </c>
      <c r="O36" s="566">
        <f t="shared" ref="O36:O45" si="10">SUM(G36:N36)</f>
        <v>0</v>
      </c>
      <c r="P36" s="564"/>
      <c r="R36" s="549" t="s">
        <v>638</v>
      </c>
      <c r="S36" s="565">
        <f t="shared" ref="S36:S45" si="11">C36+O36</f>
        <v>0</v>
      </c>
    </row>
    <row r="37" spans="1:21" x14ac:dyDescent="0.35">
      <c r="A37" s="537">
        <f t="shared" ref="A37:A45" si="12">1+A36</f>
        <v>2</v>
      </c>
      <c r="B37" s="549" t="s">
        <v>639</v>
      </c>
      <c r="C37" s="557">
        <v>0</v>
      </c>
      <c r="E37" s="556">
        <v>0</v>
      </c>
      <c r="G37" s="563">
        <f t="shared" si="6"/>
        <v>0</v>
      </c>
      <c r="H37" s="562">
        <f t="shared" si="7"/>
        <v>0</v>
      </c>
      <c r="I37" s="562">
        <f t="shared" si="8"/>
        <v>0</v>
      </c>
      <c r="J37" s="562">
        <f t="shared" si="9"/>
        <v>0</v>
      </c>
      <c r="K37" s="561">
        <v>0</v>
      </c>
      <c r="L37" s="560">
        <v>0</v>
      </c>
      <c r="M37" s="560">
        <v>0</v>
      </c>
      <c r="N37" s="559">
        <v>0</v>
      </c>
      <c r="O37" s="558">
        <f t="shared" si="10"/>
        <v>0</v>
      </c>
      <c r="P37" s="564"/>
      <c r="R37" s="549" t="s">
        <v>639</v>
      </c>
      <c r="S37" s="548">
        <f t="shared" si="11"/>
        <v>0</v>
      </c>
    </row>
    <row r="38" spans="1:21" x14ac:dyDescent="0.35">
      <c r="A38" s="537">
        <f t="shared" si="12"/>
        <v>3</v>
      </c>
      <c r="B38" s="549" t="s">
        <v>640</v>
      </c>
      <c r="C38" s="557">
        <v>0</v>
      </c>
      <c r="E38" s="556">
        <v>0</v>
      </c>
      <c r="G38" s="563">
        <f t="shared" si="6"/>
        <v>0</v>
      </c>
      <c r="H38" s="562">
        <f t="shared" si="7"/>
        <v>0</v>
      </c>
      <c r="I38" s="562">
        <f t="shared" si="8"/>
        <v>0</v>
      </c>
      <c r="J38" s="562">
        <f t="shared" si="9"/>
        <v>0</v>
      </c>
      <c r="K38" s="561">
        <v>0</v>
      </c>
      <c r="L38" s="560">
        <v>0</v>
      </c>
      <c r="M38" s="560">
        <v>0</v>
      </c>
      <c r="N38" s="559">
        <v>0</v>
      </c>
      <c r="O38" s="558">
        <f t="shared" si="10"/>
        <v>0</v>
      </c>
      <c r="P38" s="564"/>
      <c r="R38" s="549" t="s">
        <v>640</v>
      </c>
      <c r="S38" s="548">
        <f t="shared" si="11"/>
        <v>0</v>
      </c>
    </row>
    <row r="39" spans="1:21" x14ac:dyDescent="0.35">
      <c r="A39" s="537">
        <f t="shared" si="12"/>
        <v>4</v>
      </c>
      <c r="B39" s="549" t="s">
        <v>641</v>
      </c>
      <c r="C39" s="557">
        <v>0</v>
      </c>
      <c r="E39" s="556">
        <v>0</v>
      </c>
      <c r="G39" s="563">
        <f t="shared" si="6"/>
        <v>0</v>
      </c>
      <c r="H39" s="562">
        <f t="shared" si="7"/>
        <v>0</v>
      </c>
      <c r="I39" s="562">
        <f t="shared" si="8"/>
        <v>0</v>
      </c>
      <c r="J39" s="562">
        <f t="shared" si="9"/>
        <v>0</v>
      </c>
      <c r="K39" s="561">
        <v>0</v>
      </c>
      <c r="L39" s="560">
        <v>0</v>
      </c>
      <c r="M39" s="560">
        <v>0</v>
      </c>
      <c r="N39" s="559">
        <v>0</v>
      </c>
      <c r="O39" s="558">
        <f t="shared" si="10"/>
        <v>0</v>
      </c>
      <c r="P39" s="564"/>
      <c r="R39" s="549" t="s">
        <v>641</v>
      </c>
      <c r="S39" s="548">
        <f t="shared" si="11"/>
        <v>0</v>
      </c>
    </row>
    <row r="40" spans="1:21" x14ac:dyDescent="0.35">
      <c r="A40" s="537">
        <f t="shared" si="12"/>
        <v>5</v>
      </c>
      <c r="B40" s="549" t="s">
        <v>642</v>
      </c>
      <c r="C40" s="557">
        <v>0</v>
      </c>
      <c r="E40" s="556">
        <v>0</v>
      </c>
      <c r="G40" s="563">
        <f t="shared" si="6"/>
        <v>0</v>
      </c>
      <c r="H40" s="562">
        <f t="shared" si="7"/>
        <v>0</v>
      </c>
      <c r="I40" s="562">
        <f t="shared" si="8"/>
        <v>0</v>
      </c>
      <c r="J40" s="562">
        <f t="shared" si="9"/>
        <v>0</v>
      </c>
      <c r="K40" s="561">
        <v>0</v>
      </c>
      <c r="L40" s="560">
        <v>0</v>
      </c>
      <c r="M40" s="560">
        <v>0</v>
      </c>
      <c r="N40" s="559">
        <v>0</v>
      </c>
      <c r="O40" s="558">
        <f t="shared" si="10"/>
        <v>0</v>
      </c>
      <c r="P40" s="564"/>
      <c r="R40" s="549" t="s">
        <v>642</v>
      </c>
      <c r="S40" s="548">
        <f t="shared" si="11"/>
        <v>0</v>
      </c>
    </row>
    <row r="41" spans="1:21" x14ac:dyDescent="0.35">
      <c r="A41" s="537">
        <f t="shared" si="12"/>
        <v>6</v>
      </c>
      <c r="B41" s="549" t="s">
        <v>860</v>
      </c>
      <c r="C41" s="557">
        <v>0</v>
      </c>
      <c r="E41" s="556">
        <v>0</v>
      </c>
      <c r="G41" s="563">
        <f t="shared" si="6"/>
        <v>0</v>
      </c>
      <c r="H41" s="562">
        <f t="shared" si="7"/>
        <v>0</v>
      </c>
      <c r="I41" s="562">
        <f t="shared" si="8"/>
        <v>0</v>
      </c>
      <c r="J41" s="562">
        <f t="shared" si="9"/>
        <v>0</v>
      </c>
      <c r="K41" s="561">
        <v>0</v>
      </c>
      <c r="L41" s="560">
        <v>0</v>
      </c>
      <c r="M41" s="560">
        <v>0</v>
      </c>
      <c r="N41" s="559">
        <v>0</v>
      </c>
      <c r="O41" s="558">
        <f t="shared" si="10"/>
        <v>0</v>
      </c>
      <c r="P41" s="564"/>
      <c r="R41" s="549" t="s">
        <v>860</v>
      </c>
      <c r="S41" s="548">
        <f t="shared" si="11"/>
        <v>0</v>
      </c>
    </row>
    <row r="42" spans="1:21" x14ac:dyDescent="0.35">
      <c r="A42" s="537">
        <f t="shared" si="12"/>
        <v>7</v>
      </c>
      <c r="B42" s="549" t="s">
        <v>643</v>
      </c>
      <c r="C42" s="557">
        <v>0</v>
      </c>
      <c r="E42" s="556">
        <v>0</v>
      </c>
      <c r="G42" s="563">
        <f t="shared" si="6"/>
        <v>0</v>
      </c>
      <c r="H42" s="562">
        <f t="shared" si="7"/>
        <v>0</v>
      </c>
      <c r="I42" s="562">
        <f t="shared" si="8"/>
        <v>0</v>
      </c>
      <c r="J42" s="562">
        <f t="shared" si="9"/>
        <v>0</v>
      </c>
      <c r="K42" s="561">
        <v>0</v>
      </c>
      <c r="L42" s="560">
        <v>0</v>
      </c>
      <c r="M42" s="560">
        <v>0</v>
      </c>
      <c r="N42" s="559">
        <v>0</v>
      </c>
      <c r="O42" s="558">
        <f t="shared" si="10"/>
        <v>0</v>
      </c>
      <c r="P42" s="564"/>
      <c r="R42" s="549" t="s">
        <v>643</v>
      </c>
      <c r="S42" s="548">
        <f t="shared" si="11"/>
        <v>0</v>
      </c>
    </row>
    <row r="43" spans="1:21" x14ac:dyDescent="0.35">
      <c r="A43" s="537">
        <f t="shared" si="12"/>
        <v>8</v>
      </c>
      <c r="B43" s="549" t="s">
        <v>644</v>
      </c>
      <c r="C43" s="557">
        <v>0</v>
      </c>
      <c r="E43" s="556">
        <v>0</v>
      </c>
      <c r="G43" s="563">
        <f t="shared" si="6"/>
        <v>0</v>
      </c>
      <c r="H43" s="562">
        <f t="shared" si="7"/>
        <v>0</v>
      </c>
      <c r="I43" s="562">
        <f t="shared" si="8"/>
        <v>0</v>
      </c>
      <c r="J43" s="562">
        <f t="shared" si="9"/>
        <v>0</v>
      </c>
      <c r="K43" s="561">
        <v>0</v>
      </c>
      <c r="L43" s="560">
        <v>0</v>
      </c>
      <c r="M43" s="560">
        <v>0</v>
      </c>
      <c r="N43" s="559">
        <v>0</v>
      </c>
      <c r="O43" s="558">
        <f t="shared" si="10"/>
        <v>0</v>
      </c>
      <c r="P43" s="564"/>
      <c r="R43" s="549" t="s">
        <v>644</v>
      </c>
      <c r="S43" s="548">
        <f t="shared" si="11"/>
        <v>0</v>
      </c>
    </row>
    <row r="44" spans="1:21" x14ac:dyDescent="0.35">
      <c r="A44" s="537">
        <f t="shared" si="12"/>
        <v>9</v>
      </c>
      <c r="B44" s="549" t="s">
        <v>645</v>
      </c>
      <c r="C44" s="557">
        <v>0</v>
      </c>
      <c r="E44" s="556">
        <v>0</v>
      </c>
      <c r="G44" s="563">
        <f t="shared" si="6"/>
        <v>0</v>
      </c>
      <c r="H44" s="562">
        <f t="shared" si="7"/>
        <v>0</v>
      </c>
      <c r="I44" s="562">
        <f t="shared" si="8"/>
        <v>0</v>
      </c>
      <c r="J44" s="562">
        <f t="shared" si="9"/>
        <v>0</v>
      </c>
      <c r="K44" s="561">
        <v>0</v>
      </c>
      <c r="L44" s="560">
        <v>0</v>
      </c>
      <c r="M44" s="560">
        <v>0</v>
      </c>
      <c r="N44" s="559">
        <v>0</v>
      </c>
      <c r="O44" s="558">
        <f t="shared" si="10"/>
        <v>0</v>
      </c>
      <c r="R44" s="549" t="s">
        <v>645</v>
      </c>
      <c r="S44" s="548">
        <f t="shared" si="11"/>
        <v>0</v>
      </c>
    </row>
    <row r="45" spans="1:21" ht="16" thickBot="1" x14ac:dyDescent="0.4">
      <c r="A45" s="537">
        <f t="shared" si="12"/>
        <v>10</v>
      </c>
      <c r="B45" s="549" t="s">
        <v>646</v>
      </c>
      <c r="C45" s="557">
        <v>0</v>
      </c>
      <c r="E45" s="556">
        <v>0</v>
      </c>
      <c r="G45" s="555">
        <f t="shared" si="6"/>
        <v>0</v>
      </c>
      <c r="H45" s="554">
        <f t="shared" si="7"/>
        <v>0</v>
      </c>
      <c r="I45" s="554">
        <f t="shared" si="8"/>
        <v>0</v>
      </c>
      <c r="J45" s="554">
        <f t="shared" si="9"/>
        <v>0</v>
      </c>
      <c r="K45" s="553">
        <v>0</v>
      </c>
      <c r="L45" s="552">
        <v>0</v>
      </c>
      <c r="M45" s="552">
        <v>0</v>
      </c>
      <c r="N45" s="551">
        <v>0</v>
      </c>
      <c r="O45" s="550">
        <f t="shared" si="10"/>
        <v>0</v>
      </c>
      <c r="R45" s="549" t="s">
        <v>646</v>
      </c>
      <c r="S45" s="548">
        <f t="shared" si="11"/>
        <v>0</v>
      </c>
    </row>
    <row r="46" spans="1:21" x14ac:dyDescent="0.35">
      <c r="B46" s="542" t="s">
        <v>861</v>
      </c>
      <c r="C46" s="547">
        <f>SUM(C36:C43)-C44-C45</f>
        <v>0</v>
      </c>
      <c r="E46" s="546"/>
      <c r="G46" s="545"/>
      <c r="H46" s="545"/>
      <c r="I46" s="545"/>
      <c r="J46" s="545"/>
      <c r="K46" s="545"/>
      <c r="L46" s="545"/>
      <c r="M46" s="545"/>
      <c r="N46" s="544"/>
      <c r="O46" s="543"/>
      <c r="R46" s="542" t="s">
        <v>861</v>
      </c>
      <c r="S46" s="541">
        <f>SUM(S36:S43)-S44-S45</f>
        <v>0</v>
      </c>
    </row>
    <row r="47" spans="1:21" x14ac:dyDescent="0.35">
      <c r="B47" s="540" t="s">
        <v>635</v>
      </c>
      <c r="C47" s="539" t="e">
        <f>ROUND(C34/C46,4)</f>
        <v>#DIV/0!</v>
      </c>
      <c r="R47" s="540" t="s">
        <v>635</v>
      </c>
      <c r="S47" s="539" t="e">
        <f>ROUND(S34/S46,4)</f>
        <v>#DIV/0!</v>
      </c>
      <c r="T47" s="537" t="e">
        <f>IF(S47  &gt; 0.08,"Warning! Ratio is noncompliant with financial viability standards.  Corrective action required", " ")</f>
        <v>#DIV/0!</v>
      </c>
      <c r="U47" s="538">
        <v>0.08</v>
      </c>
    </row>
    <row r="59" s="537" customFormat="1" ht="14.25" customHeight="1" x14ac:dyDescent="0.35"/>
  </sheetData>
  <mergeCells count="4">
    <mergeCell ref="B2:U2"/>
    <mergeCell ref="E9:E11"/>
    <mergeCell ref="G9:J9"/>
    <mergeCell ref="K9:N9"/>
  </mergeCells>
  <conditionalFormatting sqref="S18">
    <cfRule type="cellIs" dxfId="27" priority="6" operator="lessThan">
      <formula>1</formula>
    </cfRule>
    <cfRule type="cellIs" dxfId="26" priority="9" operator="lessThan">
      <formula>1</formula>
    </cfRule>
    <cfRule type="cellIs" dxfId="25" priority="10" operator="lessThan">
      <formula>1</formula>
    </cfRule>
  </conditionalFormatting>
  <conditionalFormatting sqref="S30">
    <cfRule type="cellIs" dxfId="24" priority="5" operator="lessThan">
      <formula>2000</formula>
    </cfRule>
    <cfRule type="cellIs" dxfId="23" priority="8" operator="lessThan">
      <formula>2000</formula>
    </cfRule>
  </conditionalFormatting>
  <conditionalFormatting sqref="S47">
    <cfRule type="cellIs" dxfId="22" priority="4" operator="greaterThan">
      <formula>0.08</formula>
    </cfRule>
    <cfRule type="cellIs" dxfId="21" priority="7" operator="greaterThan">
      <formula>0.08</formula>
    </cfRule>
  </conditionalFormatting>
  <conditionalFormatting sqref="T18">
    <cfRule type="containsText" dxfId="20" priority="3" operator="containsText" text="Warning">
      <formula>NOT(ISERROR(SEARCH("Warning",T18)))</formula>
    </cfRule>
  </conditionalFormatting>
  <conditionalFormatting sqref="T30">
    <cfRule type="containsText" dxfId="19" priority="2" operator="containsText" text="Warning">
      <formula>NOT(ISERROR(SEARCH("Warning",T30)))</formula>
    </cfRule>
  </conditionalFormatting>
  <conditionalFormatting sqref="T47">
    <cfRule type="containsText" dxfId="18" priority="1" operator="containsText" text="Warning">
      <formula>NOT(ISERROR(SEARCH("Warning",T47)))</formula>
    </cfRule>
  </conditionalFormatting>
  <dataValidations count="1">
    <dataValidation type="list" allowBlank="1" showInputMessage="1" showErrorMessage="1" sqref="G5" xr:uid="{8DF482EB-0E23-4868-9110-D4F38A8CDF7A}">
      <formula1>$Q$3:$Q$6</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B4C8-9A15-412E-A1B6-5C60C66835E8}">
  <sheetPr syncVertical="1" syncRef="B1" transitionEvaluation="1">
    <pageSetUpPr fitToPage="1"/>
  </sheetPr>
  <dimension ref="A1:F83"/>
  <sheetViews>
    <sheetView showGridLines="0" topLeftCell="B1" zoomScale="110" zoomScaleNormal="110" zoomScaleSheetLayoutView="75" workbookViewId="0">
      <selection activeCell="B5" sqref="B5"/>
    </sheetView>
  </sheetViews>
  <sheetFormatPr defaultRowHeight="12.5" x14ac:dyDescent="0.25"/>
  <cols>
    <col min="1" max="1" width="16.1796875" customWidth="1"/>
    <col min="2" max="2" width="71.453125" bestFit="1" customWidth="1"/>
    <col min="3" max="6" width="15.7265625" style="22" customWidth="1"/>
  </cols>
  <sheetData>
    <row r="1" spans="1:6" ht="13.5" thickBot="1" x14ac:dyDescent="0.35">
      <c r="A1" s="439" t="s">
        <v>60</v>
      </c>
      <c r="B1" s="18"/>
    </row>
    <row r="2" spans="1:6" ht="13.5" thickBot="1" x14ac:dyDescent="0.35">
      <c r="A2" s="181" t="s">
        <v>61</v>
      </c>
      <c r="B2" s="440"/>
      <c r="C2" s="441" t="s">
        <v>62</v>
      </c>
      <c r="D2" s="442" t="s">
        <v>63</v>
      </c>
      <c r="E2" s="443"/>
      <c r="F2" s="444"/>
    </row>
    <row r="3" spans="1:6" ht="13" x14ac:dyDescent="0.3">
      <c r="A3" s="445" t="s">
        <v>64</v>
      </c>
      <c r="B3" s="532" t="s">
        <v>65</v>
      </c>
      <c r="C3" s="446" t="s">
        <v>66</v>
      </c>
      <c r="D3" s="447" t="s">
        <v>67</v>
      </c>
      <c r="E3" s="447" t="s">
        <v>68</v>
      </c>
      <c r="F3" s="448" t="s">
        <v>69</v>
      </c>
    </row>
    <row r="4" spans="1:6" ht="13.5" thickBot="1" x14ac:dyDescent="0.35">
      <c r="A4" s="530" t="s">
        <v>70</v>
      </c>
      <c r="B4" s="531">
        <v>44561</v>
      </c>
      <c r="C4" s="449" t="s">
        <v>71</v>
      </c>
      <c r="D4" s="449" t="s">
        <v>71</v>
      </c>
      <c r="E4" s="449" t="s">
        <v>71</v>
      </c>
      <c r="F4" s="450" t="s">
        <v>71</v>
      </c>
    </row>
    <row r="5" spans="1:6" ht="13" x14ac:dyDescent="0.3">
      <c r="A5" s="451"/>
      <c r="B5" s="452" t="s">
        <v>72</v>
      </c>
      <c r="C5" s="453"/>
      <c r="D5" s="454"/>
      <c r="E5" s="455"/>
      <c r="F5" s="456"/>
    </row>
    <row r="6" spans="1:6" ht="13" x14ac:dyDescent="0.3">
      <c r="A6" s="457"/>
      <c r="B6" s="458" t="s">
        <v>73</v>
      </c>
      <c r="C6" s="459"/>
      <c r="D6" s="460"/>
      <c r="E6" s="461"/>
      <c r="F6" s="462"/>
    </row>
    <row r="7" spans="1:6" x14ac:dyDescent="0.25">
      <c r="A7" s="422"/>
      <c r="B7" s="463" t="s">
        <v>74</v>
      </c>
      <c r="C7" s="459"/>
      <c r="D7" s="460"/>
      <c r="E7" s="461"/>
      <c r="F7" s="462"/>
    </row>
    <row r="8" spans="1:6" x14ac:dyDescent="0.25">
      <c r="A8" s="464" t="s">
        <v>75</v>
      </c>
      <c r="B8" s="463" t="s">
        <v>76</v>
      </c>
      <c r="C8" s="465">
        <v>0</v>
      </c>
      <c r="D8" s="466">
        <v>0</v>
      </c>
      <c r="E8" s="466">
        <v>0</v>
      </c>
      <c r="F8" s="467">
        <v>0</v>
      </c>
    </row>
    <row r="9" spans="1:6" x14ac:dyDescent="0.25">
      <c r="A9" s="464" t="s">
        <v>77</v>
      </c>
      <c r="B9" s="463" t="s">
        <v>78</v>
      </c>
      <c r="C9" s="465">
        <v>0</v>
      </c>
      <c r="D9" s="466">
        <v>0</v>
      </c>
      <c r="E9" s="466">
        <v>0</v>
      </c>
      <c r="F9" s="467">
        <v>0</v>
      </c>
    </row>
    <row r="10" spans="1:6" ht="12.75" customHeight="1" x14ac:dyDescent="0.25">
      <c r="A10" s="468" t="s">
        <v>79</v>
      </c>
      <c r="B10" s="469" t="s">
        <v>80</v>
      </c>
      <c r="C10" s="465">
        <v>0</v>
      </c>
      <c r="D10" s="466">
        <v>0</v>
      </c>
      <c r="E10" s="466">
        <v>0</v>
      </c>
      <c r="F10" s="467">
        <v>0</v>
      </c>
    </row>
    <row r="11" spans="1:6" x14ac:dyDescent="0.25">
      <c r="A11" s="464" t="s">
        <v>81</v>
      </c>
      <c r="B11" s="433" t="s">
        <v>82</v>
      </c>
      <c r="C11" s="465">
        <v>0</v>
      </c>
      <c r="D11" s="466">
        <v>0</v>
      </c>
      <c r="E11" s="466">
        <v>0</v>
      </c>
      <c r="F11" s="467">
        <v>0</v>
      </c>
    </row>
    <row r="12" spans="1:6" x14ac:dyDescent="0.25">
      <c r="A12" s="464" t="s">
        <v>83</v>
      </c>
      <c r="B12" s="433" t="s">
        <v>84</v>
      </c>
      <c r="C12" s="465">
        <v>0</v>
      </c>
      <c r="D12" s="466">
        <v>0</v>
      </c>
      <c r="E12" s="466">
        <v>0</v>
      </c>
      <c r="F12" s="467">
        <v>0</v>
      </c>
    </row>
    <row r="13" spans="1:6" x14ac:dyDescent="0.25">
      <c r="A13" s="464" t="s">
        <v>85</v>
      </c>
      <c r="B13" s="463" t="s">
        <v>86</v>
      </c>
      <c r="C13" s="465">
        <v>0</v>
      </c>
      <c r="D13" s="466">
        <v>0</v>
      </c>
      <c r="E13" s="466">
        <v>0</v>
      </c>
      <c r="F13" s="467">
        <v>0</v>
      </c>
    </row>
    <row r="14" spans="1:6" x14ac:dyDescent="0.25">
      <c r="A14" s="464" t="s">
        <v>87</v>
      </c>
      <c r="B14" s="463" t="s">
        <v>88</v>
      </c>
      <c r="C14" s="465">
        <v>0</v>
      </c>
      <c r="D14" s="466">
        <v>0</v>
      </c>
      <c r="E14" s="466">
        <v>0</v>
      </c>
      <c r="F14" s="467">
        <v>0</v>
      </c>
    </row>
    <row r="15" spans="1:6" x14ac:dyDescent="0.25">
      <c r="A15" s="464" t="s">
        <v>89</v>
      </c>
      <c r="B15" s="463" t="s">
        <v>90</v>
      </c>
      <c r="C15" s="465">
        <v>0</v>
      </c>
      <c r="D15" s="466">
        <v>0</v>
      </c>
      <c r="E15" s="466">
        <v>0</v>
      </c>
      <c r="F15" s="467">
        <v>0</v>
      </c>
    </row>
    <row r="16" spans="1:6" x14ac:dyDescent="0.25">
      <c r="A16" s="464" t="s">
        <v>91</v>
      </c>
      <c r="B16" s="463" t="s">
        <v>92</v>
      </c>
      <c r="C16" s="465">
        <v>0</v>
      </c>
      <c r="D16" s="466">
        <v>0</v>
      </c>
      <c r="E16" s="466">
        <v>0</v>
      </c>
      <c r="F16" s="467">
        <v>0</v>
      </c>
    </row>
    <row r="17" spans="1:6" ht="13" x14ac:dyDescent="0.3">
      <c r="A17" s="470">
        <v>10199</v>
      </c>
      <c r="B17" s="471" t="s">
        <v>93</v>
      </c>
      <c r="C17" s="472">
        <f>SUM(C8:C16)</f>
        <v>0</v>
      </c>
      <c r="D17" s="473">
        <f>SUM(D8:D16)</f>
        <v>0</v>
      </c>
      <c r="E17" s="474">
        <f>SUM(E8:E16)</f>
        <v>0</v>
      </c>
      <c r="F17" s="475">
        <f>SUM(F8:F16)</f>
        <v>0</v>
      </c>
    </row>
    <row r="18" spans="1:6" x14ac:dyDescent="0.25">
      <c r="A18" s="422"/>
      <c r="B18" s="476" t="s">
        <v>49</v>
      </c>
      <c r="C18" s="477"/>
      <c r="D18" s="478"/>
      <c r="E18" s="461"/>
      <c r="F18" s="462"/>
    </row>
    <row r="19" spans="1:6" x14ac:dyDescent="0.25">
      <c r="A19" s="464" t="s">
        <v>94</v>
      </c>
      <c r="B19" s="463" t="s">
        <v>95</v>
      </c>
      <c r="C19" s="465">
        <v>0</v>
      </c>
      <c r="D19" s="466">
        <v>0</v>
      </c>
      <c r="E19" s="466">
        <v>0</v>
      </c>
      <c r="F19" s="467">
        <v>0</v>
      </c>
    </row>
    <row r="20" spans="1:6" x14ac:dyDescent="0.25">
      <c r="A20" s="464" t="s">
        <v>96</v>
      </c>
      <c r="B20" s="463" t="s">
        <v>97</v>
      </c>
      <c r="C20" s="465">
        <v>0</v>
      </c>
      <c r="D20" s="466">
        <v>0</v>
      </c>
      <c r="E20" s="466">
        <v>0</v>
      </c>
      <c r="F20" s="467">
        <v>0</v>
      </c>
    </row>
    <row r="21" spans="1:6" x14ac:dyDescent="0.25">
      <c r="A21" s="464" t="s">
        <v>98</v>
      </c>
      <c r="B21" s="463" t="s">
        <v>99</v>
      </c>
      <c r="C21" s="465">
        <v>0</v>
      </c>
      <c r="D21" s="466">
        <v>0</v>
      </c>
      <c r="E21" s="466">
        <v>0</v>
      </c>
      <c r="F21" s="467">
        <v>0</v>
      </c>
    </row>
    <row r="22" spans="1:6" x14ac:dyDescent="0.25">
      <c r="A22" s="464" t="s">
        <v>100</v>
      </c>
      <c r="B22" s="463" t="s">
        <v>101</v>
      </c>
      <c r="C22" s="465">
        <v>0</v>
      </c>
      <c r="D22" s="466">
        <v>0</v>
      </c>
      <c r="E22" s="466">
        <v>0</v>
      </c>
      <c r="F22" s="467">
        <v>0</v>
      </c>
    </row>
    <row r="23" spans="1:6" x14ac:dyDescent="0.25">
      <c r="A23" s="464" t="s">
        <v>102</v>
      </c>
      <c r="B23" s="463" t="s">
        <v>103</v>
      </c>
      <c r="C23" s="465">
        <v>0</v>
      </c>
      <c r="D23" s="466">
        <v>0</v>
      </c>
      <c r="E23" s="466">
        <v>0</v>
      </c>
      <c r="F23" s="467">
        <v>0</v>
      </c>
    </row>
    <row r="24" spans="1:6" ht="13" x14ac:dyDescent="0.3">
      <c r="A24" s="479">
        <v>10299</v>
      </c>
      <c r="B24" s="471" t="s">
        <v>104</v>
      </c>
      <c r="C24" s="472">
        <f>SUM(C19:C23)</f>
        <v>0</v>
      </c>
      <c r="D24" s="473">
        <f>SUM(D19:D23)</f>
        <v>0</v>
      </c>
      <c r="E24" s="473">
        <f>SUM(E19:E23)</f>
        <v>0</v>
      </c>
      <c r="F24" s="480">
        <f>SUM(F19:F23)</f>
        <v>0</v>
      </c>
    </row>
    <row r="25" spans="1:6" x14ac:dyDescent="0.25">
      <c r="A25" s="422"/>
      <c r="B25" s="463" t="s">
        <v>105</v>
      </c>
      <c r="C25" s="459"/>
      <c r="D25" s="460"/>
      <c r="E25" s="461"/>
      <c r="F25" s="462"/>
    </row>
    <row r="26" spans="1:6" x14ac:dyDescent="0.25">
      <c r="A26" s="464" t="s">
        <v>106</v>
      </c>
      <c r="B26" s="463" t="s">
        <v>107</v>
      </c>
      <c r="C26" s="465">
        <v>0</v>
      </c>
      <c r="D26" s="466">
        <v>0</v>
      </c>
      <c r="E26" s="466">
        <v>0</v>
      </c>
      <c r="F26" s="467">
        <v>0</v>
      </c>
    </row>
    <row r="27" spans="1:6" x14ac:dyDescent="0.25">
      <c r="A27" s="464" t="s">
        <v>108</v>
      </c>
      <c r="B27" s="463" t="s">
        <v>109</v>
      </c>
      <c r="C27" s="465">
        <v>0</v>
      </c>
      <c r="D27" s="466">
        <v>0</v>
      </c>
      <c r="E27" s="466">
        <v>0</v>
      </c>
      <c r="F27" s="467">
        <v>0</v>
      </c>
    </row>
    <row r="28" spans="1:6" x14ac:dyDescent="0.25">
      <c r="A28" s="464" t="s">
        <v>110</v>
      </c>
      <c r="B28" s="463" t="s">
        <v>111</v>
      </c>
      <c r="C28" s="465">
        <v>0</v>
      </c>
      <c r="D28" s="466">
        <v>0</v>
      </c>
      <c r="E28" s="466">
        <v>0</v>
      </c>
      <c r="F28" s="467">
        <v>0</v>
      </c>
    </row>
    <row r="29" spans="1:6" x14ac:dyDescent="0.25">
      <c r="A29" s="464" t="s">
        <v>112</v>
      </c>
      <c r="B29" s="463" t="s">
        <v>113</v>
      </c>
      <c r="C29" s="465">
        <v>0</v>
      </c>
      <c r="D29" s="466">
        <v>0</v>
      </c>
      <c r="E29" s="466">
        <v>0</v>
      </c>
      <c r="F29" s="467">
        <v>0</v>
      </c>
    </row>
    <row r="30" spans="1:6" x14ac:dyDescent="0.25">
      <c r="A30" s="464" t="s">
        <v>114</v>
      </c>
      <c r="B30" s="463" t="s">
        <v>115</v>
      </c>
      <c r="C30" s="465">
        <v>0</v>
      </c>
      <c r="D30" s="466">
        <v>0</v>
      </c>
      <c r="E30" s="466">
        <v>0</v>
      </c>
      <c r="F30" s="467">
        <v>0</v>
      </c>
    </row>
    <row r="31" spans="1:6" x14ac:dyDescent="0.25">
      <c r="A31" s="481" t="s">
        <v>116</v>
      </c>
      <c r="B31" s="463" t="s">
        <v>117</v>
      </c>
      <c r="C31" s="477">
        <f>SUM(C26:C30)</f>
        <v>0</v>
      </c>
      <c r="D31" s="478">
        <f>SUM(D26:D30)</f>
        <v>0</v>
      </c>
      <c r="E31" s="478">
        <f>SUM(E26:E30)</f>
        <v>0</v>
      </c>
      <c r="F31" s="482">
        <f>SUM(F26:F30)</f>
        <v>0</v>
      </c>
    </row>
    <row r="32" spans="1:6" ht="15" customHeight="1" x14ac:dyDescent="0.25">
      <c r="A32" s="464" t="s">
        <v>118</v>
      </c>
      <c r="B32" s="483" t="s">
        <v>119</v>
      </c>
      <c r="C32" s="465">
        <v>0</v>
      </c>
      <c r="D32" s="466">
        <v>0</v>
      </c>
      <c r="E32" s="466">
        <v>0</v>
      </c>
      <c r="F32" s="467">
        <v>0</v>
      </c>
    </row>
    <row r="33" spans="1:6" ht="13" x14ac:dyDescent="0.3">
      <c r="A33" s="479">
        <v>10399</v>
      </c>
      <c r="B33" s="471" t="s">
        <v>120</v>
      </c>
      <c r="C33" s="472">
        <f>C31+C32</f>
        <v>0</v>
      </c>
      <c r="D33" s="473">
        <f>D31+D32</f>
        <v>0</v>
      </c>
      <c r="E33" s="473">
        <f>E31+E32</f>
        <v>0</v>
      </c>
      <c r="F33" s="480">
        <f>F31+F32</f>
        <v>0</v>
      </c>
    </row>
    <row r="34" spans="1:6" ht="13" x14ac:dyDescent="0.3">
      <c r="A34" s="422"/>
      <c r="B34" s="484"/>
      <c r="C34" s="459"/>
      <c r="D34" s="460"/>
      <c r="E34" s="460"/>
      <c r="F34" s="485"/>
    </row>
    <row r="35" spans="1:6" ht="13.5" thickBot="1" x14ac:dyDescent="0.35">
      <c r="A35" s="486">
        <v>19999</v>
      </c>
      <c r="B35" s="487" t="s">
        <v>121</v>
      </c>
      <c r="C35" s="488">
        <f>C17+C24+C33</f>
        <v>0</v>
      </c>
      <c r="D35" s="489">
        <f>D17+D24+D33</f>
        <v>0</v>
      </c>
      <c r="E35" s="490">
        <f>E17+E24+E33</f>
        <v>0</v>
      </c>
      <c r="F35" s="491">
        <f>F17+F24+F33</f>
        <v>0</v>
      </c>
    </row>
    <row r="36" spans="1:6" ht="13" x14ac:dyDescent="0.3">
      <c r="A36" s="422"/>
      <c r="B36" s="492" t="s">
        <v>122</v>
      </c>
      <c r="C36" s="459"/>
      <c r="D36" s="460"/>
      <c r="E36" s="461"/>
      <c r="F36" s="462"/>
    </row>
    <row r="37" spans="1:6" x14ac:dyDescent="0.25">
      <c r="A37" s="422"/>
      <c r="B37" s="463" t="s">
        <v>123</v>
      </c>
      <c r="C37" s="459"/>
      <c r="D37" s="460"/>
      <c r="E37" s="461"/>
      <c r="F37" s="462"/>
    </row>
    <row r="38" spans="1:6" x14ac:dyDescent="0.25">
      <c r="A38" s="464" t="s">
        <v>124</v>
      </c>
      <c r="B38" s="463" t="s">
        <v>125</v>
      </c>
      <c r="C38" s="465">
        <v>0</v>
      </c>
      <c r="D38" s="466">
        <v>0</v>
      </c>
      <c r="E38" s="466">
        <v>0</v>
      </c>
      <c r="F38" s="467">
        <v>0</v>
      </c>
    </row>
    <row r="39" spans="1:6" x14ac:dyDescent="0.25">
      <c r="A39" s="464" t="s">
        <v>126</v>
      </c>
      <c r="B39" s="463" t="s">
        <v>127</v>
      </c>
      <c r="C39" s="465">
        <v>0</v>
      </c>
      <c r="D39" s="466">
        <v>0</v>
      </c>
      <c r="E39" s="466">
        <v>0</v>
      </c>
      <c r="F39" s="467">
        <v>0</v>
      </c>
    </row>
    <row r="40" spans="1:6" x14ac:dyDescent="0.25">
      <c r="A40" s="464" t="s">
        <v>128</v>
      </c>
      <c r="B40" s="463" t="s">
        <v>129</v>
      </c>
      <c r="C40" s="465">
        <v>0</v>
      </c>
      <c r="D40" s="466">
        <v>0</v>
      </c>
      <c r="E40" s="466">
        <v>0</v>
      </c>
      <c r="F40" s="467">
        <v>0</v>
      </c>
    </row>
    <row r="41" spans="1:6" x14ac:dyDescent="0.25">
      <c r="A41" s="464" t="s">
        <v>130</v>
      </c>
      <c r="B41" s="463" t="s">
        <v>131</v>
      </c>
      <c r="C41" s="465">
        <v>0</v>
      </c>
      <c r="D41" s="466">
        <v>0</v>
      </c>
      <c r="E41" s="466">
        <v>0</v>
      </c>
      <c r="F41" s="467">
        <v>0</v>
      </c>
    </row>
    <row r="42" spans="1:6" x14ac:dyDescent="0.25">
      <c r="A42" s="464" t="s">
        <v>132</v>
      </c>
      <c r="B42" s="463" t="s">
        <v>133</v>
      </c>
      <c r="C42" s="465">
        <f>C41</f>
        <v>0</v>
      </c>
      <c r="D42" s="466">
        <f>D41</f>
        <v>0</v>
      </c>
      <c r="E42" s="466">
        <f>E41</f>
        <v>0</v>
      </c>
      <c r="F42" s="467">
        <f>F41</f>
        <v>0</v>
      </c>
    </row>
    <row r="43" spans="1:6" x14ac:dyDescent="0.25">
      <c r="A43" s="464" t="s">
        <v>134</v>
      </c>
      <c r="B43" s="463" t="s">
        <v>135</v>
      </c>
      <c r="C43" s="465">
        <v>0</v>
      </c>
      <c r="D43" s="466">
        <v>0</v>
      </c>
      <c r="E43" s="466">
        <v>0</v>
      </c>
      <c r="F43" s="467">
        <v>0</v>
      </c>
    </row>
    <row r="44" spans="1:6" x14ac:dyDescent="0.25">
      <c r="A44" s="464" t="s">
        <v>136</v>
      </c>
      <c r="B44" s="463" t="s">
        <v>137</v>
      </c>
      <c r="C44" s="465">
        <v>0</v>
      </c>
      <c r="D44" s="466">
        <v>0</v>
      </c>
      <c r="E44" s="466">
        <v>0</v>
      </c>
      <c r="F44" s="467">
        <v>0</v>
      </c>
    </row>
    <row r="45" spans="1:6" x14ac:dyDescent="0.25">
      <c r="A45" s="464" t="s">
        <v>138</v>
      </c>
      <c r="B45" s="463" t="s">
        <v>139</v>
      </c>
      <c r="C45" s="465">
        <v>0</v>
      </c>
      <c r="D45" s="466">
        <v>0</v>
      </c>
      <c r="E45" s="466">
        <v>0</v>
      </c>
      <c r="F45" s="467">
        <v>0</v>
      </c>
    </row>
    <row r="46" spans="1:6" x14ac:dyDescent="0.25">
      <c r="A46" s="464" t="s">
        <v>140</v>
      </c>
      <c r="B46" s="433" t="s">
        <v>141</v>
      </c>
      <c r="C46" s="465">
        <v>0</v>
      </c>
      <c r="D46" s="466">
        <v>0</v>
      </c>
      <c r="E46" s="466">
        <v>0</v>
      </c>
      <c r="F46" s="467">
        <v>0</v>
      </c>
    </row>
    <row r="47" spans="1:6" x14ac:dyDescent="0.25">
      <c r="A47" s="464" t="s">
        <v>142</v>
      </c>
      <c r="B47" s="463" t="s">
        <v>143</v>
      </c>
      <c r="C47" s="465">
        <v>0</v>
      </c>
      <c r="D47" s="466">
        <v>0</v>
      </c>
      <c r="E47" s="466">
        <v>0</v>
      </c>
      <c r="F47" s="467">
        <v>0</v>
      </c>
    </row>
    <row r="48" spans="1:6" ht="13" x14ac:dyDescent="0.3">
      <c r="A48" s="470">
        <v>20199</v>
      </c>
      <c r="B48" s="471" t="s">
        <v>144</v>
      </c>
      <c r="C48" s="472">
        <f>SUM(C38:C40)+SUM(C42:C47)</f>
        <v>0</v>
      </c>
      <c r="D48" s="473">
        <f>SUM(D38:D40)+SUM(D42:D47)</f>
        <v>0</v>
      </c>
      <c r="E48" s="473">
        <f>SUM(E38:E40)+SUM(E42:E47)</f>
        <v>0</v>
      </c>
      <c r="F48" s="480">
        <f>SUM(F38:F40)+SUM(F42:F47)</f>
        <v>0</v>
      </c>
    </row>
    <row r="49" spans="1:6" x14ac:dyDescent="0.25">
      <c r="A49" s="422"/>
      <c r="B49" s="476" t="s">
        <v>51</v>
      </c>
      <c r="C49" s="477"/>
      <c r="D49" s="478"/>
      <c r="E49" s="461"/>
      <c r="F49" s="462"/>
    </row>
    <row r="50" spans="1:6" x14ac:dyDescent="0.25">
      <c r="A50" s="464" t="s">
        <v>145</v>
      </c>
      <c r="B50" s="433" t="s">
        <v>146</v>
      </c>
      <c r="C50" s="465">
        <v>0</v>
      </c>
      <c r="D50" s="466">
        <v>0</v>
      </c>
      <c r="E50" s="466">
        <v>0</v>
      </c>
      <c r="F50" s="467">
        <v>0</v>
      </c>
    </row>
    <row r="51" spans="1:6" x14ac:dyDescent="0.25">
      <c r="A51" s="464" t="s">
        <v>147</v>
      </c>
      <c r="B51" s="433" t="s">
        <v>148</v>
      </c>
      <c r="C51" s="465">
        <v>0</v>
      </c>
      <c r="D51" s="466">
        <v>0</v>
      </c>
      <c r="E51" s="466">
        <v>0</v>
      </c>
      <c r="F51" s="467">
        <v>0</v>
      </c>
    </row>
    <row r="52" spans="1:6" x14ac:dyDescent="0.25">
      <c r="A52" s="464" t="s">
        <v>149</v>
      </c>
      <c r="B52" s="463" t="s">
        <v>150</v>
      </c>
      <c r="C52" s="465">
        <v>0</v>
      </c>
      <c r="D52" s="466">
        <v>0</v>
      </c>
      <c r="E52" s="466">
        <v>0</v>
      </c>
      <c r="F52" s="467">
        <v>0</v>
      </c>
    </row>
    <row r="53" spans="1:6" ht="13" x14ac:dyDescent="0.3">
      <c r="A53" s="470">
        <v>20299</v>
      </c>
      <c r="B53" s="471" t="s">
        <v>151</v>
      </c>
      <c r="C53" s="472">
        <f>SUM(C50:C52)</f>
        <v>0</v>
      </c>
      <c r="D53" s="473">
        <f>SUM(D50:D52)</f>
        <v>0</v>
      </c>
      <c r="E53" s="474">
        <f>SUM(E50:E52)</f>
        <v>0</v>
      </c>
      <c r="F53" s="475">
        <f>SUM(F50:F52)</f>
        <v>0</v>
      </c>
    </row>
    <row r="54" spans="1:6" x14ac:dyDescent="0.25">
      <c r="A54" s="422"/>
      <c r="B54" s="22"/>
      <c r="C54" s="459"/>
      <c r="D54" s="460"/>
      <c r="E54" s="461"/>
      <c r="F54" s="462"/>
    </row>
    <row r="55" spans="1:6" ht="13" x14ac:dyDescent="0.3">
      <c r="A55" s="479">
        <v>29999</v>
      </c>
      <c r="B55" s="471" t="s">
        <v>152</v>
      </c>
      <c r="C55" s="472">
        <f>C48+C53</f>
        <v>0</v>
      </c>
      <c r="D55" s="473">
        <f>D48+D53</f>
        <v>0</v>
      </c>
      <c r="E55" s="474">
        <f>E48+E53</f>
        <v>0</v>
      </c>
      <c r="F55" s="475">
        <f>F48+F53</f>
        <v>0</v>
      </c>
    </row>
    <row r="56" spans="1:6" ht="13" x14ac:dyDescent="0.3">
      <c r="A56" s="422"/>
      <c r="B56" s="493" t="s">
        <v>153</v>
      </c>
      <c r="C56" s="459"/>
      <c r="D56" s="460"/>
      <c r="E56" s="461"/>
      <c r="F56" s="462"/>
    </row>
    <row r="57" spans="1:6" x14ac:dyDescent="0.25">
      <c r="A57" s="464" t="s">
        <v>154</v>
      </c>
      <c r="B57" s="463" t="s">
        <v>155</v>
      </c>
      <c r="C57" s="465">
        <v>0</v>
      </c>
      <c r="D57" s="466">
        <v>0</v>
      </c>
      <c r="E57" s="466">
        <v>0</v>
      </c>
      <c r="F57" s="467">
        <v>0</v>
      </c>
    </row>
    <row r="58" spans="1:6" x14ac:dyDescent="0.25">
      <c r="A58" s="464" t="s">
        <v>156</v>
      </c>
      <c r="B58" s="463" t="s">
        <v>157</v>
      </c>
      <c r="C58" s="465">
        <v>0</v>
      </c>
      <c r="D58" s="466">
        <v>0</v>
      </c>
      <c r="E58" s="466">
        <v>0</v>
      </c>
      <c r="F58" s="467">
        <v>0</v>
      </c>
    </row>
    <row r="59" spans="1:6" x14ac:dyDescent="0.25">
      <c r="A59" s="464" t="s">
        <v>158</v>
      </c>
      <c r="B59" s="463" t="s">
        <v>159</v>
      </c>
      <c r="C59" s="465">
        <v>0</v>
      </c>
      <c r="D59" s="466">
        <v>0</v>
      </c>
      <c r="E59" s="466">
        <v>0</v>
      </c>
      <c r="F59" s="467">
        <v>0</v>
      </c>
    </row>
    <row r="60" spans="1:6" x14ac:dyDescent="0.25">
      <c r="A60" s="464" t="s">
        <v>160</v>
      </c>
      <c r="B60" s="463" t="s">
        <v>161</v>
      </c>
      <c r="C60" s="465">
        <v>0</v>
      </c>
      <c r="D60" s="466">
        <v>0</v>
      </c>
      <c r="E60" s="466">
        <v>0</v>
      </c>
      <c r="F60" s="467">
        <v>0</v>
      </c>
    </row>
    <row r="61" spans="1:6" x14ac:dyDescent="0.25">
      <c r="A61" s="464" t="s">
        <v>162</v>
      </c>
      <c r="B61" s="463" t="s">
        <v>163</v>
      </c>
      <c r="C61" s="465">
        <v>0</v>
      </c>
      <c r="D61" s="466">
        <v>0</v>
      </c>
      <c r="E61" s="466">
        <v>0</v>
      </c>
      <c r="F61" s="467">
        <v>0</v>
      </c>
    </row>
    <row r="62" spans="1:6" x14ac:dyDescent="0.25">
      <c r="A62" s="464" t="s">
        <v>164</v>
      </c>
      <c r="B62" s="463" t="s">
        <v>165</v>
      </c>
      <c r="C62" s="465">
        <v>0</v>
      </c>
      <c r="D62" s="466">
        <v>0</v>
      </c>
      <c r="E62" s="466">
        <v>0</v>
      </c>
      <c r="F62" s="467">
        <v>0</v>
      </c>
    </row>
    <row r="63" spans="1:6" x14ac:dyDescent="0.25">
      <c r="A63" s="481" t="s">
        <v>166</v>
      </c>
      <c r="B63" s="463" t="s">
        <v>167</v>
      </c>
      <c r="C63" s="465">
        <v>0</v>
      </c>
      <c r="D63" s="466">
        <v>0</v>
      </c>
      <c r="E63" s="466">
        <v>0</v>
      </c>
      <c r="F63" s="467">
        <v>0</v>
      </c>
    </row>
    <row r="64" spans="1:6" x14ac:dyDescent="0.25">
      <c r="A64" s="481" t="s">
        <v>168</v>
      </c>
      <c r="B64" s="463" t="s">
        <v>169</v>
      </c>
      <c r="C64" s="465">
        <v>0</v>
      </c>
      <c r="D64" s="466">
        <v>0</v>
      </c>
      <c r="E64" s="466">
        <v>0</v>
      </c>
      <c r="F64" s="467">
        <v>0</v>
      </c>
    </row>
    <row r="65" spans="1:6" x14ac:dyDescent="0.25">
      <c r="A65" s="481" t="s">
        <v>170</v>
      </c>
      <c r="B65" s="463" t="s">
        <v>171</v>
      </c>
      <c r="C65" s="465">
        <v>0</v>
      </c>
      <c r="D65" s="466">
        <v>0</v>
      </c>
      <c r="E65" s="466">
        <v>0</v>
      </c>
      <c r="F65" s="467">
        <v>0</v>
      </c>
    </row>
    <row r="66" spans="1:6" x14ac:dyDescent="0.25">
      <c r="A66" s="481" t="s">
        <v>172</v>
      </c>
      <c r="B66" s="463" t="s">
        <v>173</v>
      </c>
      <c r="C66" s="494">
        <v>0</v>
      </c>
      <c r="D66" s="495">
        <v>0</v>
      </c>
      <c r="E66" s="495">
        <v>0</v>
      </c>
      <c r="F66" s="496">
        <v>0</v>
      </c>
    </row>
    <row r="67" spans="1:6" x14ac:dyDescent="0.25">
      <c r="A67" s="464" t="s">
        <v>174</v>
      </c>
      <c r="B67" s="463" t="s">
        <v>175</v>
      </c>
      <c r="C67" s="497">
        <f>C63+C64+C65+C66</f>
        <v>0</v>
      </c>
      <c r="D67" s="461">
        <f>D63+D64+D65+D66</f>
        <v>0</v>
      </c>
      <c r="E67" s="461">
        <f>E63+E64+E65+E66</f>
        <v>0</v>
      </c>
      <c r="F67" s="462">
        <f>F63+F64+F65+F66</f>
        <v>0</v>
      </c>
    </row>
    <row r="68" spans="1:6" x14ac:dyDescent="0.25">
      <c r="A68" s="457"/>
      <c r="B68" s="498"/>
      <c r="C68" s="497"/>
      <c r="D68" s="461"/>
      <c r="E68" s="461"/>
      <c r="F68" s="462"/>
    </row>
    <row r="69" spans="1:6" ht="13" x14ac:dyDescent="0.3">
      <c r="A69" s="499">
        <v>39991</v>
      </c>
      <c r="B69" s="500" t="s">
        <v>176</v>
      </c>
      <c r="C69" s="472">
        <f>SUM(C57:C62)+C67</f>
        <v>0</v>
      </c>
      <c r="D69" s="473">
        <f>SUM(D57:D62)+D67</f>
        <v>0</v>
      </c>
      <c r="E69" s="474">
        <f>SUM(E57:E62)+E67</f>
        <v>0</v>
      </c>
      <c r="F69" s="475">
        <f>SUM(F57:F62)+F67</f>
        <v>0</v>
      </c>
    </row>
    <row r="70" spans="1:6" ht="13.5" thickBot="1" x14ac:dyDescent="0.35">
      <c r="A70" s="501">
        <v>39992</v>
      </c>
      <c r="B70" s="502" t="s">
        <v>177</v>
      </c>
      <c r="C70" s="488">
        <f>C55+C69</f>
        <v>0</v>
      </c>
      <c r="D70" s="489">
        <f>D55+D69</f>
        <v>0</v>
      </c>
      <c r="E70" s="490">
        <f>E55+E69</f>
        <v>0</v>
      </c>
      <c r="F70" s="491">
        <f>F55+F69</f>
        <v>0</v>
      </c>
    </row>
    <row r="78" spans="1:6" x14ac:dyDescent="0.25">
      <c r="C78"/>
      <c r="D78"/>
      <c r="E78"/>
      <c r="F78"/>
    </row>
    <row r="79" spans="1:6" x14ac:dyDescent="0.25">
      <c r="C79"/>
      <c r="D79"/>
      <c r="E79"/>
      <c r="F79"/>
    </row>
    <row r="80" spans="1:6" x14ac:dyDescent="0.25">
      <c r="C80"/>
      <c r="D80"/>
      <c r="E80"/>
      <c r="F80"/>
    </row>
    <row r="81" customFormat="1" x14ac:dyDescent="0.25"/>
    <row r="82" customFormat="1" x14ac:dyDescent="0.25"/>
    <row r="83" customFormat="1" x14ac:dyDescent="0.25"/>
  </sheetData>
  <printOptions gridLinesSet="0"/>
  <pageMargins left="0.22" right="0.17" top="0.3" bottom="1" header="0.17" footer="0.5"/>
  <pageSetup scale="59" orientation="portrait" r:id="rId1"/>
  <headerFooter alignWithMargins="0">
    <oddFooter>&amp;L&amp;Z&amp;F&amp;A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25975-7724-4F7E-A4DA-DA7BE09B22EE}">
  <sheetPr>
    <pageSetUpPr fitToPage="1"/>
  </sheetPr>
  <dimension ref="A1:AB3054"/>
  <sheetViews>
    <sheetView zoomScaleNormal="100" zoomScaleSheetLayoutView="100" workbookViewId="0">
      <selection activeCell="B4" sqref="B4"/>
    </sheetView>
  </sheetViews>
  <sheetFormatPr defaultColWidth="8.7265625" defaultRowHeight="12.5" x14ac:dyDescent="0.25"/>
  <cols>
    <col min="1" max="1" width="20.453125" style="1" customWidth="1"/>
    <col min="2" max="2" width="23.7265625" style="1" customWidth="1"/>
    <col min="3" max="3" width="9.26953125" style="14" customWidth="1"/>
    <col min="4" max="4" width="10.26953125" style="14" customWidth="1"/>
    <col min="5" max="5" width="64.453125" style="1" customWidth="1"/>
    <col min="6" max="6" width="17.81640625" style="1" customWidth="1"/>
    <col min="7" max="7" width="20.1796875" style="15" customWidth="1"/>
    <col min="8" max="11" width="13.26953125" style="1" customWidth="1"/>
    <col min="12" max="12" width="14.54296875" style="739" customWidth="1"/>
    <col min="13" max="13" width="15" style="16" customWidth="1"/>
    <col min="14" max="14" width="15" style="17" customWidth="1"/>
    <col min="15" max="15" width="17.7265625" style="740" customWidth="1"/>
    <col min="16" max="16" width="8.7265625" style="1"/>
    <col min="17" max="17" width="45.7265625" style="1" customWidth="1"/>
    <col min="18" max="18" width="11.7265625" style="1" customWidth="1"/>
    <col min="19" max="19" width="21.7265625" style="1" customWidth="1"/>
    <col min="20" max="16384" width="8.7265625" style="1"/>
  </cols>
  <sheetData>
    <row r="1" spans="1:18" ht="13" x14ac:dyDescent="0.3">
      <c r="A1" s="640" t="s">
        <v>862</v>
      </c>
      <c r="L1" s="1"/>
      <c r="M1" s="1"/>
      <c r="N1" s="1"/>
      <c r="O1" s="1"/>
    </row>
    <row r="2" spans="1:18" ht="13" x14ac:dyDescent="0.3">
      <c r="A2" s="641" t="s">
        <v>863</v>
      </c>
      <c r="B2" s="642"/>
      <c r="C2" s="643"/>
      <c r="D2" s="643"/>
      <c r="E2" s="644"/>
      <c r="F2" s="3"/>
      <c r="G2" s="645"/>
      <c r="H2" s="3"/>
      <c r="I2" s="3"/>
      <c r="J2" s="3"/>
      <c r="K2" s="3"/>
      <c r="L2" s="3"/>
      <c r="M2" s="3"/>
      <c r="N2" s="3"/>
      <c r="O2" s="646"/>
      <c r="P2" s="1416" t="s">
        <v>864</v>
      </c>
      <c r="Q2" s="1416"/>
    </row>
    <row r="3" spans="1:18" ht="13" x14ac:dyDescent="0.3">
      <c r="A3" s="640" t="s">
        <v>865</v>
      </c>
      <c r="B3" s="647"/>
      <c r="C3" s="643"/>
      <c r="D3" s="643"/>
      <c r="E3" s="1165" t="s">
        <v>866</v>
      </c>
      <c r="F3" s="648"/>
      <c r="G3" s="649"/>
      <c r="H3" s="3"/>
      <c r="I3" s="3"/>
      <c r="J3" s="3"/>
      <c r="K3" s="3"/>
      <c r="L3" s="3"/>
      <c r="M3" s="3"/>
      <c r="N3" s="3"/>
      <c r="O3" s="3"/>
      <c r="P3" s="1417" t="s">
        <v>867</v>
      </c>
      <c r="Q3" s="1418"/>
    </row>
    <row r="4" spans="1:18" ht="24.75" customHeight="1" x14ac:dyDescent="0.3">
      <c r="A4" s="640" t="s">
        <v>868</v>
      </c>
      <c r="B4" s="650">
        <v>44834</v>
      </c>
      <c r="C4" s="651"/>
      <c r="D4" s="651"/>
      <c r="E4" s="652"/>
      <c r="F4" s="653"/>
      <c r="G4" s="654"/>
      <c r="H4" s="1421" t="s">
        <v>869</v>
      </c>
      <c r="I4" s="1422"/>
      <c r="J4" s="1422"/>
      <c r="K4" s="1422"/>
      <c r="L4" s="1423"/>
      <c r="M4" s="4"/>
      <c r="N4" s="4"/>
      <c r="O4" s="655" t="s">
        <v>870</v>
      </c>
      <c r="P4" s="1419"/>
      <c r="Q4" s="1420"/>
    </row>
    <row r="5" spans="1:18" ht="26.25" customHeight="1" x14ac:dyDescent="0.25">
      <c r="B5" s="3"/>
      <c r="C5" s="656"/>
      <c r="D5" s="656"/>
      <c r="E5" s="657"/>
      <c r="F5" s="658"/>
      <c r="G5" s="659"/>
      <c r="H5" s="660">
        <v>44561</v>
      </c>
      <c r="I5" s="660">
        <v>44651</v>
      </c>
      <c r="J5" s="660">
        <v>44742</v>
      </c>
      <c r="K5" s="660">
        <v>44834</v>
      </c>
      <c r="L5" s="660" t="s">
        <v>871</v>
      </c>
      <c r="M5" s="661" t="s">
        <v>872</v>
      </c>
      <c r="N5" s="661" t="s">
        <v>873</v>
      </c>
      <c r="O5" s="661" t="s">
        <v>874</v>
      </c>
      <c r="P5" s="1417" t="s">
        <v>875</v>
      </c>
      <c r="Q5" s="1418"/>
      <c r="R5" s="1166"/>
    </row>
    <row r="6" spans="1:18" ht="24.75" customHeight="1" x14ac:dyDescent="0.3">
      <c r="A6" s="662"/>
      <c r="B6" s="663"/>
      <c r="C6" s="663"/>
      <c r="D6" s="664"/>
      <c r="E6" s="665"/>
      <c r="F6" s="666"/>
      <c r="G6" s="667" t="s">
        <v>600</v>
      </c>
      <c r="H6" s="1167">
        <v>0</v>
      </c>
      <c r="I6" s="1167">
        <v>0</v>
      </c>
      <c r="J6" s="1167">
        <v>0</v>
      </c>
      <c r="K6" s="1167">
        <v>0</v>
      </c>
      <c r="L6" s="1168">
        <f>SUM(H6:K6)</f>
        <v>0</v>
      </c>
      <c r="M6" s="1167">
        <v>0</v>
      </c>
      <c r="N6" s="1167">
        <v>0</v>
      </c>
      <c r="O6" s="1167">
        <f>SUM(L6:N6)</f>
        <v>0</v>
      </c>
      <c r="P6" s="1424"/>
      <c r="Q6" s="1425"/>
    </row>
    <row r="7" spans="1:18" s="640" customFormat="1" ht="60" customHeight="1" x14ac:dyDescent="0.3">
      <c r="A7" s="668" t="s">
        <v>876</v>
      </c>
      <c r="B7" s="669" t="s">
        <v>877</v>
      </c>
      <c r="C7" s="670" t="s">
        <v>878</v>
      </c>
      <c r="D7" s="670" t="s">
        <v>879</v>
      </c>
      <c r="E7" s="671" t="s">
        <v>880</v>
      </c>
      <c r="F7" s="670" t="s">
        <v>881</v>
      </c>
      <c r="G7" s="670" t="s">
        <v>882</v>
      </c>
      <c r="H7" s="672"/>
      <c r="I7" s="672"/>
      <c r="J7" s="672"/>
      <c r="K7" s="672"/>
      <c r="L7" s="1391"/>
      <c r="M7" s="1391"/>
      <c r="N7" s="1391"/>
      <c r="O7" s="1391"/>
      <c r="P7" s="1391"/>
      <c r="Q7" s="1392"/>
    </row>
    <row r="8" spans="1:18" s="640" customFormat="1" ht="14.9" customHeight="1" x14ac:dyDescent="0.3">
      <c r="A8" s="1426" t="s">
        <v>883</v>
      </c>
      <c r="B8" s="1429"/>
      <c r="C8" s="1430"/>
      <c r="D8" s="1431"/>
      <c r="E8" s="673" t="s">
        <v>884</v>
      </c>
      <c r="F8" s="1432"/>
      <c r="G8" s="1318"/>
      <c r="H8" s="1318"/>
      <c r="I8" s="1318"/>
      <c r="J8" s="1318"/>
      <c r="K8" s="1318"/>
      <c r="L8" s="1318"/>
      <c r="M8" s="1318"/>
      <c r="N8" s="1318"/>
      <c r="O8" s="1318"/>
      <c r="P8" s="1318"/>
      <c r="Q8" s="1319"/>
    </row>
    <row r="9" spans="1:18" s="640" customFormat="1" ht="13" x14ac:dyDescent="0.3">
      <c r="A9" s="1427"/>
      <c r="B9" s="1429"/>
      <c r="C9" s="1430"/>
      <c r="D9" s="1431"/>
      <c r="E9" s="674" t="s">
        <v>885</v>
      </c>
      <c r="F9" s="1432"/>
      <c r="G9" s="1318"/>
      <c r="H9" s="1318"/>
      <c r="I9" s="1318"/>
      <c r="J9" s="1318"/>
      <c r="K9" s="1318"/>
      <c r="L9" s="1318"/>
      <c r="M9" s="1318"/>
      <c r="N9" s="1318"/>
      <c r="O9" s="1318"/>
      <c r="P9" s="1318"/>
      <c r="Q9" s="1319"/>
    </row>
    <row r="10" spans="1:18" ht="36.75" customHeight="1" x14ac:dyDescent="0.25">
      <c r="A10" s="1427"/>
      <c r="B10" s="1228" t="s">
        <v>886</v>
      </c>
      <c r="C10" s="675" t="s">
        <v>887</v>
      </c>
      <c r="D10" s="675">
        <v>1</v>
      </c>
      <c r="E10" s="676" t="s">
        <v>888</v>
      </c>
      <c r="F10" s="676" t="s">
        <v>889</v>
      </c>
      <c r="G10" s="677" t="s">
        <v>195</v>
      </c>
      <c r="H10" s="678">
        <v>0</v>
      </c>
      <c r="I10" s="678">
        <v>0</v>
      </c>
      <c r="J10" s="678">
        <v>0</v>
      </c>
      <c r="K10" s="678">
        <v>0</v>
      </c>
      <c r="L10" s="6">
        <f t="shared" ref="L10:L25" si="0">SUM(H10:K10)</f>
        <v>0</v>
      </c>
      <c r="M10" s="679">
        <v>0</v>
      </c>
      <c r="N10" s="679">
        <v>0</v>
      </c>
      <c r="O10" s="7">
        <f t="shared" ref="O10:O24" si="1">SUM(L10:N10)</f>
        <v>0</v>
      </c>
      <c r="P10" s="1378" t="s">
        <v>890</v>
      </c>
      <c r="Q10" s="1379"/>
    </row>
    <row r="11" spans="1:18" ht="51" customHeight="1" x14ac:dyDescent="0.25">
      <c r="A11" s="1427"/>
      <c r="B11" s="1227" t="s">
        <v>891</v>
      </c>
      <c r="C11" s="680" t="s">
        <v>892</v>
      </c>
      <c r="D11" s="680">
        <v>2</v>
      </c>
      <c r="E11" s="681" t="s">
        <v>893</v>
      </c>
      <c r="F11" s="681" t="s">
        <v>894</v>
      </c>
      <c r="G11" s="677" t="s">
        <v>199</v>
      </c>
      <c r="H11" s="678">
        <v>0</v>
      </c>
      <c r="I11" s="678">
        <v>0</v>
      </c>
      <c r="J11" s="678">
        <v>0</v>
      </c>
      <c r="K11" s="678">
        <v>0</v>
      </c>
      <c r="L11" s="6">
        <f>SUM(H11:K11)</f>
        <v>0</v>
      </c>
      <c r="M11" s="678">
        <v>0</v>
      </c>
      <c r="N11" s="678">
        <v>0</v>
      </c>
      <c r="O11" s="6">
        <f t="shared" si="1"/>
        <v>0</v>
      </c>
      <c r="P11" s="1378" t="s">
        <v>895</v>
      </c>
      <c r="Q11" s="1379"/>
      <c r="R11" s="682"/>
    </row>
    <row r="12" spans="1:18" x14ac:dyDescent="0.25">
      <c r="A12" s="1427"/>
      <c r="B12" s="683" t="s">
        <v>896</v>
      </c>
      <c r="C12" s="675" t="s">
        <v>887</v>
      </c>
      <c r="D12" s="675">
        <v>3</v>
      </c>
      <c r="E12" s="676" t="s">
        <v>897</v>
      </c>
      <c r="F12" s="676" t="s">
        <v>898</v>
      </c>
      <c r="G12" s="677" t="s">
        <v>899</v>
      </c>
      <c r="H12" s="678">
        <v>0</v>
      </c>
      <c r="I12" s="678">
        <v>0</v>
      </c>
      <c r="J12" s="678">
        <v>0</v>
      </c>
      <c r="K12" s="678">
        <v>0</v>
      </c>
      <c r="L12" s="6">
        <f t="shared" si="0"/>
        <v>0</v>
      </c>
      <c r="M12" s="678">
        <v>0</v>
      </c>
      <c r="N12" s="678">
        <v>0</v>
      </c>
      <c r="O12" s="6">
        <f t="shared" si="1"/>
        <v>0</v>
      </c>
      <c r="P12" s="1320"/>
      <c r="Q12" s="1320"/>
    </row>
    <row r="13" spans="1:18" ht="36" customHeight="1" x14ac:dyDescent="0.25">
      <c r="A13" s="1427"/>
      <c r="B13" s="1227" t="s">
        <v>900</v>
      </c>
      <c r="C13" s="680" t="s">
        <v>887</v>
      </c>
      <c r="D13" s="680">
        <v>4</v>
      </c>
      <c r="E13" s="676" t="s">
        <v>901</v>
      </c>
      <c r="F13" s="676" t="s">
        <v>889</v>
      </c>
      <c r="G13" s="684"/>
      <c r="H13" s="678">
        <v>0</v>
      </c>
      <c r="I13" s="678">
        <v>0</v>
      </c>
      <c r="J13" s="678">
        <v>0</v>
      </c>
      <c r="K13" s="678">
        <v>0</v>
      </c>
      <c r="L13" s="6">
        <f t="shared" si="0"/>
        <v>0</v>
      </c>
      <c r="M13" s="685">
        <v>0</v>
      </c>
      <c r="N13" s="685">
        <v>0</v>
      </c>
      <c r="O13" s="8">
        <f t="shared" si="1"/>
        <v>0</v>
      </c>
      <c r="P13" s="1378" t="s">
        <v>902</v>
      </c>
      <c r="Q13" s="1379"/>
    </row>
    <row r="14" spans="1:18" x14ac:dyDescent="0.25">
      <c r="A14" s="1427"/>
      <c r="B14" s="1227" t="s">
        <v>903</v>
      </c>
      <c r="C14" s="680" t="s">
        <v>892</v>
      </c>
      <c r="D14" s="680">
        <v>5</v>
      </c>
      <c r="E14" s="681" t="s">
        <v>904</v>
      </c>
      <c r="F14" s="676" t="s">
        <v>889</v>
      </c>
      <c r="G14" s="684"/>
      <c r="H14" s="678">
        <v>0</v>
      </c>
      <c r="I14" s="678">
        <v>0</v>
      </c>
      <c r="J14" s="678">
        <v>0</v>
      </c>
      <c r="K14" s="678">
        <v>0</v>
      </c>
      <c r="L14" s="6">
        <f t="shared" si="0"/>
        <v>0</v>
      </c>
      <c r="M14" s="678">
        <v>0</v>
      </c>
      <c r="N14" s="678">
        <v>0</v>
      </c>
      <c r="O14" s="6">
        <f t="shared" si="1"/>
        <v>0</v>
      </c>
      <c r="P14" s="1403" t="s">
        <v>905</v>
      </c>
      <c r="Q14" s="1403"/>
    </row>
    <row r="15" spans="1:18" ht="35.25" customHeight="1" x14ac:dyDescent="0.25">
      <c r="A15" s="1427"/>
      <c r="B15" s="1433" t="s">
        <v>906</v>
      </c>
      <c r="C15" s="680" t="s">
        <v>892</v>
      </c>
      <c r="D15" s="680">
        <v>6</v>
      </c>
      <c r="E15" s="676" t="s">
        <v>907</v>
      </c>
      <c r="F15" s="676" t="s">
        <v>908</v>
      </c>
      <c r="G15" s="677" t="s">
        <v>909</v>
      </c>
      <c r="H15" s="678">
        <v>0</v>
      </c>
      <c r="I15" s="678">
        <v>0</v>
      </c>
      <c r="J15" s="678">
        <v>0</v>
      </c>
      <c r="K15" s="678">
        <v>0</v>
      </c>
      <c r="L15" s="6">
        <f t="shared" si="0"/>
        <v>0</v>
      </c>
      <c r="M15" s="685">
        <v>0</v>
      </c>
      <c r="N15" s="685">
        <v>0</v>
      </c>
      <c r="O15" s="8">
        <f t="shared" si="1"/>
        <v>0</v>
      </c>
      <c r="P15" s="1378" t="s">
        <v>910</v>
      </c>
      <c r="Q15" s="1379"/>
    </row>
    <row r="16" spans="1:18" ht="23" x14ac:dyDescent="0.25">
      <c r="A16" s="1427"/>
      <c r="B16" s="1434"/>
      <c r="C16" s="680" t="s">
        <v>892</v>
      </c>
      <c r="D16" s="680">
        <v>7</v>
      </c>
      <c r="E16" s="676" t="s">
        <v>911</v>
      </c>
      <c r="F16" s="681" t="s">
        <v>912</v>
      </c>
      <c r="G16" s="677" t="s">
        <v>913</v>
      </c>
      <c r="H16" s="678">
        <v>0</v>
      </c>
      <c r="I16" s="678">
        <v>0</v>
      </c>
      <c r="J16" s="678">
        <v>0</v>
      </c>
      <c r="K16" s="678">
        <v>0</v>
      </c>
      <c r="L16" s="6">
        <f t="shared" si="0"/>
        <v>0</v>
      </c>
      <c r="M16" s="678">
        <v>0</v>
      </c>
      <c r="N16" s="678">
        <v>0</v>
      </c>
      <c r="O16" s="6">
        <f t="shared" si="1"/>
        <v>0</v>
      </c>
      <c r="P16" s="1402"/>
      <c r="Q16" s="1402"/>
      <c r="R16" s="686"/>
    </row>
    <row r="17" spans="1:18" x14ac:dyDescent="0.25">
      <c r="A17" s="1427"/>
      <c r="B17" s="1434"/>
      <c r="C17" s="680" t="s">
        <v>892</v>
      </c>
      <c r="D17" s="680">
        <v>8</v>
      </c>
      <c r="E17" s="676" t="s">
        <v>914</v>
      </c>
      <c r="F17" s="687"/>
      <c r="G17" s="677"/>
      <c r="H17" s="678">
        <v>0</v>
      </c>
      <c r="I17" s="678">
        <v>0</v>
      </c>
      <c r="J17" s="678">
        <v>0</v>
      </c>
      <c r="K17" s="678">
        <v>0</v>
      </c>
      <c r="L17" s="6">
        <f t="shared" si="0"/>
        <v>0</v>
      </c>
      <c r="M17" s="678">
        <v>0</v>
      </c>
      <c r="N17" s="678">
        <v>0</v>
      </c>
      <c r="O17" s="6">
        <f t="shared" si="1"/>
        <v>0</v>
      </c>
      <c r="P17" s="1402"/>
      <c r="Q17" s="1402"/>
      <c r="R17" s="686"/>
    </row>
    <row r="18" spans="1:18" ht="24.75" customHeight="1" x14ac:dyDescent="0.25">
      <c r="A18" s="1427"/>
      <c r="B18" s="1434"/>
      <c r="C18" s="680" t="s">
        <v>892</v>
      </c>
      <c r="D18" s="680">
        <v>9</v>
      </c>
      <c r="E18" s="676" t="s">
        <v>915</v>
      </c>
      <c r="F18" s="676" t="s">
        <v>916</v>
      </c>
      <c r="G18" s="677" t="s">
        <v>205</v>
      </c>
      <c r="H18" s="678">
        <v>0</v>
      </c>
      <c r="I18" s="678">
        <v>0</v>
      </c>
      <c r="J18" s="678">
        <v>0</v>
      </c>
      <c r="K18" s="678">
        <v>0</v>
      </c>
      <c r="L18" s="6">
        <f>SUM(H18:K18)</f>
        <v>0</v>
      </c>
      <c r="M18" s="685">
        <v>0</v>
      </c>
      <c r="N18" s="685">
        <v>0</v>
      </c>
      <c r="O18" s="8">
        <f t="shared" si="1"/>
        <v>0</v>
      </c>
      <c r="P18" s="1378" t="s">
        <v>917</v>
      </c>
      <c r="Q18" s="1379"/>
      <c r="R18" s="686"/>
    </row>
    <row r="19" spans="1:18" x14ac:dyDescent="0.25">
      <c r="A19" s="1427"/>
      <c r="B19" s="1434"/>
      <c r="C19" s="680" t="s">
        <v>892</v>
      </c>
      <c r="D19" s="680">
        <v>10</v>
      </c>
      <c r="E19" s="676" t="s">
        <v>918</v>
      </c>
      <c r="F19" s="681" t="s">
        <v>919</v>
      </c>
      <c r="G19" s="677" t="s">
        <v>207</v>
      </c>
      <c r="H19" s="678">
        <v>0</v>
      </c>
      <c r="I19" s="678">
        <v>0</v>
      </c>
      <c r="J19" s="678">
        <v>0</v>
      </c>
      <c r="K19" s="678">
        <v>0</v>
      </c>
      <c r="L19" s="6">
        <f>SUM(H19:K19)</f>
        <v>0</v>
      </c>
      <c r="M19" s="678">
        <v>0</v>
      </c>
      <c r="N19" s="678">
        <v>0</v>
      </c>
      <c r="O19" s="6">
        <f t="shared" si="1"/>
        <v>0</v>
      </c>
      <c r="P19" s="1402"/>
      <c r="Q19" s="1402"/>
      <c r="R19" s="686"/>
    </row>
    <row r="20" spans="1:18" x14ac:dyDescent="0.25">
      <c r="A20" s="1427"/>
      <c r="B20" s="1434"/>
      <c r="C20" s="680" t="s">
        <v>892</v>
      </c>
      <c r="D20" s="680">
        <v>11</v>
      </c>
      <c r="E20" s="676" t="s">
        <v>920</v>
      </c>
      <c r="F20" s="681" t="s">
        <v>919</v>
      </c>
      <c r="G20" s="677" t="s">
        <v>209</v>
      </c>
      <c r="H20" s="1169">
        <v>0</v>
      </c>
      <c r="I20" s="1169">
        <v>0</v>
      </c>
      <c r="J20" s="1169">
        <v>0</v>
      </c>
      <c r="K20" s="678">
        <v>0</v>
      </c>
      <c r="L20" s="6">
        <f t="shared" si="0"/>
        <v>0</v>
      </c>
      <c r="M20" s="678">
        <v>0</v>
      </c>
      <c r="N20" s="678">
        <v>0</v>
      </c>
      <c r="O20" s="6">
        <f t="shared" si="1"/>
        <v>0</v>
      </c>
      <c r="P20" s="1402"/>
      <c r="Q20" s="1402"/>
      <c r="R20" s="686"/>
    </row>
    <row r="21" spans="1:18" x14ac:dyDescent="0.25">
      <c r="A21" s="1427"/>
      <c r="B21" s="1230"/>
      <c r="C21" s="680" t="s">
        <v>887</v>
      </c>
      <c r="D21" s="680">
        <v>12</v>
      </c>
      <c r="E21" s="676" t="s">
        <v>914</v>
      </c>
      <c r="F21" s="681" t="s">
        <v>921</v>
      </c>
      <c r="G21" s="677"/>
      <c r="H21" s="678">
        <v>0</v>
      </c>
      <c r="I21" s="678">
        <v>0</v>
      </c>
      <c r="J21" s="678">
        <v>0</v>
      </c>
      <c r="K21" s="678">
        <v>0</v>
      </c>
      <c r="L21" s="6">
        <f t="shared" si="0"/>
        <v>0</v>
      </c>
      <c r="M21" s="678">
        <v>0</v>
      </c>
      <c r="N21" s="678">
        <v>0</v>
      </c>
      <c r="O21" s="6">
        <f t="shared" si="1"/>
        <v>0</v>
      </c>
      <c r="P21" s="1403"/>
      <c r="Q21" s="1403"/>
      <c r="R21" s="686"/>
    </row>
    <row r="22" spans="1:18" ht="22.15" customHeight="1" x14ac:dyDescent="0.25">
      <c r="A22" s="1427"/>
      <c r="B22" s="1230"/>
      <c r="C22" s="680" t="s">
        <v>887</v>
      </c>
      <c r="D22" s="680">
        <v>13</v>
      </c>
      <c r="E22" s="673" t="s">
        <v>922</v>
      </c>
      <c r="F22" s="3" t="s">
        <v>889</v>
      </c>
      <c r="G22" s="677" t="s">
        <v>216</v>
      </c>
      <c r="H22" s="678">
        <v>0</v>
      </c>
      <c r="I22" s="678">
        <v>0</v>
      </c>
      <c r="J22" s="678">
        <v>0</v>
      </c>
      <c r="K22" s="678">
        <v>0</v>
      </c>
      <c r="L22" s="6">
        <f>SUM(H22:K22)</f>
        <v>0</v>
      </c>
      <c r="M22" s="678">
        <v>0</v>
      </c>
      <c r="N22" s="678">
        <v>0</v>
      </c>
      <c r="O22" s="6">
        <f t="shared" si="1"/>
        <v>0</v>
      </c>
      <c r="P22" s="1378" t="s">
        <v>923</v>
      </c>
      <c r="Q22" s="1404"/>
    </row>
    <row r="23" spans="1:18" x14ac:dyDescent="0.25">
      <c r="A23" s="1427"/>
      <c r="B23" s="1230"/>
      <c r="C23" s="680" t="s">
        <v>887</v>
      </c>
      <c r="D23" s="680">
        <v>14</v>
      </c>
      <c r="E23" s="676" t="s">
        <v>924</v>
      </c>
      <c r="F23" s="676" t="s">
        <v>919</v>
      </c>
      <c r="G23" s="677" t="s">
        <v>214</v>
      </c>
      <c r="H23" s="678">
        <v>0</v>
      </c>
      <c r="I23" s="678">
        <v>0</v>
      </c>
      <c r="J23" s="678">
        <v>0</v>
      </c>
      <c r="K23" s="678">
        <v>0</v>
      </c>
      <c r="L23" s="6">
        <f t="shared" si="0"/>
        <v>0</v>
      </c>
      <c r="M23" s="685">
        <v>0</v>
      </c>
      <c r="N23" s="685">
        <v>0</v>
      </c>
      <c r="O23" s="8">
        <f t="shared" si="1"/>
        <v>0</v>
      </c>
      <c r="P23" s="1405"/>
      <c r="Q23" s="1406"/>
    </row>
    <row r="24" spans="1:18" ht="24" customHeight="1" x14ac:dyDescent="0.25">
      <c r="A24" s="1427"/>
      <c r="B24" s="1230"/>
      <c r="C24" s="680" t="s">
        <v>887</v>
      </c>
      <c r="D24" s="680">
        <v>15</v>
      </c>
      <c r="E24" s="676" t="s">
        <v>340</v>
      </c>
      <c r="F24" s="681" t="s">
        <v>925</v>
      </c>
      <c r="G24" s="677" t="s">
        <v>339</v>
      </c>
      <c r="H24" s="678">
        <v>0</v>
      </c>
      <c r="I24" s="678">
        <v>0</v>
      </c>
      <c r="J24" s="678">
        <v>0</v>
      </c>
      <c r="K24" s="678">
        <v>0</v>
      </c>
      <c r="L24" s="6">
        <f>SUM(H24:K24)</f>
        <v>0</v>
      </c>
      <c r="M24" s="678">
        <v>0</v>
      </c>
      <c r="N24" s="678">
        <v>0</v>
      </c>
      <c r="O24" s="6">
        <f t="shared" si="1"/>
        <v>0</v>
      </c>
      <c r="P24" s="1403" t="s">
        <v>926</v>
      </c>
      <c r="Q24" s="1403"/>
    </row>
    <row r="25" spans="1:18" x14ac:dyDescent="0.25">
      <c r="A25" s="1427"/>
      <c r="B25" s="1230"/>
      <c r="C25" s="680" t="s">
        <v>892</v>
      </c>
      <c r="D25" s="680">
        <v>16</v>
      </c>
      <c r="E25" s="676" t="s">
        <v>927</v>
      </c>
      <c r="F25" s="676" t="s">
        <v>889</v>
      </c>
      <c r="G25" s="684"/>
      <c r="H25" s="678">
        <v>0</v>
      </c>
      <c r="I25" s="678">
        <v>0</v>
      </c>
      <c r="J25" s="678">
        <v>0</v>
      </c>
      <c r="K25" s="678">
        <v>0</v>
      </c>
      <c r="L25" s="6">
        <f t="shared" si="0"/>
        <v>0</v>
      </c>
      <c r="M25" s="678">
        <v>0</v>
      </c>
      <c r="N25" s="678">
        <v>0</v>
      </c>
      <c r="O25" s="6">
        <f>SUM(L25:N25)</f>
        <v>0</v>
      </c>
      <c r="P25" s="1403"/>
      <c r="Q25" s="1403"/>
    </row>
    <row r="26" spans="1:18" x14ac:dyDescent="0.25">
      <c r="A26" s="1427"/>
      <c r="B26" s="1371"/>
      <c r="C26" s="1399"/>
      <c r="D26" s="1372"/>
      <c r="E26" s="674" t="s">
        <v>928</v>
      </c>
      <c r="F26" s="1373"/>
      <c r="G26" s="1374"/>
      <c r="H26" s="1374"/>
      <c r="I26" s="1374"/>
      <c r="J26" s="1374"/>
      <c r="K26" s="1374"/>
      <c r="L26" s="1374"/>
      <c r="M26" s="1374"/>
      <c r="N26" s="1374"/>
      <c r="O26" s="1374"/>
      <c r="P26" s="1374"/>
      <c r="Q26" s="1375"/>
    </row>
    <row r="27" spans="1:18" ht="38.25" customHeight="1" x14ac:dyDescent="0.25">
      <c r="A27" s="1427"/>
      <c r="B27" s="1227" t="s">
        <v>886</v>
      </c>
      <c r="C27" s="680" t="s">
        <v>929</v>
      </c>
      <c r="D27" s="680">
        <v>17</v>
      </c>
      <c r="E27" s="676" t="s">
        <v>930</v>
      </c>
      <c r="F27" s="676" t="s">
        <v>898</v>
      </c>
      <c r="G27" s="684"/>
      <c r="H27" s="678">
        <v>0</v>
      </c>
      <c r="I27" s="678">
        <v>0</v>
      </c>
      <c r="J27" s="678">
        <v>0</v>
      </c>
      <c r="K27" s="678">
        <v>0</v>
      </c>
      <c r="L27" s="6">
        <f>SUM(H27:K27)</f>
        <v>0</v>
      </c>
      <c r="M27" s="678">
        <v>0</v>
      </c>
      <c r="N27" s="678">
        <v>0</v>
      </c>
      <c r="O27" s="6">
        <f>SUM(L27:N27)</f>
        <v>0</v>
      </c>
      <c r="P27" s="1357" t="s">
        <v>931</v>
      </c>
      <c r="Q27" s="1358"/>
    </row>
    <row r="28" spans="1:18" ht="50.15" customHeight="1" x14ac:dyDescent="0.25">
      <c r="A28" s="1428"/>
      <c r="B28" s="688"/>
      <c r="C28" s="688"/>
      <c r="D28" s="680">
        <v>18</v>
      </c>
      <c r="E28" s="673" t="s">
        <v>932</v>
      </c>
      <c r="F28" s="676"/>
      <c r="G28" s="677" t="s">
        <v>933</v>
      </c>
      <c r="H28" s="9">
        <f>SUM(H10:H27)</f>
        <v>0</v>
      </c>
      <c r="I28" s="9">
        <f t="shared" ref="I28:N28" si="2">SUM(I10:I27)</f>
        <v>0</v>
      </c>
      <c r="J28" s="9">
        <f t="shared" si="2"/>
        <v>0</v>
      </c>
      <c r="K28" s="9">
        <f t="shared" si="2"/>
        <v>0</v>
      </c>
      <c r="L28" s="9">
        <f>SUM(H28:K28)</f>
        <v>0</v>
      </c>
      <c r="M28" s="9">
        <f>SUM(M10:M27)</f>
        <v>0</v>
      </c>
      <c r="N28" s="9">
        <f t="shared" si="2"/>
        <v>0</v>
      </c>
      <c r="O28" s="9">
        <f>SUM(L28:N28)</f>
        <v>0</v>
      </c>
      <c r="P28" s="1320"/>
      <c r="Q28" s="1320"/>
    </row>
    <row r="29" spans="1:18" x14ac:dyDescent="0.25">
      <c r="A29" s="1387"/>
      <c r="B29" s="1388"/>
      <c r="C29" s="1388"/>
      <c r="D29" s="1388"/>
      <c r="E29" s="1388"/>
      <c r="F29" s="1388"/>
      <c r="G29" s="1388"/>
      <c r="H29" s="1388"/>
      <c r="I29" s="1388"/>
      <c r="J29" s="1388"/>
      <c r="K29" s="1388"/>
      <c r="L29" s="1388"/>
      <c r="M29" s="1388"/>
      <c r="N29" s="1388"/>
      <c r="O29" s="1388"/>
      <c r="P29" s="1388"/>
      <c r="Q29" s="1389"/>
    </row>
    <row r="30" spans="1:18" x14ac:dyDescent="0.25">
      <c r="A30" s="1407" t="s">
        <v>934</v>
      </c>
      <c r="B30" s="1408"/>
      <c r="C30" s="1409"/>
      <c r="D30" s="1410"/>
      <c r="E30" s="673" t="s">
        <v>934</v>
      </c>
      <c r="F30" s="1390"/>
      <c r="G30" s="1391"/>
      <c r="H30" s="1391"/>
      <c r="I30" s="1391"/>
      <c r="J30" s="1391"/>
      <c r="K30" s="1391"/>
      <c r="L30" s="1391"/>
      <c r="M30" s="1391"/>
      <c r="N30" s="1391"/>
      <c r="O30" s="1391"/>
      <c r="P30" s="1391"/>
      <c r="Q30" s="1392"/>
    </row>
    <row r="31" spans="1:18" ht="38.25" customHeight="1" x14ac:dyDescent="0.25">
      <c r="A31" s="1407"/>
      <c r="B31" s="1411" t="s">
        <v>935</v>
      </c>
      <c r="C31" s="675" t="s">
        <v>887</v>
      </c>
      <c r="D31" s="675">
        <v>19</v>
      </c>
      <c r="E31" s="681" t="s">
        <v>936</v>
      </c>
      <c r="F31" s="689" t="s">
        <v>921</v>
      </c>
      <c r="G31" s="677" t="s">
        <v>394</v>
      </c>
      <c r="H31" s="678">
        <v>0</v>
      </c>
      <c r="I31" s="678">
        <v>0</v>
      </c>
      <c r="J31" s="678">
        <v>0</v>
      </c>
      <c r="K31" s="678">
        <v>0</v>
      </c>
      <c r="L31" s="6">
        <f t="shared" ref="L31:L36" si="3">SUM(H31:K31)</f>
        <v>0</v>
      </c>
      <c r="M31" s="678">
        <v>0</v>
      </c>
      <c r="N31" s="685">
        <v>0</v>
      </c>
      <c r="O31" s="8">
        <f t="shared" ref="O31:O36" si="4">SUM(L31:N31)</f>
        <v>0</v>
      </c>
      <c r="P31" s="1362" t="s">
        <v>937</v>
      </c>
      <c r="Q31" s="1363"/>
    </row>
    <row r="32" spans="1:18" x14ac:dyDescent="0.25">
      <c r="A32" s="1407"/>
      <c r="B32" s="1412"/>
      <c r="C32" s="690" t="s">
        <v>887</v>
      </c>
      <c r="D32" s="690">
        <v>20</v>
      </c>
      <c r="E32" s="676" t="s">
        <v>397</v>
      </c>
      <c r="F32" s="676" t="s">
        <v>889</v>
      </c>
      <c r="G32" s="677" t="s">
        <v>396</v>
      </c>
      <c r="H32" s="678">
        <v>0</v>
      </c>
      <c r="I32" s="678">
        <v>0</v>
      </c>
      <c r="J32" s="678">
        <v>0</v>
      </c>
      <c r="K32" s="678">
        <v>0</v>
      </c>
      <c r="L32" s="6">
        <f t="shared" si="3"/>
        <v>0</v>
      </c>
      <c r="M32" s="678">
        <v>0</v>
      </c>
      <c r="N32" s="678">
        <v>0</v>
      </c>
      <c r="O32" s="6">
        <f t="shared" si="4"/>
        <v>0</v>
      </c>
      <c r="P32" s="1403"/>
      <c r="Q32" s="1403"/>
    </row>
    <row r="33" spans="1:28" x14ac:dyDescent="0.25">
      <c r="A33" s="1407"/>
      <c r="B33" s="1413"/>
      <c r="C33" s="690" t="s">
        <v>887</v>
      </c>
      <c r="D33" s="690">
        <v>21</v>
      </c>
      <c r="E33" s="676" t="s">
        <v>914</v>
      </c>
      <c r="F33" s="681" t="s">
        <v>938</v>
      </c>
      <c r="G33" s="677"/>
      <c r="H33" s="678">
        <v>0</v>
      </c>
      <c r="I33" s="678">
        <v>0</v>
      </c>
      <c r="J33" s="678">
        <v>0</v>
      </c>
      <c r="K33" s="678">
        <v>0</v>
      </c>
      <c r="L33" s="6">
        <f t="shared" si="3"/>
        <v>0</v>
      </c>
      <c r="M33" s="678">
        <v>0</v>
      </c>
      <c r="N33" s="678">
        <v>0</v>
      </c>
      <c r="O33" s="6">
        <f t="shared" si="4"/>
        <v>0</v>
      </c>
      <c r="P33" s="1403"/>
      <c r="Q33" s="1403"/>
    </row>
    <row r="34" spans="1:28" x14ac:dyDescent="0.25">
      <c r="A34" s="1407"/>
      <c r="B34" s="1227" t="s">
        <v>939</v>
      </c>
      <c r="C34" s="690" t="s">
        <v>887</v>
      </c>
      <c r="D34" s="690">
        <v>22</v>
      </c>
      <c r="E34" s="681" t="s">
        <v>940</v>
      </c>
      <c r="F34" s="681" t="s">
        <v>889</v>
      </c>
      <c r="G34" s="684"/>
      <c r="H34" s="678">
        <v>0</v>
      </c>
      <c r="I34" s="678">
        <v>0</v>
      </c>
      <c r="J34" s="678">
        <v>0</v>
      </c>
      <c r="K34" s="678">
        <v>0</v>
      </c>
      <c r="L34" s="6">
        <f t="shared" si="3"/>
        <v>0</v>
      </c>
      <c r="M34" s="678">
        <v>0</v>
      </c>
      <c r="N34" s="678">
        <v>0</v>
      </c>
      <c r="O34" s="6">
        <f t="shared" si="4"/>
        <v>0</v>
      </c>
      <c r="P34" s="1403"/>
      <c r="Q34" s="1403"/>
    </row>
    <row r="35" spans="1:28" ht="23" x14ac:dyDescent="0.25">
      <c r="A35" s="1407"/>
      <c r="B35" s="1227" t="s">
        <v>939</v>
      </c>
      <c r="C35" s="690" t="s">
        <v>887</v>
      </c>
      <c r="D35" s="690">
        <v>23</v>
      </c>
      <c r="E35" s="681" t="s">
        <v>941</v>
      </c>
      <c r="F35" s="681" t="s">
        <v>942</v>
      </c>
      <c r="G35" s="677" t="s">
        <v>943</v>
      </c>
      <c r="H35" s="678">
        <v>0</v>
      </c>
      <c r="I35" s="678">
        <v>0</v>
      </c>
      <c r="J35" s="678">
        <v>0</v>
      </c>
      <c r="K35" s="678">
        <v>0</v>
      </c>
      <c r="L35" s="6">
        <f t="shared" si="3"/>
        <v>0</v>
      </c>
      <c r="M35" s="678">
        <v>0</v>
      </c>
      <c r="N35" s="678">
        <v>0</v>
      </c>
      <c r="O35" s="6">
        <f t="shared" si="4"/>
        <v>0</v>
      </c>
      <c r="P35" s="1414" t="s">
        <v>944</v>
      </c>
      <c r="Q35" s="1415"/>
    </row>
    <row r="36" spans="1:28" x14ac:dyDescent="0.25">
      <c r="A36" s="1407"/>
      <c r="B36" s="691"/>
      <c r="C36" s="691"/>
      <c r="D36" s="690">
        <v>24</v>
      </c>
      <c r="E36" s="673" t="s">
        <v>945</v>
      </c>
      <c r="F36" s="671"/>
      <c r="G36" s="692"/>
      <c r="H36" s="9">
        <f>SUM(H31:H35)</f>
        <v>0</v>
      </c>
      <c r="I36" s="9">
        <f>SUM(I31:I35)</f>
        <v>0</v>
      </c>
      <c r="J36" s="9">
        <f>SUM(J31:J35)</f>
        <v>0</v>
      </c>
      <c r="K36" s="9">
        <f>SUM(K31:K35)</f>
        <v>0</v>
      </c>
      <c r="L36" s="9">
        <f t="shared" si="3"/>
        <v>0</v>
      </c>
      <c r="M36" s="9">
        <f>SUM(M31:M35)</f>
        <v>0</v>
      </c>
      <c r="N36" s="9">
        <f>SUM(N31:N35)</f>
        <v>0</v>
      </c>
      <c r="O36" s="9">
        <f t="shared" si="4"/>
        <v>0</v>
      </c>
      <c r="P36" s="1403"/>
      <c r="Q36" s="1403"/>
    </row>
    <row r="37" spans="1:28" x14ac:dyDescent="0.25">
      <c r="A37" s="1387"/>
      <c r="B37" s="1388"/>
      <c r="C37" s="1388"/>
      <c r="D37" s="1388"/>
      <c r="E37" s="1388"/>
      <c r="F37" s="1388"/>
      <c r="G37" s="1388"/>
      <c r="H37" s="1388"/>
      <c r="I37" s="1388"/>
      <c r="J37" s="1388"/>
      <c r="K37" s="1388"/>
      <c r="L37" s="1388"/>
      <c r="M37" s="1388"/>
      <c r="N37" s="1388"/>
      <c r="O37" s="1388"/>
      <c r="P37" s="1388"/>
      <c r="Q37" s="1389"/>
    </row>
    <row r="38" spans="1:28" s="694" customFormat="1" x14ac:dyDescent="0.25">
      <c r="A38" s="1395" t="s">
        <v>946</v>
      </c>
      <c r="B38" s="1396"/>
      <c r="C38" s="1397"/>
      <c r="D38" s="1398"/>
      <c r="E38" s="693" t="s">
        <v>946</v>
      </c>
      <c r="F38" s="1373"/>
      <c r="G38" s="1374"/>
      <c r="H38" s="1374"/>
      <c r="I38" s="1374"/>
      <c r="J38" s="1374"/>
      <c r="K38" s="1374"/>
      <c r="L38" s="1374"/>
      <c r="M38" s="1374"/>
      <c r="N38" s="1374"/>
      <c r="O38" s="1374"/>
      <c r="P38" s="1374"/>
      <c r="Q38" s="1375"/>
    </row>
    <row r="39" spans="1:28" s="694" customFormat="1" x14ac:dyDescent="0.25">
      <c r="A39" s="1395"/>
      <c r="B39" s="1396"/>
      <c r="C39" s="1397"/>
      <c r="D39" s="1398"/>
      <c r="E39" s="674" t="s">
        <v>885</v>
      </c>
      <c r="F39" s="1373"/>
      <c r="G39" s="1374"/>
      <c r="H39" s="1374"/>
      <c r="I39" s="1374"/>
      <c r="J39" s="1374"/>
      <c r="K39" s="1374"/>
      <c r="L39" s="1374"/>
      <c r="M39" s="1374"/>
      <c r="N39" s="1374"/>
      <c r="O39" s="1374"/>
      <c r="P39" s="1374"/>
      <c r="Q39" s="1375"/>
    </row>
    <row r="40" spans="1:28" s="694" customFormat="1" ht="101.25" customHeight="1" x14ac:dyDescent="0.25">
      <c r="A40" s="1395"/>
      <c r="B40" s="681" t="s">
        <v>947</v>
      </c>
      <c r="C40" s="675" t="s">
        <v>887</v>
      </c>
      <c r="D40" s="675">
        <v>25</v>
      </c>
      <c r="E40" s="695" t="s">
        <v>948</v>
      </c>
      <c r="F40" s="696" t="s">
        <v>889</v>
      </c>
      <c r="G40" s="677" t="s">
        <v>949</v>
      </c>
      <c r="H40" s="697">
        <v>0</v>
      </c>
      <c r="I40" s="697">
        <v>0</v>
      </c>
      <c r="J40" s="697">
        <v>0</v>
      </c>
      <c r="K40" s="697">
        <v>0</v>
      </c>
      <c r="L40" s="10">
        <f t="shared" ref="L40:L46" si="5">SUM(H40:K40)</f>
        <v>0</v>
      </c>
      <c r="M40" s="697">
        <v>0</v>
      </c>
      <c r="N40" s="1231">
        <v>0</v>
      </c>
      <c r="O40" s="11">
        <f t="shared" ref="O40:O52" si="6">SUM(L40:N40)</f>
        <v>0</v>
      </c>
      <c r="P40" s="1376" t="s">
        <v>950</v>
      </c>
      <c r="Q40" s="1377"/>
      <c r="R40" s="698"/>
    </row>
    <row r="41" spans="1:28" s="694" customFormat="1" ht="44.25" customHeight="1" x14ac:dyDescent="0.25">
      <c r="A41" s="1395"/>
      <c r="B41" s="681" t="s">
        <v>951</v>
      </c>
      <c r="C41" s="675" t="s">
        <v>887</v>
      </c>
      <c r="D41" s="675">
        <v>26</v>
      </c>
      <c r="E41" s="695" t="s">
        <v>952</v>
      </c>
      <c r="F41" s="696" t="s">
        <v>889</v>
      </c>
      <c r="G41" s="677" t="s">
        <v>953</v>
      </c>
      <c r="H41" s="697">
        <v>0</v>
      </c>
      <c r="I41" s="697">
        <v>0</v>
      </c>
      <c r="J41" s="697">
        <v>0</v>
      </c>
      <c r="K41" s="697">
        <v>0</v>
      </c>
      <c r="L41" s="10">
        <f t="shared" si="5"/>
        <v>0</v>
      </c>
      <c r="M41" s="697">
        <v>0</v>
      </c>
      <c r="N41" s="697">
        <v>0</v>
      </c>
      <c r="O41" s="10">
        <f t="shared" si="6"/>
        <v>0</v>
      </c>
      <c r="P41" s="1376" t="s">
        <v>954</v>
      </c>
      <c r="Q41" s="1377"/>
      <c r="R41" s="1393"/>
      <c r="S41" s="1394"/>
      <c r="T41" s="1394"/>
    </row>
    <row r="42" spans="1:28" s="694" customFormat="1" x14ac:dyDescent="0.25">
      <c r="A42" s="1395"/>
      <c r="B42" s="681" t="s">
        <v>955</v>
      </c>
      <c r="C42" s="675" t="s">
        <v>887</v>
      </c>
      <c r="D42" s="675">
        <v>27</v>
      </c>
      <c r="E42" s="699" t="s">
        <v>956</v>
      </c>
      <c r="F42" s="696" t="s">
        <v>889</v>
      </c>
      <c r="G42" s="677"/>
      <c r="H42" s="697">
        <v>0</v>
      </c>
      <c r="I42" s="697">
        <v>0</v>
      </c>
      <c r="J42" s="697">
        <v>0</v>
      </c>
      <c r="K42" s="697">
        <v>0</v>
      </c>
      <c r="L42" s="10">
        <f t="shared" si="5"/>
        <v>0</v>
      </c>
      <c r="M42" s="697">
        <v>0</v>
      </c>
      <c r="N42" s="697">
        <v>0</v>
      </c>
      <c r="O42" s="10">
        <f t="shared" si="6"/>
        <v>0</v>
      </c>
      <c r="P42" s="1381"/>
      <c r="Q42" s="1381"/>
    </row>
    <row r="43" spans="1:28" s="694" customFormat="1" ht="25.5" customHeight="1" x14ac:dyDescent="0.25">
      <c r="A43" s="1395"/>
      <c r="B43" s="681" t="s">
        <v>957</v>
      </c>
      <c r="C43" s="675" t="s">
        <v>887</v>
      </c>
      <c r="D43" s="675">
        <v>28</v>
      </c>
      <c r="E43" s="699" t="s">
        <v>958</v>
      </c>
      <c r="F43" s="696" t="s">
        <v>889</v>
      </c>
      <c r="G43" s="677"/>
      <c r="H43" s="697">
        <v>0</v>
      </c>
      <c r="I43" s="697">
        <v>0</v>
      </c>
      <c r="J43" s="697">
        <v>0</v>
      </c>
      <c r="K43" s="697">
        <v>0</v>
      </c>
      <c r="L43" s="10">
        <f t="shared" si="5"/>
        <v>0</v>
      </c>
      <c r="M43" s="697">
        <v>0</v>
      </c>
      <c r="N43" s="1231">
        <v>0</v>
      </c>
      <c r="O43" s="11">
        <f t="shared" si="6"/>
        <v>0</v>
      </c>
      <c r="P43" s="1376" t="s">
        <v>959</v>
      </c>
      <c r="Q43" s="1377"/>
      <c r="W43" s="700"/>
      <c r="X43" s="700"/>
      <c r="Y43" s="700"/>
      <c r="Z43" s="700"/>
      <c r="AA43" s="700"/>
      <c r="AB43" s="700"/>
    </row>
    <row r="44" spans="1:28" s="694" customFormat="1" ht="39" customHeight="1" x14ac:dyDescent="0.25">
      <c r="A44" s="1395"/>
      <c r="B44" s="681" t="s">
        <v>960</v>
      </c>
      <c r="C44" s="675" t="s">
        <v>929</v>
      </c>
      <c r="D44" s="675">
        <v>29</v>
      </c>
      <c r="E44" s="701" t="s">
        <v>961</v>
      </c>
      <c r="F44" s="696" t="s">
        <v>889</v>
      </c>
      <c r="G44" s="677" t="s">
        <v>377</v>
      </c>
      <c r="H44" s="697">
        <v>0</v>
      </c>
      <c r="I44" s="697">
        <v>0</v>
      </c>
      <c r="J44" s="697">
        <v>0</v>
      </c>
      <c r="K44" s="697">
        <v>0</v>
      </c>
      <c r="L44" s="10">
        <f t="shared" si="5"/>
        <v>0</v>
      </c>
      <c r="M44" s="697">
        <v>0</v>
      </c>
      <c r="N44" s="1231">
        <v>0</v>
      </c>
      <c r="O44" s="11">
        <f t="shared" si="6"/>
        <v>0</v>
      </c>
      <c r="P44" s="1376" t="s">
        <v>962</v>
      </c>
      <c r="Q44" s="1377"/>
      <c r="R44" s="698"/>
    </row>
    <row r="45" spans="1:28" s="694" customFormat="1" x14ac:dyDescent="0.25">
      <c r="A45" s="1395"/>
      <c r="B45" s="681" t="s">
        <v>963</v>
      </c>
      <c r="C45" s="675" t="s">
        <v>887</v>
      </c>
      <c r="D45" s="675">
        <v>30</v>
      </c>
      <c r="E45" s="701" t="s">
        <v>964</v>
      </c>
      <c r="F45" s="696" t="s">
        <v>889</v>
      </c>
      <c r="G45" s="702"/>
      <c r="H45" s="697">
        <v>0</v>
      </c>
      <c r="I45" s="697">
        <v>0</v>
      </c>
      <c r="J45" s="697">
        <v>0</v>
      </c>
      <c r="K45" s="697">
        <v>0</v>
      </c>
      <c r="L45" s="10">
        <f t="shared" si="5"/>
        <v>0</v>
      </c>
      <c r="M45" s="697">
        <v>0</v>
      </c>
      <c r="N45" s="697">
        <v>0</v>
      </c>
      <c r="O45" s="10">
        <f t="shared" si="6"/>
        <v>0</v>
      </c>
      <c r="P45" s="1381"/>
      <c r="Q45" s="1381"/>
    </row>
    <row r="46" spans="1:28" s="694" customFormat="1" ht="90" customHeight="1" x14ac:dyDescent="0.25">
      <c r="A46" s="1395"/>
      <c r="B46" s="681"/>
      <c r="C46" s="675" t="s">
        <v>887</v>
      </c>
      <c r="D46" s="675">
        <v>31</v>
      </c>
      <c r="E46" s="701" t="s">
        <v>965</v>
      </c>
      <c r="F46" s="696" t="s">
        <v>889</v>
      </c>
      <c r="G46" s="702"/>
      <c r="H46" s="697">
        <v>0</v>
      </c>
      <c r="I46" s="697">
        <v>0</v>
      </c>
      <c r="J46" s="697">
        <v>0</v>
      </c>
      <c r="K46" s="697">
        <v>0</v>
      </c>
      <c r="L46" s="10">
        <f t="shared" si="5"/>
        <v>0</v>
      </c>
      <c r="M46" s="697">
        <v>0</v>
      </c>
      <c r="N46" s="697">
        <v>0</v>
      </c>
      <c r="O46" s="10">
        <f t="shared" si="6"/>
        <v>0</v>
      </c>
      <c r="P46" s="1376" t="s">
        <v>966</v>
      </c>
      <c r="Q46" s="1377"/>
    </row>
    <row r="47" spans="1:28" s="694" customFormat="1" ht="14.5" x14ac:dyDescent="0.35">
      <c r="A47" s="1395"/>
      <c r="B47" s="1371"/>
      <c r="C47" s="1399"/>
      <c r="D47" s="1372"/>
      <c r="E47" s="693" t="s">
        <v>928</v>
      </c>
      <c r="F47" s="1400"/>
      <c r="G47" s="1360"/>
      <c r="H47" s="1360"/>
      <c r="I47" s="1360"/>
      <c r="J47" s="1360"/>
      <c r="K47" s="1360"/>
      <c r="L47" s="1360"/>
      <c r="M47" s="1360"/>
      <c r="N47" s="1360"/>
      <c r="O47" s="1360"/>
      <c r="P47" s="1360"/>
      <c r="Q47" s="703"/>
    </row>
    <row r="48" spans="1:28" s="694" customFormat="1" x14ac:dyDescent="0.25">
      <c r="A48" s="1395"/>
      <c r="B48" s="681" t="s">
        <v>967</v>
      </c>
      <c r="C48" s="675" t="s">
        <v>929</v>
      </c>
      <c r="D48" s="675">
        <v>32</v>
      </c>
      <c r="E48" s="699" t="s">
        <v>968</v>
      </c>
      <c r="F48" s="696" t="s">
        <v>889</v>
      </c>
      <c r="G48" s="677" t="s">
        <v>969</v>
      </c>
      <c r="H48" s="697">
        <v>0</v>
      </c>
      <c r="I48" s="697">
        <v>0</v>
      </c>
      <c r="J48" s="697">
        <v>0</v>
      </c>
      <c r="K48" s="697">
        <v>0</v>
      </c>
      <c r="L48" s="10">
        <f>SUM(H48:K48)</f>
        <v>0</v>
      </c>
      <c r="M48" s="697">
        <v>0</v>
      </c>
      <c r="N48" s="697"/>
      <c r="O48" s="10">
        <f t="shared" si="6"/>
        <v>0</v>
      </c>
      <c r="P48" s="1381" t="s">
        <v>970</v>
      </c>
      <c r="Q48" s="1381"/>
    </row>
    <row r="49" spans="1:17" s="694" customFormat="1" x14ac:dyDescent="0.25">
      <c r="A49" s="1395"/>
      <c r="B49" s="681" t="s">
        <v>971</v>
      </c>
      <c r="C49" s="675" t="s">
        <v>929</v>
      </c>
      <c r="D49" s="675">
        <v>33</v>
      </c>
      <c r="E49" s="699" t="s">
        <v>972</v>
      </c>
      <c r="F49" s="696" t="s">
        <v>889</v>
      </c>
      <c r="G49" s="677" t="s">
        <v>345</v>
      </c>
      <c r="H49" s="697">
        <v>0</v>
      </c>
      <c r="I49" s="697">
        <v>0</v>
      </c>
      <c r="J49" s="697">
        <v>0</v>
      </c>
      <c r="K49" s="697">
        <v>0</v>
      </c>
      <c r="L49" s="10">
        <f>SUM(H49:K49)</f>
        <v>0</v>
      </c>
      <c r="M49" s="697">
        <v>0</v>
      </c>
      <c r="N49" s="697"/>
      <c r="O49" s="10">
        <f t="shared" si="6"/>
        <v>0</v>
      </c>
      <c r="P49" s="1381" t="s">
        <v>970</v>
      </c>
      <c r="Q49" s="1381"/>
    </row>
    <row r="50" spans="1:17" s="694" customFormat="1" ht="24" customHeight="1" x14ac:dyDescent="0.35">
      <c r="A50" s="1395"/>
      <c r="B50" s="681"/>
      <c r="C50" s="675" t="s">
        <v>929</v>
      </c>
      <c r="D50" s="675">
        <v>34</v>
      </c>
      <c r="E50" s="699" t="s">
        <v>973</v>
      </c>
      <c r="F50" s="696" t="s">
        <v>889</v>
      </c>
      <c r="G50" s="677" t="s">
        <v>974</v>
      </c>
      <c r="H50" s="1170">
        <v>0</v>
      </c>
      <c r="I50" s="1170">
        <v>0</v>
      </c>
      <c r="J50" s="1170">
        <v>0</v>
      </c>
      <c r="K50" s="1170">
        <v>0</v>
      </c>
      <c r="L50" s="1171">
        <f>SUM(H50:K50)</f>
        <v>0</v>
      </c>
      <c r="M50" s="1170">
        <v>0</v>
      </c>
      <c r="N50" s="1170">
        <v>0</v>
      </c>
      <c r="O50" s="1171">
        <f t="shared" si="6"/>
        <v>0</v>
      </c>
      <c r="P50" s="1376" t="s">
        <v>970</v>
      </c>
      <c r="Q50" s="1401"/>
    </row>
    <row r="51" spans="1:17" s="694" customFormat="1" x14ac:dyDescent="0.25">
      <c r="A51" s="1395"/>
      <c r="B51" s="681" t="s">
        <v>975</v>
      </c>
      <c r="C51" s="675" t="s">
        <v>929</v>
      </c>
      <c r="D51" s="675">
        <v>35</v>
      </c>
      <c r="E51" s="699" t="s">
        <v>976</v>
      </c>
      <c r="F51" s="696" t="s">
        <v>889</v>
      </c>
      <c r="G51" s="677" t="s">
        <v>341</v>
      </c>
      <c r="H51" s="697">
        <v>0</v>
      </c>
      <c r="I51" s="697">
        <v>0</v>
      </c>
      <c r="J51" s="697">
        <v>0</v>
      </c>
      <c r="K51" s="697">
        <v>0</v>
      </c>
      <c r="L51" s="1171">
        <f>SUM(H51:K51)</f>
        <v>0</v>
      </c>
      <c r="M51" s="697">
        <v>0</v>
      </c>
      <c r="N51" s="697">
        <v>0</v>
      </c>
      <c r="O51" s="10">
        <f t="shared" si="6"/>
        <v>0</v>
      </c>
      <c r="P51" s="1381" t="s">
        <v>970</v>
      </c>
      <c r="Q51" s="1381"/>
    </row>
    <row r="52" spans="1:17" s="694" customFormat="1" x14ac:dyDescent="0.25">
      <c r="A52" s="1395"/>
      <c r="B52" s="1230"/>
      <c r="C52" s="1230"/>
      <c r="D52" s="675">
        <v>36</v>
      </c>
      <c r="E52" s="693" t="s">
        <v>977</v>
      </c>
      <c r="F52" s="693"/>
      <c r="G52" s="704"/>
      <c r="H52" s="12">
        <f>SUM(H40:H51)</f>
        <v>0</v>
      </c>
      <c r="I52" s="12">
        <f t="shared" ref="I52:N52" si="7">SUM(I40:I51)</f>
        <v>0</v>
      </c>
      <c r="J52" s="12">
        <f t="shared" si="7"/>
        <v>0</v>
      </c>
      <c r="K52" s="12">
        <f t="shared" si="7"/>
        <v>0</v>
      </c>
      <c r="L52" s="12">
        <f>SUM(H52:K52)</f>
        <v>0</v>
      </c>
      <c r="M52" s="12">
        <f>SUM(M40:M51)</f>
        <v>0</v>
      </c>
      <c r="N52" s="12">
        <f t="shared" si="7"/>
        <v>0</v>
      </c>
      <c r="O52" s="12">
        <f t="shared" si="6"/>
        <v>0</v>
      </c>
      <c r="P52" s="1320"/>
      <c r="Q52" s="1320"/>
    </row>
    <row r="53" spans="1:17" x14ac:dyDescent="0.25">
      <c r="A53" s="1387"/>
      <c r="B53" s="1388"/>
      <c r="C53" s="1388"/>
      <c r="D53" s="1388"/>
      <c r="E53" s="1388"/>
      <c r="F53" s="1388"/>
      <c r="G53" s="1388"/>
      <c r="H53" s="1388"/>
      <c r="I53" s="1388"/>
      <c r="J53" s="1388"/>
      <c r="K53" s="1388"/>
      <c r="L53" s="1388"/>
      <c r="M53" s="1388"/>
      <c r="N53" s="1388"/>
      <c r="O53" s="1388"/>
      <c r="P53" s="1388"/>
      <c r="Q53" s="1389"/>
    </row>
    <row r="54" spans="1:17" x14ac:dyDescent="0.25">
      <c r="A54" s="1354" t="s">
        <v>978</v>
      </c>
      <c r="B54" s="1387"/>
      <c r="C54" s="1388"/>
      <c r="D54" s="1389"/>
      <c r="E54" s="673" t="s">
        <v>979</v>
      </c>
      <c r="F54" s="1390"/>
      <c r="G54" s="1391"/>
      <c r="H54" s="1391"/>
      <c r="I54" s="1391"/>
      <c r="J54" s="1391"/>
      <c r="K54" s="1391"/>
      <c r="L54" s="1391"/>
      <c r="M54" s="1391"/>
      <c r="N54" s="1391"/>
      <c r="O54" s="1391"/>
      <c r="P54" s="1391"/>
      <c r="Q54" s="1392"/>
    </row>
    <row r="55" spans="1:17" ht="29.25" customHeight="1" x14ac:dyDescent="0.25">
      <c r="A55" s="1355"/>
      <c r="B55" s="705"/>
      <c r="C55" s="675" t="s">
        <v>887</v>
      </c>
      <c r="D55" s="675">
        <v>37</v>
      </c>
      <c r="E55" s="696" t="s">
        <v>352</v>
      </c>
      <c r="F55" s="696" t="s">
        <v>889</v>
      </c>
      <c r="G55" s="706" t="s">
        <v>351</v>
      </c>
      <c r="H55" s="697">
        <v>0</v>
      </c>
      <c r="I55" s="697">
        <v>0</v>
      </c>
      <c r="J55" s="697">
        <v>0</v>
      </c>
      <c r="K55" s="697">
        <v>0</v>
      </c>
      <c r="L55" s="10">
        <f t="shared" ref="L55:L76" si="8">SUM(H55:K55)</f>
        <v>0</v>
      </c>
      <c r="M55" s="697">
        <v>0</v>
      </c>
      <c r="N55" s="1231">
        <v>0</v>
      </c>
      <c r="O55" s="11">
        <f t="shared" ref="O55:O76" si="9">SUM(L55:N55)</f>
        <v>0</v>
      </c>
      <c r="P55" s="1376" t="s">
        <v>980</v>
      </c>
      <c r="Q55" s="1377"/>
    </row>
    <row r="56" spans="1:17" x14ac:dyDescent="0.25">
      <c r="A56" s="1355"/>
      <c r="B56" s="705"/>
      <c r="C56" s="675" t="s">
        <v>887</v>
      </c>
      <c r="D56" s="675">
        <v>38</v>
      </c>
      <c r="E56" s="696" t="s">
        <v>567</v>
      </c>
      <c r="F56" s="696" t="s">
        <v>889</v>
      </c>
      <c r="G56" s="706" t="s">
        <v>353</v>
      </c>
      <c r="H56" s="697">
        <v>0</v>
      </c>
      <c r="I56" s="697">
        <v>0</v>
      </c>
      <c r="J56" s="697">
        <v>0</v>
      </c>
      <c r="K56" s="697">
        <v>0</v>
      </c>
      <c r="L56" s="10">
        <f t="shared" si="8"/>
        <v>0</v>
      </c>
      <c r="M56" s="697">
        <v>0</v>
      </c>
      <c r="N56" s="697">
        <v>0</v>
      </c>
      <c r="O56" s="10">
        <f t="shared" si="9"/>
        <v>0</v>
      </c>
      <c r="P56" s="1320"/>
      <c r="Q56" s="1320"/>
    </row>
    <row r="57" spans="1:17" x14ac:dyDescent="0.25">
      <c r="A57" s="1355"/>
      <c r="B57" s="705"/>
      <c r="C57" s="675" t="s">
        <v>887</v>
      </c>
      <c r="D57" s="675">
        <v>39</v>
      </c>
      <c r="E57" s="696" t="s">
        <v>568</v>
      </c>
      <c r="F57" s="696" t="s">
        <v>889</v>
      </c>
      <c r="G57" s="706" t="s">
        <v>355</v>
      </c>
      <c r="H57" s="697">
        <v>0</v>
      </c>
      <c r="I57" s="697">
        <v>0</v>
      </c>
      <c r="J57" s="697">
        <v>0</v>
      </c>
      <c r="K57" s="697">
        <v>0</v>
      </c>
      <c r="L57" s="10">
        <f t="shared" si="8"/>
        <v>0</v>
      </c>
      <c r="M57" s="697">
        <v>0</v>
      </c>
      <c r="N57" s="697">
        <v>0</v>
      </c>
      <c r="O57" s="10">
        <f t="shared" si="9"/>
        <v>0</v>
      </c>
      <c r="P57" s="1320"/>
      <c r="Q57" s="1320"/>
    </row>
    <row r="58" spans="1:17" ht="23" x14ac:dyDescent="0.25">
      <c r="A58" s="1355"/>
      <c r="B58" s="705"/>
      <c r="C58" s="675" t="s">
        <v>887</v>
      </c>
      <c r="D58" s="675">
        <v>40</v>
      </c>
      <c r="E58" s="707" t="s">
        <v>981</v>
      </c>
      <c r="F58" s="696" t="s">
        <v>889</v>
      </c>
      <c r="G58" s="706" t="s">
        <v>357</v>
      </c>
      <c r="H58" s="697">
        <v>0</v>
      </c>
      <c r="I58" s="697">
        <v>0</v>
      </c>
      <c r="J58" s="697">
        <v>0</v>
      </c>
      <c r="K58" s="697">
        <v>0</v>
      </c>
      <c r="L58" s="10">
        <f t="shared" si="8"/>
        <v>0</v>
      </c>
      <c r="M58" s="697">
        <v>0</v>
      </c>
      <c r="N58" s="697">
        <v>0</v>
      </c>
      <c r="O58" s="10">
        <f t="shared" si="9"/>
        <v>0</v>
      </c>
      <c r="P58" s="1320"/>
      <c r="Q58" s="1320"/>
    </row>
    <row r="59" spans="1:17" ht="35.25" customHeight="1" x14ac:dyDescent="0.25">
      <c r="A59" s="1355"/>
      <c r="B59" s="705"/>
      <c r="C59" s="675" t="s">
        <v>887</v>
      </c>
      <c r="D59" s="675">
        <v>41</v>
      </c>
      <c r="E59" s="696" t="s">
        <v>360</v>
      </c>
      <c r="F59" s="696" t="s">
        <v>889</v>
      </c>
      <c r="G59" s="706" t="s">
        <v>359</v>
      </c>
      <c r="H59" s="697">
        <v>0</v>
      </c>
      <c r="I59" s="697">
        <v>0</v>
      </c>
      <c r="J59" s="697">
        <v>0</v>
      </c>
      <c r="K59" s="697">
        <v>0</v>
      </c>
      <c r="L59" s="10">
        <f t="shared" si="8"/>
        <v>0</v>
      </c>
      <c r="M59" s="697">
        <v>0</v>
      </c>
      <c r="N59" s="1231">
        <v>0</v>
      </c>
      <c r="O59" s="11">
        <f t="shared" si="9"/>
        <v>0</v>
      </c>
      <c r="P59" s="1376" t="s">
        <v>982</v>
      </c>
      <c r="Q59" s="1377"/>
    </row>
    <row r="60" spans="1:17" x14ac:dyDescent="0.25">
      <c r="A60" s="1355"/>
      <c r="B60" s="705"/>
      <c r="C60" s="675" t="s">
        <v>887</v>
      </c>
      <c r="D60" s="675">
        <v>42</v>
      </c>
      <c r="E60" s="696" t="s">
        <v>362</v>
      </c>
      <c r="F60" s="696" t="s">
        <v>889</v>
      </c>
      <c r="G60" s="706" t="s">
        <v>361</v>
      </c>
      <c r="H60" s="697">
        <v>0</v>
      </c>
      <c r="I60" s="697">
        <v>0</v>
      </c>
      <c r="J60" s="697">
        <v>0</v>
      </c>
      <c r="K60" s="697">
        <v>0</v>
      </c>
      <c r="L60" s="10">
        <f t="shared" si="8"/>
        <v>0</v>
      </c>
      <c r="M60" s="697">
        <v>0</v>
      </c>
      <c r="N60" s="697">
        <v>0</v>
      </c>
      <c r="O60" s="10">
        <f t="shared" si="9"/>
        <v>0</v>
      </c>
      <c r="P60" s="1320"/>
      <c r="Q60" s="1320"/>
    </row>
    <row r="61" spans="1:17" x14ac:dyDescent="0.25">
      <c r="A61" s="1355"/>
      <c r="B61" s="705"/>
      <c r="C61" s="675" t="s">
        <v>887</v>
      </c>
      <c r="D61" s="675">
        <v>43</v>
      </c>
      <c r="E61" s="696" t="s">
        <v>364</v>
      </c>
      <c r="F61" s="696" t="s">
        <v>889</v>
      </c>
      <c r="G61" s="706" t="s">
        <v>363</v>
      </c>
      <c r="H61" s="697">
        <v>0</v>
      </c>
      <c r="I61" s="697">
        <v>0</v>
      </c>
      <c r="J61" s="697">
        <v>0</v>
      </c>
      <c r="K61" s="697">
        <v>0</v>
      </c>
      <c r="L61" s="10">
        <f t="shared" si="8"/>
        <v>0</v>
      </c>
      <c r="M61" s="697">
        <v>0</v>
      </c>
      <c r="N61" s="697">
        <v>0</v>
      </c>
      <c r="O61" s="10">
        <f t="shared" si="9"/>
        <v>0</v>
      </c>
      <c r="P61" s="1320"/>
      <c r="Q61" s="1320"/>
    </row>
    <row r="62" spans="1:17" x14ac:dyDescent="0.25">
      <c r="A62" s="1355"/>
      <c r="B62" s="705"/>
      <c r="C62" s="675" t="s">
        <v>887</v>
      </c>
      <c r="D62" s="675">
        <v>44</v>
      </c>
      <c r="E62" s="696" t="s">
        <v>366</v>
      </c>
      <c r="F62" s="696" t="s">
        <v>889</v>
      </c>
      <c r="G62" s="706" t="s">
        <v>365</v>
      </c>
      <c r="H62" s="697">
        <v>0</v>
      </c>
      <c r="I62" s="697">
        <v>0</v>
      </c>
      <c r="J62" s="697">
        <v>0</v>
      </c>
      <c r="K62" s="697">
        <v>0</v>
      </c>
      <c r="L62" s="10">
        <f t="shared" si="8"/>
        <v>0</v>
      </c>
      <c r="M62" s="697">
        <v>0</v>
      </c>
      <c r="N62" s="697">
        <v>0</v>
      </c>
      <c r="O62" s="10">
        <f t="shared" si="9"/>
        <v>0</v>
      </c>
      <c r="P62" s="1320"/>
      <c r="Q62" s="1320"/>
    </row>
    <row r="63" spans="1:17" x14ac:dyDescent="0.25">
      <c r="A63" s="1355"/>
      <c r="B63" s="705"/>
      <c r="C63" s="675" t="s">
        <v>887</v>
      </c>
      <c r="D63" s="675">
        <v>45</v>
      </c>
      <c r="E63" s="696" t="s">
        <v>368</v>
      </c>
      <c r="F63" s="696" t="s">
        <v>889</v>
      </c>
      <c r="G63" s="706" t="s">
        <v>367</v>
      </c>
      <c r="H63" s="697">
        <v>0</v>
      </c>
      <c r="I63" s="697">
        <v>0</v>
      </c>
      <c r="J63" s="697">
        <v>0</v>
      </c>
      <c r="K63" s="697">
        <v>0</v>
      </c>
      <c r="L63" s="10">
        <f t="shared" si="8"/>
        <v>0</v>
      </c>
      <c r="M63" s="697">
        <v>0</v>
      </c>
      <c r="N63" s="697">
        <v>0</v>
      </c>
      <c r="O63" s="10">
        <f t="shared" si="9"/>
        <v>0</v>
      </c>
      <c r="P63" s="1320"/>
      <c r="Q63" s="1320"/>
    </row>
    <row r="64" spans="1:17" x14ac:dyDescent="0.25">
      <c r="A64" s="1355"/>
      <c r="B64" s="705"/>
      <c r="C64" s="675" t="s">
        <v>887</v>
      </c>
      <c r="D64" s="675">
        <v>46</v>
      </c>
      <c r="E64" s="696" t="s">
        <v>370</v>
      </c>
      <c r="F64" s="696" t="s">
        <v>889</v>
      </c>
      <c r="G64" s="677" t="s">
        <v>369</v>
      </c>
      <c r="H64" s="697">
        <v>0</v>
      </c>
      <c r="I64" s="697">
        <v>0</v>
      </c>
      <c r="J64" s="697">
        <v>0</v>
      </c>
      <c r="K64" s="697">
        <v>0</v>
      </c>
      <c r="L64" s="10">
        <f t="shared" si="8"/>
        <v>0</v>
      </c>
      <c r="M64" s="697">
        <v>0</v>
      </c>
      <c r="N64" s="697">
        <v>0</v>
      </c>
      <c r="O64" s="10">
        <f t="shared" si="9"/>
        <v>0</v>
      </c>
      <c r="P64" s="1320"/>
      <c r="Q64" s="1320"/>
    </row>
    <row r="65" spans="1:21" x14ac:dyDescent="0.25">
      <c r="A65" s="1355"/>
      <c r="B65" s="705"/>
      <c r="C65" s="675" t="s">
        <v>887</v>
      </c>
      <c r="D65" s="675">
        <v>47</v>
      </c>
      <c r="E65" s="696" t="s">
        <v>372</v>
      </c>
      <c r="F65" s="696" t="s">
        <v>889</v>
      </c>
      <c r="G65" s="677" t="s">
        <v>371</v>
      </c>
      <c r="H65" s="697">
        <v>0</v>
      </c>
      <c r="I65" s="697">
        <v>0</v>
      </c>
      <c r="J65" s="697">
        <v>0</v>
      </c>
      <c r="K65" s="697">
        <v>0</v>
      </c>
      <c r="L65" s="10">
        <f t="shared" si="8"/>
        <v>0</v>
      </c>
      <c r="M65" s="697">
        <v>0</v>
      </c>
      <c r="N65" s="697">
        <v>0</v>
      </c>
      <c r="O65" s="10">
        <f t="shared" si="9"/>
        <v>0</v>
      </c>
      <c r="P65" s="1320"/>
      <c r="Q65" s="1320"/>
    </row>
    <row r="66" spans="1:21" x14ac:dyDescent="0.25">
      <c r="A66" s="1355"/>
      <c r="B66" s="705"/>
      <c r="C66" s="675" t="s">
        <v>887</v>
      </c>
      <c r="D66" s="675">
        <v>48</v>
      </c>
      <c r="E66" s="696" t="s">
        <v>569</v>
      </c>
      <c r="F66" s="696" t="s">
        <v>889</v>
      </c>
      <c r="G66" s="677" t="s">
        <v>373</v>
      </c>
      <c r="H66" s="697">
        <v>0</v>
      </c>
      <c r="I66" s="697">
        <v>0</v>
      </c>
      <c r="J66" s="697">
        <v>0</v>
      </c>
      <c r="K66" s="697">
        <v>0</v>
      </c>
      <c r="L66" s="10">
        <f t="shared" si="8"/>
        <v>0</v>
      </c>
      <c r="M66" s="697">
        <v>0</v>
      </c>
      <c r="N66" s="697">
        <v>0</v>
      </c>
      <c r="O66" s="10">
        <f t="shared" si="9"/>
        <v>0</v>
      </c>
      <c r="P66" s="1320"/>
      <c r="Q66" s="1320"/>
    </row>
    <row r="67" spans="1:21" x14ac:dyDescent="0.25">
      <c r="A67" s="1355"/>
      <c r="B67" s="705"/>
      <c r="C67" s="675" t="s">
        <v>887</v>
      </c>
      <c r="D67" s="675">
        <v>49</v>
      </c>
      <c r="E67" s="696" t="s">
        <v>376</v>
      </c>
      <c r="F67" s="696" t="s">
        <v>889</v>
      </c>
      <c r="G67" s="706" t="s">
        <v>375</v>
      </c>
      <c r="H67" s="697">
        <v>0</v>
      </c>
      <c r="I67" s="697">
        <v>0</v>
      </c>
      <c r="J67" s="697">
        <v>0</v>
      </c>
      <c r="K67" s="697">
        <v>0</v>
      </c>
      <c r="L67" s="10">
        <f>SUM(H67:K67)</f>
        <v>0</v>
      </c>
      <c r="M67" s="697">
        <v>0</v>
      </c>
      <c r="N67" s="697">
        <v>0</v>
      </c>
      <c r="O67" s="10">
        <f t="shared" si="9"/>
        <v>0</v>
      </c>
      <c r="P67" s="1320"/>
      <c r="Q67" s="1320"/>
    </row>
    <row r="68" spans="1:21" x14ac:dyDescent="0.25">
      <c r="A68" s="1355"/>
      <c r="B68" s="681" t="s">
        <v>983</v>
      </c>
      <c r="C68" s="675" t="s">
        <v>887</v>
      </c>
      <c r="D68" s="675">
        <v>50</v>
      </c>
      <c r="E68" s="696" t="s">
        <v>984</v>
      </c>
      <c r="F68" s="696" t="s">
        <v>889</v>
      </c>
      <c r="G68" s="706" t="s">
        <v>985</v>
      </c>
      <c r="H68" s="697">
        <v>0</v>
      </c>
      <c r="I68" s="697">
        <v>0</v>
      </c>
      <c r="J68" s="697">
        <v>0</v>
      </c>
      <c r="K68" s="697">
        <v>0</v>
      </c>
      <c r="L68" s="10">
        <f>SUM(H68:K68)</f>
        <v>0</v>
      </c>
      <c r="M68" s="697">
        <v>0</v>
      </c>
      <c r="N68" s="697">
        <v>0</v>
      </c>
      <c r="O68" s="10">
        <f t="shared" si="9"/>
        <v>0</v>
      </c>
      <c r="P68" s="1320"/>
      <c r="Q68" s="1320"/>
    </row>
    <row r="69" spans="1:21" ht="36" customHeight="1" x14ac:dyDescent="0.25">
      <c r="A69" s="1355"/>
      <c r="B69" s="681" t="s">
        <v>983</v>
      </c>
      <c r="C69" s="675" t="s">
        <v>887</v>
      </c>
      <c r="D69" s="675">
        <v>51</v>
      </c>
      <c r="E69" s="708" t="s">
        <v>986</v>
      </c>
      <c r="F69" s="696" t="s">
        <v>889</v>
      </c>
      <c r="G69" s="709" t="s">
        <v>985</v>
      </c>
      <c r="H69" s="697">
        <v>0</v>
      </c>
      <c r="I69" s="697">
        <v>0</v>
      </c>
      <c r="J69" s="697">
        <v>0</v>
      </c>
      <c r="K69" s="697">
        <v>0</v>
      </c>
      <c r="L69" s="10">
        <f>SUM(H69:K69)</f>
        <v>0</v>
      </c>
      <c r="M69" s="697">
        <v>0</v>
      </c>
      <c r="N69" s="697">
        <v>0</v>
      </c>
      <c r="O69" s="10">
        <f t="shared" si="9"/>
        <v>0</v>
      </c>
      <c r="P69" s="1378" t="s">
        <v>987</v>
      </c>
      <c r="Q69" s="1379"/>
    </row>
    <row r="70" spans="1:21" ht="46" x14ac:dyDescent="0.25">
      <c r="A70" s="1355"/>
      <c r="B70" s="681" t="s">
        <v>988</v>
      </c>
      <c r="C70" s="675" t="s">
        <v>887</v>
      </c>
      <c r="D70" s="675">
        <v>52</v>
      </c>
      <c r="E70" s="707" t="s">
        <v>989</v>
      </c>
      <c r="F70" s="696" t="s">
        <v>889</v>
      </c>
      <c r="G70" s="709" t="s">
        <v>990</v>
      </c>
      <c r="H70" s="697">
        <v>0</v>
      </c>
      <c r="I70" s="697">
        <v>0</v>
      </c>
      <c r="J70" s="697">
        <v>0</v>
      </c>
      <c r="K70" s="697">
        <v>0</v>
      </c>
      <c r="L70" s="10">
        <f>SUM(H70:K70)</f>
        <v>0</v>
      </c>
      <c r="M70" s="697">
        <v>0</v>
      </c>
      <c r="N70" s="1231">
        <v>0</v>
      </c>
      <c r="O70" s="11">
        <f t="shared" si="9"/>
        <v>0</v>
      </c>
      <c r="P70" s="1376" t="s">
        <v>991</v>
      </c>
      <c r="Q70" s="1377"/>
      <c r="R70" s="1172"/>
      <c r="S70" s="1173"/>
      <c r="T70" s="1173"/>
      <c r="U70" s="1174"/>
    </row>
    <row r="71" spans="1:21" x14ac:dyDescent="0.25">
      <c r="A71" s="1355"/>
      <c r="B71" s="705"/>
      <c r="C71" s="675" t="s">
        <v>887</v>
      </c>
      <c r="D71" s="675">
        <v>53</v>
      </c>
      <c r="E71" s="696" t="s">
        <v>386</v>
      </c>
      <c r="F71" s="696" t="s">
        <v>889</v>
      </c>
      <c r="G71" s="677" t="s">
        <v>385</v>
      </c>
      <c r="H71" s="697">
        <v>0</v>
      </c>
      <c r="I71" s="697">
        <v>0</v>
      </c>
      <c r="J71" s="697">
        <v>0</v>
      </c>
      <c r="K71" s="697">
        <v>0</v>
      </c>
      <c r="L71" s="10">
        <f>SUM(H71:K71)</f>
        <v>0</v>
      </c>
      <c r="M71" s="697">
        <v>0</v>
      </c>
      <c r="N71" s="697">
        <v>0</v>
      </c>
      <c r="O71" s="10">
        <f t="shared" si="9"/>
        <v>0</v>
      </c>
      <c r="P71" s="1380"/>
      <c r="Q71" s="1322"/>
    </row>
    <row r="72" spans="1:21" ht="11.25" customHeight="1" x14ac:dyDescent="0.25">
      <c r="A72" s="1355"/>
      <c r="B72" s="705"/>
      <c r="C72" s="675" t="s">
        <v>887</v>
      </c>
      <c r="D72" s="675">
        <v>54</v>
      </c>
      <c r="E72" s="696" t="s">
        <v>388</v>
      </c>
      <c r="F72" s="696" t="s">
        <v>889</v>
      </c>
      <c r="G72" s="706" t="s">
        <v>387</v>
      </c>
      <c r="H72" s="697">
        <v>0</v>
      </c>
      <c r="I72" s="697">
        <v>0</v>
      </c>
      <c r="J72" s="697">
        <v>0</v>
      </c>
      <c r="K72" s="697">
        <v>0</v>
      </c>
      <c r="L72" s="10">
        <f t="shared" si="8"/>
        <v>0</v>
      </c>
      <c r="M72" s="697">
        <v>0</v>
      </c>
      <c r="N72" s="697">
        <v>0</v>
      </c>
      <c r="O72" s="10">
        <f t="shared" si="9"/>
        <v>0</v>
      </c>
      <c r="P72" s="1320"/>
      <c r="Q72" s="1320"/>
    </row>
    <row r="73" spans="1:21" x14ac:dyDescent="0.25">
      <c r="A73" s="1355"/>
      <c r="B73" s="681" t="s">
        <v>992</v>
      </c>
      <c r="C73" s="675" t="s">
        <v>887</v>
      </c>
      <c r="D73" s="675">
        <v>55</v>
      </c>
      <c r="E73" s="710" t="s">
        <v>993</v>
      </c>
      <c r="F73" s="696" t="s">
        <v>889</v>
      </c>
      <c r="G73" s="677" t="s">
        <v>994</v>
      </c>
      <c r="H73" s="697">
        <v>0</v>
      </c>
      <c r="I73" s="697">
        <v>0</v>
      </c>
      <c r="J73" s="697">
        <v>0</v>
      </c>
      <c r="K73" s="697">
        <v>0</v>
      </c>
      <c r="L73" s="10">
        <f t="shared" si="8"/>
        <v>0</v>
      </c>
      <c r="M73" s="697">
        <v>0</v>
      </c>
      <c r="N73" s="697">
        <v>0</v>
      </c>
      <c r="O73" s="10">
        <f t="shared" si="9"/>
        <v>0</v>
      </c>
      <c r="P73" s="1381" t="s">
        <v>995</v>
      </c>
      <c r="Q73" s="1381"/>
    </row>
    <row r="74" spans="1:21" ht="42" customHeight="1" x14ac:dyDescent="0.25">
      <c r="A74" s="1355"/>
      <c r="B74" s="711" t="s">
        <v>996</v>
      </c>
      <c r="C74" s="675" t="s">
        <v>887</v>
      </c>
      <c r="D74" s="675">
        <v>56</v>
      </c>
      <c r="E74" s="676" t="s">
        <v>997</v>
      </c>
      <c r="F74" s="676" t="s">
        <v>898</v>
      </c>
      <c r="G74" s="677"/>
      <c r="H74" s="697">
        <v>0</v>
      </c>
      <c r="I74" s="697">
        <v>0</v>
      </c>
      <c r="J74" s="697">
        <v>0</v>
      </c>
      <c r="K74" s="697">
        <v>0</v>
      </c>
      <c r="L74" s="10">
        <f t="shared" si="8"/>
        <v>0</v>
      </c>
      <c r="M74" s="697">
        <v>0</v>
      </c>
      <c r="N74" s="1231">
        <v>0</v>
      </c>
      <c r="O74" s="11">
        <f t="shared" si="9"/>
        <v>0</v>
      </c>
      <c r="P74" s="1382" t="s">
        <v>998</v>
      </c>
      <c r="Q74" s="1383"/>
    </row>
    <row r="75" spans="1:21" ht="51" customHeight="1" x14ac:dyDescent="0.3">
      <c r="A75" s="1355"/>
      <c r="B75" s="711"/>
      <c r="C75" s="675" t="s">
        <v>887</v>
      </c>
      <c r="D75" s="675">
        <v>57</v>
      </c>
      <c r="E75" s="676" t="s">
        <v>999</v>
      </c>
      <c r="F75" s="676"/>
      <c r="G75" s="677"/>
      <c r="H75" s="697">
        <v>0</v>
      </c>
      <c r="I75" s="697">
        <v>0</v>
      </c>
      <c r="J75" s="697">
        <v>0</v>
      </c>
      <c r="K75" s="697">
        <v>0</v>
      </c>
      <c r="L75" s="10">
        <f t="shared" si="8"/>
        <v>0</v>
      </c>
      <c r="M75" s="697"/>
      <c r="N75" s="1231">
        <v>0</v>
      </c>
      <c r="O75" s="11">
        <f t="shared" si="9"/>
        <v>0</v>
      </c>
      <c r="P75" s="1376" t="s">
        <v>1000</v>
      </c>
      <c r="Q75" s="1384"/>
    </row>
    <row r="76" spans="1:21" x14ac:dyDescent="0.25">
      <c r="A76" s="1356"/>
      <c r="B76" s="712"/>
      <c r="C76" s="705"/>
      <c r="D76" s="675">
        <v>58</v>
      </c>
      <c r="E76" s="693" t="s">
        <v>1001</v>
      </c>
      <c r="F76" s="693"/>
      <c r="G76" s="677"/>
      <c r="H76" s="12">
        <f>SUM(H55:H75)</f>
        <v>0</v>
      </c>
      <c r="I76" s="12">
        <f>SUM(I55:I75)</f>
        <v>0</v>
      </c>
      <c r="J76" s="12">
        <f>SUM(J55:J75)</f>
        <v>0</v>
      </c>
      <c r="K76" s="12">
        <f>SUM(K55:K75)</f>
        <v>0</v>
      </c>
      <c r="L76" s="12">
        <f t="shared" si="8"/>
        <v>0</v>
      </c>
      <c r="M76" s="12">
        <f>SUM(M55:M75)</f>
        <v>0</v>
      </c>
      <c r="N76" s="12">
        <f>SUM(N55:N75)</f>
        <v>0</v>
      </c>
      <c r="O76" s="12">
        <f t="shared" si="9"/>
        <v>0</v>
      </c>
      <c r="P76" s="1385"/>
      <c r="Q76" s="1386"/>
    </row>
    <row r="77" spans="1:21" ht="14.5" x14ac:dyDescent="0.35">
      <c r="A77" s="713"/>
      <c r="B77" s="1234"/>
      <c r="C77" s="1234"/>
      <c r="D77" s="1234"/>
      <c r="E77" s="714"/>
      <c r="F77" s="714"/>
      <c r="G77" s="714"/>
      <c r="H77" s="1367"/>
      <c r="I77" s="1368"/>
      <c r="J77" s="1368"/>
      <c r="K77" s="1368"/>
      <c r="L77" s="1368"/>
      <c r="M77" s="1368"/>
      <c r="N77" s="1368"/>
      <c r="O77" s="1369"/>
      <c r="P77" s="1326"/>
      <c r="Q77" s="1326"/>
    </row>
    <row r="78" spans="1:21" ht="36" customHeight="1" x14ac:dyDescent="0.25">
      <c r="A78" s="1370" t="s">
        <v>1002</v>
      </c>
      <c r="B78" s="681" t="s">
        <v>1003</v>
      </c>
      <c r="C78" s="1371"/>
      <c r="D78" s="1372"/>
      <c r="E78" s="693" t="s">
        <v>1004</v>
      </c>
      <c r="F78" s="1373"/>
      <c r="G78" s="1374"/>
      <c r="H78" s="1374"/>
      <c r="I78" s="1374"/>
      <c r="J78" s="1374"/>
      <c r="K78" s="1374"/>
      <c r="L78" s="1374"/>
      <c r="M78" s="1374"/>
      <c r="N78" s="1374"/>
      <c r="O78" s="1375"/>
      <c r="P78" s="1376" t="s">
        <v>1005</v>
      </c>
      <c r="Q78" s="1377"/>
      <c r="R78" s="686"/>
    </row>
    <row r="79" spans="1:21" x14ac:dyDescent="0.25">
      <c r="A79" s="1370"/>
      <c r="B79" s="681" t="s">
        <v>1006</v>
      </c>
      <c r="C79" s="675" t="s">
        <v>887</v>
      </c>
      <c r="D79" s="675">
        <v>59</v>
      </c>
      <c r="E79" s="699" t="s">
        <v>1007</v>
      </c>
      <c r="F79" s="696" t="s">
        <v>889</v>
      </c>
      <c r="G79" s="677" t="s">
        <v>1008</v>
      </c>
      <c r="H79" s="697">
        <v>0</v>
      </c>
      <c r="I79" s="697">
        <v>0</v>
      </c>
      <c r="J79" s="697">
        <v>0</v>
      </c>
      <c r="K79" s="697">
        <v>0</v>
      </c>
      <c r="L79" s="10">
        <f t="shared" ref="L79:L84" si="10">SUM(H79:K79)</f>
        <v>0</v>
      </c>
      <c r="M79" s="697">
        <v>0</v>
      </c>
      <c r="N79" s="697">
        <v>0</v>
      </c>
      <c r="O79" s="10">
        <f t="shared" ref="O79:O85" si="11">SUM(L79:N79)</f>
        <v>0</v>
      </c>
      <c r="P79" s="1320"/>
      <c r="Q79" s="1320"/>
      <c r="R79" s="686"/>
    </row>
    <row r="80" spans="1:21" x14ac:dyDescent="0.25">
      <c r="A80" s="1370"/>
      <c r="B80" s="681" t="s">
        <v>1009</v>
      </c>
      <c r="C80" s="675" t="s">
        <v>887</v>
      </c>
      <c r="D80" s="675">
        <v>60</v>
      </c>
      <c r="E80" s="699" t="s">
        <v>1010</v>
      </c>
      <c r="F80" s="696" t="s">
        <v>889</v>
      </c>
      <c r="G80" s="677" t="s">
        <v>1008</v>
      </c>
      <c r="H80" s="697">
        <v>0</v>
      </c>
      <c r="I80" s="697">
        <v>0</v>
      </c>
      <c r="J80" s="697">
        <v>0</v>
      </c>
      <c r="K80" s="697">
        <v>0</v>
      </c>
      <c r="L80" s="10">
        <f t="shared" si="10"/>
        <v>0</v>
      </c>
      <c r="M80" s="697">
        <v>0</v>
      </c>
      <c r="N80" s="697">
        <v>0</v>
      </c>
      <c r="O80" s="10">
        <f t="shared" si="11"/>
        <v>0</v>
      </c>
      <c r="P80" s="1320"/>
      <c r="Q80" s="1320"/>
      <c r="R80" s="686"/>
    </row>
    <row r="81" spans="1:20" ht="12.75" customHeight="1" x14ac:dyDescent="0.25">
      <c r="A81" s="1370"/>
      <c r="B81" s="681" t="s">
        <v>1011</v>
      </c>
      <c r="C81" s="675" t="s">
        <v>887</v>
      </c>
      <c r="D81" s="675">
        <v>61</v>
      </c>
      <c r="E81" s="699" t="s">
        <v>1012</v>
      </c>
      <c r="F81" s="696" t="s">
        <v>889</v>
      </c>
      <c r="G81" s="677" t="s">
        <v>1008</v>
      </c>
      <c r="H81" s="697">
        <v>0</v>
      </c>
      <c r="I81" s="697">
        <v>0</v>
      </c>
      <c r="J81" s="697">
        <v>0</v>
      </c>
      <c r="K81" s="697">
        <v>0</v>
      </c>
      <c r="L81" s="10">
        <f t="shared" si="10"/>
        <v>0</v>
      </c>
      <c r="M81" s="697">
        <v>0</v>
      </c>
      <c r="N81" s="697">
        <v>0</v>
      </c>
      <c r="O81" s="10">
        <f t="shared" si="11"/>
        <v>0</v>
      </c>
      <c r="P81" s="1320"/>
      <c r="Q81" s="1320"/>
      <c r="R81" s="686"/>
    </row>
    <row r="82" spans="1:20" ht="20.25" customHeight="1" x14ac:dyDescent="0.25">
      <c r="A82" s="1370"/>
      <c r="B82" s="681" t="s">
        <v>1013</v>
      </c>
      <c r="C82" s="675" t="s">
        <v>887</v>
      </c>
      <c r="D82" s="675">
        <v>62</v>
      </c>
      <c r="E82" s="699" t="s">
        <v>1014</v>
      </c>
      <c r="F82" s="696" t="s">
        <v>889</v>
      </c>
      <c r="G82" s="677" t="s">
        <v>1008</v>
      </c>
      <c r="H82" s="697">
        <v>0</v>
      </c>
      <c r="I82" s="697">
        <v>0</v>
      </c>
      <c r="J82" s="697">
        <v>0</v>
      </c>
      <c r="K82" s="697">
        <v>0</v>
      </c>
      <c r="L82" s="10">
        <f t="shared" si="10"/>
        <v>0</v>
      </c>
      <c r="M82" s="697">
        <v>0</v>
      </c>
      <c r="N82" s="697">
        <v>0</v>
      </c>
      <c r="O82" s="10">
        <f t="shared" si="11"/>
        <v>0</v>
      </c>
      <c r="P82" s="1320"/>
      <c r="Q82" s="1320"/>
      <c r="R82" s="686"/>
    </row>
    <row r="83" spans="1:20" ht="23" x14ac:dyDescent="0.25">
      <c r="A83" s="1370"/>
      <c r="B83" s="681" t="s">
        <v>1015</v>
      </c>
      <c r="C83" s="675" t="s">
        <v>887</v>
      </c>
      <c r="D83" s="675">
        <v>63</v>
      </c>
      <c r="E83" s="701" t="s">
        <v>1016</v>
      </c>
      <c r="F83" s="696" t="s">
        <v>889</v>
      </c>
      <c r="G83" s="677" t="s">
        <v>1008</v>
      </c>
      <c r="H83" s="697">
        <v>0</v>
      </c>
      <c r="I83" s="697">
        <v>0</v>
      </c>
      <c r="J83" s="697">
        <v>0</v>
      </c>
      <c r="K83" s="697">
        <v>0</v>
      </c>
      <c r="L83" s="10">
        <f t="shared" si="10"/>
        <v>0</v>
      </c>
      <c r="M83" s="697">
        <v>0</v>
      </c>
      <c r="N83" s="697">
        <v>0</v>
      </c>
      <c r="O83" s="10">
        <f t="shared" si="11"/>
        <v>0</v>
      </c>
      <c r="P83" s="1320"/>
      <c r="Q83" s="1320"/>
    </row>
    <row r="84" spans="1:20" ht="23" x14ac:dyDescent="0.25">
      <c r="A84" s="1370"/>
      <c r="B84" s="681" t="s">
        <v>1017</v>
      </c>
      <c r="C84" s="675" t="s">
        <v>887</v>
      </c>
      <c r="D84" s="675">
        <v>64</v>
      </c>
      <c r="E84" s="699" t="s">
        <v>1018</v>
      </c>
      <c r="F84" s="696" t="s">
        <v>889</v>
      </c>
      <c r="G84" s="677" t="s">
        <v>1008</v>
      </c>
      <c r="H84" s="697">
        <v>0</v>
      </c>
      <c r="I84" s="697">
        <v>0</v>
      </c>
      <c r="J84" s="697">
        <v>0</v>
      </c>
      <c r="K84" s="697">
        <v>0</v>
      </c>
      <c r="L84" s="10">
        <f t="shared" si="10"/>
        <v>0</v>
      </c>
      <c r="M84" s="697">
        <v>0</v>
      </c>
      <c r="N84" s="697">
        <v>0</v>
      </c>
      <c r="O84" s="10">
        <f t="shared" si="11"/>
        <v>0</v>
      </c>
      <c r="P84" s="1320"/>
      <c r="Q84" s="1320"/>
    </row>
    <row r="85" spans="1:20" x14ac:dyDescent="0.25">
      <c r="A85" s="1370"/>
      <c r="B85" s="681"/>
      <c r="C85" s="705"/>
      <c r="D85" s="675">
        <v>65</v>
      </c>
      <c r="E85" s="693" t="s">
        <v>1019</v>
      </c>
      <c r="F85" s="693"/>
      <c r="G85" s="677"/>
      <c r="H85" s="12">
        <f>SUM(H79:H84)</f>
        <v>0</v>
      </c>
      <c r="I85" s="12">
        <f>SUM(I79:I84)</f>
        <v>0</v>
      </c>
      <c r="J85" s="12">
        <f>SUM(J79:J84)</f>
        <v>0</v>
      </c>
      <c r="K85" s="12">
        <f>SUM(K79:K84)</f>
        <v>0</v>
      </c>
      <c r="L85" s="12">
        <f>SUM(H85:K85)</f>
        <v>0</v>
      </c>
      <c r="M85" s="12">
        <f>SUM(M79:M84)</f>
        <v>0</v>
      </c>
      <c r="N85" s="12">
        <f>SUM(N79:N84)</f>
        <v>0</v>
      </c>
      <c r="O85" s="12">
        <f t="shared" si="11"/>
        <v>0</v>
      </c>
      <c r="P85" s="1320"/>
      <c r="Q85" s="1320"/>
    </row>
    <row r="86" spans="1:20" x14ac:dyDescent="0.25">
      <c r="A86" s="713"/>
      <c r="B86" s="1234"/>
      <c r="C86" s="1234"/>
      <c r="D86" s="1234"/>
      <c r="E86" s="714"/>
      <c r="F86" s="714"/>
      <c r="G86" s="714"/>
      <c r="H86" s="1233"/>
      <c r="I86" s="1233"/>
      <c r="J86" s="1233"/>
      <c r="K86" s="1233"/>
      <c r="L86" s="715"/>
      <c r="M86" s="715"/>
      <c r="N86" s="715"/>
      <c r="O86" s="715"/>
      <c r="P86" s="1326"/>
      <c r="Q86" s="1326"/>
    </row>
    <row r="87" spans="1:20" ht="65.150000000000006" customHeight="1" x14ac:dyDescent="0.25">
      <c r="A87" s="716" t="s">
        <v>1020</v>
      </c>
      <c r="B87" s="681" t="s">
        <v>1021</v>
      </c>
      <c r="C87" s="675" t="s">
        <v>887</v>
      </c>
      <c r="D87" s="675">
        <v>66</v>
      </c>
      <c r="E87" s="701" t="s">
        <v>1022</v>
      </c>
      <c r="F87" s="696" t="s">
        <v>889</v>
      </c>
      <c r="G87" s="677"/>
      <c r="H87" s="697">
        <v>0</v>
      </c>
      <c r="I87" s="697">
        <v>0</v>
      </c>
      <c r="J87" s="697">
        <v>0</v>
      </c>
      <c r="K87" s="697">
        <v>0</v>
      </c>
      <c r="L87" s="697">
        <f>SUM(H87:K87)</f>
        <v>0</v>
      </c>
      <c r="M87" s="697">
        <v>0</v>
      </c>
      <c r="N87" s="697">
        <v>0</v>
      </c>
      <c r="O87" s="697">
        <f>SUM(L87:N87)</f>
        <v>0</v>
      </c>
      <c r="P87" s="1357" t="s">
        <v>1023</v>
      </c>
      <c r="Q87" s="1358"/>
    </row>
    <row r="88" spans="1:20" ht="14.5" x14ac:dyDescent="0.35">
      <c r="A88" s="713"/>
      <c r="B88" s="1234"/>
      <c r="C88" s="1234"/>
      <c r="D88" s="1229"/>
      <c r="E88" s="717"/>
      <c r="F88" s="717"/>
      <c r="G88" s="717"/>
      <c r="H88" s="718"/>
      <c r="I88" s="718"/>
      <c r="J88" s="718"/>
      <c r="K88" s="718"/>
      <c r="L88" s="719"/>
      <c r="M88" s="719"/>
      <c r="N88" s="718"/>
      <c r="O88" s="1359"/>
      <c r="P88" s="1360"/>
      <c r="Q88" s="1361"/>
    </row>
    <row r="89" spans="1:20" s="694" customFormat="1" ht="48.75" customHeight="1" x14ac:dyDescent="0.3">
      <c r="A89" s="720" t="s">
        <v>1024</v>
      </c>
      <c r="B89" s="681" t="s">
        <v>1025</v>
      </c>
      <c r="C89" s="675" t="s">
        <v>887</v>
      </c>
      <c r="D89" s="675">
        <v>67</v>
      </c>
      <c r="E89" s="699" t="s">
        <v>1026</v>
      </c>
      <c r="F89" s="707" t="s">
        <v>1027</v>
      </c>
      <c r="G89" s="677"/>
      <c r="H89" s="721">
        <v>0</v>
      </c>
      <c r="I89" s="721">
        <v>0</v>
      </c>
      <c r="J89" s="721">
        <v>0</v>
      </c>
      <c r="K89" s="721">
        <v>0</v>
      </c>
      <c r="L89" s="721">
        <v>0</v>
      </c>
      <c r="M89" s="722"/>
      <c r="N89" s="722"/>
      <c r="O89" s="723">
        <v>0</v>
      </c>
      <c r="P89" s="1362" t="s">
        <v>1028</v>
      </c>
      <c r="Q89" s="1363"/>
      <c r="R89" s="1175"/>
      <c r="S89" s="1176"/>
      <c r="T89" s="1176"/>
    </row>
    <row r="90" spans="1:20" x14ac:dyDescent="0.25">
      <c r="A90" s="713"/>
      <c r="B90" s="1234"/>
      <c r="C90" s="1234"/>
      <c r="D90" s="1234"/>
      <c r="E90" s="714"/>
      <c r="F90" s="714"/>
      <c r="G90" s="714"/>
      <c r="H90" s="1233"/>
      <c r="I90" s="1233"/>
      <c r="J90" s="1233"/>
      <c r="K90" s="1233"/>
      <c r="L90" s="1233"/>
      <c r="M90" s="1233"/>
      <c r="N90" s="1233"/>
      <c r="O90" s="1233"/>
      <c r="P90" s="724"/>
      <c r="Q90" s="1232"/>
    </row>
    <row r="91" spans="1:20" s="694" customFormat="1" x14ac:dyDescent="0.25">
      <c r="A91" s="1345" t="s">
        <v>1029</v>
      </c>
      <c r="B91" s="1348"/>
      <c r="C91" s="1349"/>
      <c r="D91" s="1350"/>
      <c r="E91" s="693" t="s">
        <v>1030</v>
      </c>
      <c r="F91" s="1364"/>
      <c r="G91" s="1365"/>
      <c r="H91" s="1365"/>
      <c r="I91" s="1365"/>
      <c r="J91" s="1365"/>
      <c r="K91" s="1365"/>
      <c r="L91" s="1365"/>
      <c r="M91" s="1365"/>
      <c r="N91" s="1365"/>
      <c r="O91" s="1365"/>
      <c r="P91" s="1365"/>
      <c r="Q91" s="1366"/>
    </row>
    <row r="92" spans="1:20" s="694" customFormat="1" x14ac:dyDescent="0.25">
      <c r="A92" s="1346"/>
      <c r="B92" s="725"/>
      <c r="C92" s="725"/>
      <c r="D92" s="675">
        <v>68</v>
      </c>
      <c r="E92" s="699" t="s">
        <v>946</v>
      </c>
      <c r="F92" s="696"/>
      <c r="G92" s="677"/>
      <c r="H92" s="1177">
        <f>+H52</f>
        <v>0</v>
      </c>
      <c r="I92" s="1177">
        <f>+I52</f>
        <v>0</v>
      </c>
      <c r="J92" s="1177">
        <f>+J52</f>
        <v>0</v>
      </c>
      <c r="K92" s="1177">
        <f>+K52</f>
        <v>0</v>
      </c>
      <c r="L92" s="1177">
        <f>SUM(H92:K92)</f>
        <v>0</v>
      </c>
      <c r="M92" s="1177">
        <f t="shared" ref="M92:N92" si="12">+M52</f>
        <v>0</v>
      </c>
      <c r="N92" s="1177">
        <f t="shared" si="12"/>
        <v>0</v>
      </c>
      <c r="O92" s="1177">
        <f>SUM(L92:N92)</f>
        <v>0</v>
      </c>
      <c r="P92" s="1320"/>
      <c r="Q92" s="1320"/>
    </row>
    <row r="93" spans="1:20" s="694" customFormat="1" x14ac:dyDescent="0.25">
      <c r="A93" s="1346"/>
      <c r="B93" s="725"/>
      <c r="C93" s="725"/>
      <c r="D93" s="675">
        <v>69</v>
      </c>
      <c r="E93" s="699" t="s">
        <v>1002</v>
      </c>
      <c r="F93" s="696"/>
      <c r="G93" s="677"/>
      <c r="H93" s="1177">
        <f>+H85</f>
        <v>0</v>
      </c>
      <c r="I93" s="1177">
        <f>+I85</f>
        <v>0</v>
      </c>
      <c r="J93" s="1177">
        <f>+J85</f>
        <v>0</v>
      </c>
      <c r="K93" s="1177">
        <f>+K85</f>
        <v>0</v>
      </c>
      <c r="L93" s="1177">
        <f t="shared" ref="L93:L98" si="13">SUM(H93:K93)</f>
        <v>0</v>
      </c>
      <c r="M93" s="1177">
        <f t="shared" ref="M93:N93" si="14">+M85</f>
        <v>0</v>
      </c>
      <c r="N93" s="1177">
        <f t="shared" si="14"/>
        <v>0</v>
      </c>
      <c r="O93" s="1177">
        <f t="shared" ref="O93:O94" si="15">SUM(L93:N93)</f>
        <v>0</v>
      </c>
      <c r="P93" s="1320"/>
      <c r="Q93" s="1320"/>
    </row>
    <row r="94" spans="1:20" s="694" customFormat="1" x14ac:dyDescent="0.25">
      <c r="A94" s="1346"/>
      <c r="B94" s="725"/>
      <c r="C94" s="725"/>
      <c r="D94" s="675">
        <v>70</v>
      </c>
      <c r="E94" s="699" t="s">
        <v>496</v>
      </c>
      <c r="F94" s="696"/>
      <c r="G94" s="677"/>
      <c r="H94" s="1177">
        <f>SUM(H92:H93)</f>
        <v>0</v>
      </c>
      <c r="I94" s="1177">
        <f>SUM(I92:I93)</f>
        <v>0</v>
      </c>
      <c r="J94" s="1177">
        <f>SUM(J92:J93)</f>
        <v>0</v>
      </c>
      <c r="K94" s="1177">
        <f>SUM(K92:K93)</f>
        <v>0</v>
      </c>
      <c r="L94" s="1177">
        <f t="shared" si="13"/>
        <v>0</v>
      </c>
      <c r="M94" s="1177">
        <f t="shared" ref="M94:N94" si="16">SUM(M92:M93)</f>
        <v>0</v>
      </c>
      <c r="N94" s="1177">
        <f t="shared" si="16"/>
        <v>0</v>
      </c>
      <c r="O94" s="1177">
        <f t="shared" si="15"/>
        <v>0</v>
      </c>
      <c r="P94" s="1320"/>
      <c r="Q94" s="1320"/>
    </row>
    <row r="95" spans="1:20" s="694" customFormat="1" x14ac:dyDescent="0.25">
      <c r="A95" s="1346"/>
      <c r="B95" s="1348"/>
      <c r="C95" s="1349"/>
      <c r="D95" s="1350"/>
      <c r="E95" s="693" t="s">
        <v>1031</v>
      </c>
      <c r="F95" s="1351"/>
      <c r="G95" s="1352"/>
      <c r="H95" s="1352"/>
      <c r="I95" s="1352"/>
      <c r="J95" s="1352"/>
      <c r="K95" s="1352"/>
      <c r="L95" s="1352"/>
      <c r="M95" s="1352"/>
      <c r="N95" s="1352"/>
      <c r="O95" s="1352"/>
      <c r="P95" s="1352"/>
      <c r="Q95" s="1353"/>
    </row>
    <row r="96" spans="1:20" s="694" customFormat="1" x14ac:dyDescent="0.25">
      <c r="A96" s="1346"/>
      <c r="B96" s="725"/>
      <c r="C96" s="725"/>
      <c r="D96" s="675">
        <v>71</v>
      </c>
      <c r="E96" s="699" t="s">
        <v>883</v>
      </c>
      <c r="F96" s="696"/>
      <c r="G96" s="677"/>
      <c r="H96" s="1177">
        <f>+H28</f>
        <v>0</v>
      </c>
      <c r="I96" s="1177">
        <f>+I28</f>
        <v>0</v>
      </c>
      <c r="J96" s="1177">
        <f>+J28</f>
        <v>0</v>
      </c>
      <c r="K96" s="1177">
        <f>+K28</f>
        <v>0</v>
      </c>
      <c r="L96" s="1177">
        <f t="shared" si="13"/>
        <v>0</v>
      </c>
      <c r="M96" s="1178">
        <f>M28</f>
        <v>0</v>
      </c>
      <c r="N96" s="1178">
        <f>N28</f>
        <v>0</v>
      </c>
      <c r="O96" s="1177">
        <f>+O28</f>
        <v>0</v>
      </c>
      <c r="P96" s="1320"/>
      <c r="Q96" s="1320"/>
    </row>
    <row r="97" spans="1:17" s="694" customFormat="1" x14ac:dyDescent="0.25">
      <c r="A97" s="1346"/>
      <c r="B97" s="725"/>
      <c r="C97" s="725"/>
      <c r="D97" s="675">
        <v>72</v>
      </c>
      <c r="E97" s="699" t="s">
        <v>1032</v>
      </c>
      <c r="F97" s="696"/>
      <c r="G97" s="677"/>
      <c r="H97" s="1177">
        <f>+H36</f>
        <v>0</v>
      </c>
      <c r="I97" s="1177">
        <f>+I36</f>
        <v>0</v>
      </c>
      <c r="J97" s="1177">
        <f>+J36</f>
        <v>0</v>
      </c>
      <c r="K97" s="1177">
        <f>+K36</f>
        <v>0</v>
      </c>
      <c r="L97" s="1177">
        <f t="shared" si="13"/>
        <v>0</v>
      </c>
      <c r="M97" s="1178">
        <f>M36</f>
        <v>0</v>
      </c>
      <c r="N97" s="1178">
        <f>N36</f>
        <v>0</v>
      </c>
      <c r="O97" s="1177">
        <f>+O36</f>
        <v>0</v>
      </c>
      <c r="P97" s="1320"/>
      <c r="Q97" s="1320"/>
    </row>
    <row r="98" spans="1:17" s="694" customFormat="1" x14ac:dyDescent="0.25">
      <c r="A98" s="1346"/>
      <c r="B98" s="725"/>
      <c r="C98" s="725"/>
      <c r="D98" s="675">
        <v>73</v>
      </c>
      <c r="E98" s="699" t="s">
        <v>496</v>
      </c>
      <c r="F98" s="696"/>
      <c r="G98" s="677"/>
      <c r="H98" s="1177">
        <f>+H96-H97</f>
        <v>0</v>
      </c>
      <c r="I98" s="1177">
        <f>+I96-I97</f>
        <v>0</v>
      </c>
      <c r="J98" s="1177">
        <f>+J96-J97</f>
        <v>0</v>
      </c>
      <c r="K98" s="1177">
        <f>+K96-K97</f>
        <v>0</v>
      </c>
      <c r="L98" s="1177">
        <f t="shared" si="13"/>
        <v>0</v>
      </c>
      <c r="M98" s="1177">
        <f>+M96-M97</f>
        <v>0</v>
      </c>
      <c r="N98" s="1177">
        <f>+N96-N97</f>
        <v>0</v>
      </c>
      <c r="O98" s="1177">
        <f>+O96-O97</f>
        <v>0</v>
      </c>
      <c r="P98" s="1320"/>
      <c r="Q98" s="1320"/>
    </row>
    <row r="99" spans="1:17" s="694" customFormat="1" x14ac:dyDescent="0.25">
      <c r="A99" s="1346"/>
      <c r="B99" s="725"/>
      <c r="C99" s="725"/>
      <c r="D99" s="675">
        <v>74</v>
      </c>
      <c r="E99" s="693" t="s">
        <v>1033</v>
      </c>
      <c r="F99" s="696"/>
      <c r="G99" s="677"/>
      <c r="H99" s="726" t="e">
        <f>+H94/H98</f>
        <v>#DIV/0!</v>
      </c>
      <c r="I99" s="726" t="e">
        <f>+I94/I98</f>
        <v>#DIV/0!</v>
      </c>
      <c r="J99" s="726" t="e">
        <f>+J94/J98</f>
        <v>#DIV/0!</v>
      </c>
      <c r="K99" s="726" t="e">
        <f>+K94/K98</f>
        <v>#DIV/0!</v>
      </c>
      <c r="L99" s="726" t="e">
        <f>+L94/L98</f>
        <v>#DIV/0!</v>
      </c>
      <c r="M99" s="727"/>
      <c r="N99" s="727"/>
      <c r="O99" s="726" t="e">
        <f>+O94/O98</f>
        <v>#DIV/0!</v>
      </c>
      <c r="P99" s="1320"/>
      <c r="Q99" s="1320"/>
    </row>
    <row r="100" spans="1:17" s="694" customFormat="1" x14ac:dyDescent="0.25">
      <c r="A100" s="1347"/>
      <c r="B100" s="728"/>
      <c r="C100" s="728"/>
      <c r="D100" s="675">
        <v>75</v>
      </c>
      <c r="E100" s="729" t="s">
        <v>1034</v>
      </c>
      <c r="F100" s="730"/>
      <c r="G100" s="677"/>
      <c r="H100" s="731" t="e">
        <f>+H99+H89</f>
        <v>#DIV/0!</v>
      </c>
      <c r="I100" s="731" t="e">
        <f>+I99+I89</f>
        <v>#DIV/0!</v>
      </c>
      <c r="J100" s="731" t="e">
        <f>+J99+J89</f>
        <v>#DIV/0!</v>
      </c>
      <c r="K100" s="731" t="e">
        <f>+K99+K89</f>
        <v>#DIV/0!</v>
      </c>
      <c r="L100" s="731" t="e">
        <f>+L99+L89</f>
        <v>#DIV/0!</v>
      </c>
      <c r="M100" s="732"/>
      <c r="N100" s="732"/>
      <c r="O100" s="731" t="e">
        <f>+O99+O89</f>
        <v>#DIV/0!</v>
      </c>
      <c r="P100" s="1320"/>
      <c r="Q100" s="1320"/>
    </row>
    <row r="101" spans="1:17" x14ac:dyDescent="0.25">
      <c r="A101" s="713"/>
      <c r="B101" s="1234"/>
      <c r="C101" s="1234"/>
      <c r="D101" s="1234"/>
      <c r="E101" s="714"/>
      <c r="F101" s="714"/>
      <c r="G101" s="714"/>
      <c r="H101" s="1233"/>
      <c r="I101" s="1233"/>
      <c r="J101" s="1233"/>
      <c r="K101" s="1233"/>
      <c r="L101" s="1318"/>
      <c r="M101" s="1318"/>
      <c r="N101" s="1318"/>
      <c r="O101" s="1319"/>
      <c r="P101" s="1320"/>
      <c r="Q101" s="1320"/>
    </row>
    <row r="102" spans="1:17" x14ac:dyDescent="0.25">
      <c r="A102" s="1337" t="s">
        <v>1035</v>
      </c>
      <c r="B102" s="1339" t="s">
        <v>1036</v>
      </c>
      <c r="C102" s="1341"/>
      <c r="D102" s="1342">
        <v>76</v>
      </c>
      <c r="E102" s="1343" t="s">
        <v>1037</v>
      </c>
      <c r="F102" s="1343"/>
      <c r="G102" s="1343"/>
      <c r="H102" s="1343"/>
      <c r="I102" s="1343"/>
      <c r="J102" s="1343"/>
      <c r="K102" s="1343"/>
      <c r="L102" s="1343"/>
      <c r="M102" s="1343"/>
      <c r="N102" s="1343"/>
      <c r="O102" s="1344"/>
      <c r="P102" s="1333" t="s">
        <v>1038</v>
      </c>
      <c r="Q102" s="1334"/>
    </row>
    <row r="103" spans="1:17" ht="160.5" customHeight="1" x14ac:dyDescent="0.25">
      <c r="A103" s="1338"/>
      <c r="B103" s="1340"/>
      <c r="C103" s="1341"/>
      <c r="D103" s="1342"/>
      <c r="E103" s="1324"/>
      <c r="F103" s="1324"/>
      <c r="G103" s="1324"/>
      <c r="H103" s="1324"/>
      <c r="I103" s="1324"/>
      <c r="J103" s="1324"/>
      <c r="K103" s="1324"/>
      <c r="L103" s="1324"/>
      <c r="M103" s="1324"/>
      <c r="N103" s="1324"/>
      <c r="O103" s="1325"/>
      <c r="P103" s="1335"/>
      <c r="Q103" s="1336"/>
    </row>
    <row r="104" spans="1:17" x14ac:dyDescent="0.25">
      <c r="A104" s="713"/>
      <c r="B104" s="1234"/>
      <c r="C104" s="1234"/>
      <c r="D104" s="1234"/>
      <c r="E104" s="714"/>
      <c r="F104" s="714"/>
      <c r="G104" s="733"/>
      <c r="H104" s="1233"/>
      <c r="I104" s="1233"/>
      <c r="J104" s="1233"/>
      <c r="K104" s="1233"/>
      <c r="L104" s="1318"/>
      <c r="M104" s="1318"/>
      <c r="N104" s="1318"/>
      <c r="O104" s="1319"/>
      <c r="P104" s="1326"/>
      <c r="Q104" s="1326"/>
    </row>
    <row r="105" spans="1:17" ht="15" customHeight="1" x14ac:dyDescent="0.25">
      <c r="A105" s="1354" t="s">
        <v>1039</v>
      </c>
      <c r="B105" s="1230" t="s">
        <v>1040</v>
      </c>
      <c r="C105" s="676"/>
      <c r="D105" s="1230">
        <v>77</v>
      </c>
      <c r="E105" s="1321"/>
      <c r="F105" s="1321"/>
      <c r="G105" s="1321"/>
      <c r="H105" s="1321"/>
      <c r="I105" s="1321"/>
      <c r="J105" s="1321"/>
      <c r="K105" s="1321"/>
      <c r="L105" s="1321"/>
      <c r="M105" s="1321"/>
      <c r="N105" s="1321"/>
      <c r="O105" s="1322"/>
      <c r="P105" s="1320"/>
      <c r="Q105" s="1320"/>
    </row>
    <row r="106" spans="1:17" x14ac:dyDescent="0.25">
      <c r="A106" s="1355"/>
      <c r="B106" s="1230" t="s">
        <v>1041</v>
      </c>
      <c r="C106" s="676"/>
      <c r="D106" s="1230">
        <v>78</v>
      </c>
      <c r="E106" s="1321"/>
      <c r="F106" s="1321"/>
      <c r="G106" s="1321"/>
      <c r="H106" s="1321"/>
      <c r="I106" s="1321"/>
      <c r="J106" s="1321"/>
      <c r="K106" s="1321"/>
      <c r="L106" s="1321"/>
      <c r="M106" s="1321"/>
      <c r="N106" s="1321"/>
      <c r="O106" s="1322"/>
      <c r="P106" s="1320"/>
      <c r="Q106" s="1320"/>
    </row>
    <row r="107" spans="1:17" x14ac:dyDescent="0.25">
      <c r="A107" s="1355"/>
      <c r="B107" s="1230"/>
      <c r="C107" s="676"/>
      <c r="D107" s="1230">
        <v>79</v>
      </c>
      <c r="E107" s="1321"/>
      <c r="F107" s="1321"/>
      <c r="G107" s="1321"/>
      <c r="H107" s="1321"/>
      <c r="I107" s="1321"/>
      <c r="J107" s="1321"/>
      <c r="K107" s="1321"/>
      <c r="L107" s="1321"/>
      <c r="M107" s="1321"/>
      <c r="N107" s="1321"/>
      <c r="O107" s="1322"/>
      <c r="P107" s="1320"/>
      <c r="Q107" s="1320"/>
    </row>
    <row r="108" spans="1:17" x14ac:dyDescent="0.25">
      <c r="A108" s="1355"/>
      <c r="B108" s="1230"/>
      <c r="C108" s="676"/>
      <c r="D108" s="1230">
        <v>80</v>
      </c>
      <c r="E108" s="1321"/>
      <c r="F108" s="1321"/>
      <c r="G108" s="1321"/>
      <c r="H108" s="1321"/>
      <c r="I108" s="1321"/>
      <c r="J108" s="1321"/>
      <c r="K108" s="1321"/>
      <c r="L108" s="1321"/>
      <c r="M108" s="1321"/>
      <c r="N108" s="1321"/>
      <c r="O108" s="1322"/>
      <c r="P108" s="1320"/>
      <c r="Q108" s="1320"/>
    </row>
    <row r="109" spans="1:17" x14ac:dyDescent="0.25">
      <c r="A109" s="1355"/>
      <c r="B109" s="1230"/>
      <c r="C109" s="676"/>
      <c r="D109" s="1230">
        <v>81</v>
      </c>
      <c r="E109" s="1321"/>
      <c r="F109" s="1321"/>
      <c r="G109" s="1321"/>
      <c r="H109" s="1321"/>
      <c r="I109" s="1321"/>
      <c r="J109" s="1321"/>
      <c r="K109" s="1321"/>
      <c r="L109" s="1321"/>
      <c r="M109" s="1321"/>
      <c r="N109" s="1321"/>
      <c r="O109" s="1322"/>
      <c r="P109" s="1320"/>
      <c r="Q109" s="1320"/>
    </row>
    <row r="110" spans="1:17" x14ac:dyDescent="0.25">
      <c r="A110" s="1355"/>
      <c r="B110" s="1230"/>
      <c r="C110" s="676"/>
      <c r="D110" s="1230">
        <v>82</v>
      </c>
      <c r="E110" s="1321"/>
      <c r="F110" s="1321"/>
      <c r="G110" s="1321"/>
      <c r="H110" s="1321"/>
      <c r="I110" s="1321"/>
      <c r="J110" s="1321"/>
      <c r="K110" s="1321"/>
      <c r="L110" s="1321"/>
      <c r="M110" s="1321"/>
      <c r="N110" s="1321"/>
      <c r="O110" s="1322"/>
      <c r="P110" s="1320"/>
      <c r="Q110" s="1320"/>
    </row>
    <row r="111" spans="1:17" x14ac:dyDescent="0.25">
      <c r="A111" s="1356"/>
      <c r="B111" s="1230"/>
      <c r="C111" s="676"/>
      <c r="D111" s="1230">
        <v>83</v>
      </c>
      <c r="E111" s="1321"/>
      <c r="F111" s="1321"/>
      <c r="G111" s="1321"/>
      <c r="H111" s="1321"/>
      <c r="I111" s="1321"/>
      <c r="J111" s="1321"/>
      <c r="K111" s="1321"/>
      <c r="L111" s="1321"/>
      <c r="M111" s="1321"/>
      <c r="N111" s="1321"/>
      <c r="O111" s="1322"/>
      <c r="P111" s="1320"/>
      <c r="Q111" s="1320"/>
    </row>
    <row r="112" spans="1:17" x14ac:dyDescent="0.25">
      <c r="A112" s="713"/>
      <c r="B112" s="1234"/>
      <c r="C112" s="1234"/>
      <c r="D112" s="1234"/>
      <c r="E112" s="714"/>
      <c r="F112" s="714"/>
      <c r="G112" s="733"/>
      <c r="H112" s="1233"/>
      <c r="I112" s="1233"/>
      <c r="J112" s="1233"/>
      <c r="K112" s="1233"/>
      <c r="L112" s="1318"/>
      <c r="M112" s="1318"/>
      <c r="N112" s="1318"/>
      <c r="O112" s="1319"/>
      <c r="P112" s="1320"/>
      <c r="Q112" s="1320"/>
    </row>
    <row r="113" spans="1:17" x14ac:dyDescent="0.25">
      <c r="A113" s="1327" t="s">
        <v>1042</v>
      </c>
      <c r="B113" s="1329" t="s">
        <v>1043</v>
      </c>
      <c r="C113" s="1331"/>
      <c r="D113" s="1331">
        <v>84</v>
      </c>
      <c r="E113" s="734" t="s">
        <v>1044</v>
      </c>
      <c r="F113" s="735"/>
      <c r="G113" s="735"/>
      <c r="H113" s="735"/>
      <c r="I113" s="735"/>
      <c r="J113" s="735"/>
      <c r="K113" s="735"/>
      <c r="L113" s="735"/>
      <c r="M113" s="735"/>
      <c r="N113" s="735"/>
      <c r="O113" s="736"/>
      <c r="P113" s="1333" t="s">
        <v>1045</v>
      </c>
      <c r="Q113" s="1334"/>
    </row>
    <row r="114" spans="1:17" ht="36.75" customHeight="1" x14ac:dyDescent="0.25">
      <c r="A114" s="1328"/>
      <c r="B114" s="1330"/>
      <c r="C114" s="1332"/>
      <c r="D114" s="1332"/>
      <c r="E114" s="1323"/>
      <c r="F114" s="1324"/>
      <c r="G114" s="1324"/>
      <c r="H114" s="1324"/>
      <c r="I114" s="1324"/>
      <c r="J114" s="1324"/>
      <c r="K114" s="1324"/>
      <c r="L114" s="1324"/>
      <c r="M114" s="1324"/>
      <c r="N114" s="1324"/>
      <c r="O114" s="1325"/>
      <c r="P114" s="1335"/>
      <c r="Q114" s="1336"/>
    </row>
    <row r="115" spans="1:17" x14ac:dyDescent="0.25">
      <c r="A115" s="713"/>
      <c r="B115" s="1234"/>
      <c r="C115" s="1234"/>
      <c r="D115" s="1234"/>
      <c r="E115" s="714"/>
      <c r="F115" s="714"/>
      <c r="G115" s="733"/>
      <c r="H115" s="737"/>
      <c r="I115" s="737"/>
      <c r="J115" s="737"/>
      <c r="K115" s="737"/>
      <c r="L115" s="1318"/>
      <c r="M115" s="1318"/>
      <c r="N115" s="1318"/>
      <c r="O115" s="1319"/>
      <c r="P115" s="1326"/>
      <c r="Q115" s="1326"/>
    </row>
    <row r="116" spans="1:17" x14ac:dyDescent="0.25">
      <c r="A116" s="1" t="s">
        <v>1046</v>
      </c>
      <c r="B116" s="3"/>
      <c r="C116" s="656"/>
      <c r="D116" s="656"/>
      <c r="E116" s="3"/>
      <c r="F116" s="3"/>
      <c r="G116" s="645"/>
      <c r="H116" s="3"/>
      <c r="I116" s="3"/>
      <c r="J116" s="3"/>
      <c r="K116" s="3"/>
      <c r="L116" s="3"/>
      <c r="M116" s="3"/>
      <c r="N116" s="3"/>
      <c r="O116" s="3"/>
      <c r="P116" s="3"/>
      <c r="Q116" s="3"/>
    </row>
    <row r="117" spans="1:17" ht="14.5" x14ac:dyDescent="0.35">
      <c r="A117" s="13" t="s">
        <v>1047</v>
      </c>
      <c r="B117" s="1316" t="s">
        <v>1048</v>
      </c>
      <c r="C117" s="1316"/>
      <c r="D117" s="1316"/>
      <c r="E117" s="1316"/>
      <c r="F117" s="1316"/>
      <c r="G117" s="1316"/>
      <c r="H117" s="1316"/>
      <c r="I117" s="1316"/>
      <c r="J117" s="1317"/>
      <c r="K117" s="1317"/>
      <c r="L117" s="1317"/>
      <c r="M117" s="1317"/>
      <c r="N117" s="1317"/>
      <c r="O117" s="1317"/>
    </row>
    <row r="118" spans="1:17" ht="14.5" x14ac:dyDescent="0.35">
      <c r="A118" s="13" t="s">
        <v>1049</v>
      </c>
      <c r="B118" s="1316" t="s">
        <v>1050</v>
      </c>
      <c r="C118" s="1316"/>
      <c r="D118" s="1316"/>
      <c r="E118" s="1316"/>
      <c r="F118" s="1316"/>
      <c r="G118" s="1316"/>
      <c r="H118" s="1316"/>
      <c r="I118" s="1316"/>
      <c r="J118" s="1317"/>
      <c r="K118" s="1317"/>
      <c r="L118" s="1317"/>
      <c r="M118" s="1317"/>
      <c r="N118" s="1317"/>
      <c r="O118" s="1317"/>
    </row>
    <row r="119" spans="1:17" ht="13" x14ac:dyDescent="0.3">
      <c r="A119" s="13" t="s">
        <v>1051</v>
      </c>
      <c r="B119" s="1" t="s">
        <v>1052</v>
      </c>
      <c r="L119" s="1"/>
      <c r="M119" s="1"/>
      <c r="N119" s="1"/>
      <c r="O119" s="1"/>
    </row>
    <row r="120" spans="1:17" x14ac:dyDescent="0.25">
      <c r="L120" s="1"/>
      <c r="M120" s="1"/>
      <c r="N120" s="1"/>
      <c r="O120" s="1"/>
    </row>
    <row r="121" spans="1:17" x14ac:dyDescent="0.25">
      <c r="H121" s="738"/>
      <c r="L121" s="1"/>
      <c r="M121" s="1"/>
      <c r="N121" s="1"/>
      <c r="O121" s="1"/>
    </row>
    <row r="122" spans="1:17" x14ac:dyDescent="0.25">
      <c r="L122" s="1"/>
      <c r="M122" s="1"/>
      <c r="N122" s="1"/>
      <c r="O122" s="1"/>
    </row>
    <row r="123" spans="1:17" x14ac:dyDescent="0.25">
      <c r="L123" s="1"/>
      <c r="M123" s="1"/>
      <c r="N123" s="1"/>
      <c r="O123" s="1"/>
    </row>
    <row r="124" spans="1:17" x14ac:dyDescent="0.25">
      <c r="L124" s="1"/>
      <c r="M124" s="1"/>
      <c r="N124" s="1"/>
      <c r="O124" s="1"/>
    </row>
    <row r="125" spans="1:17" x14ac:dyDescent="0.25">
      <c r="L125" s="1"/>
      <c r="M125" s="1"/>
      <c r="N125" s="1"/>
      <c r="O125" s="1"/>
    </row>
    <row r="126" spans="1:17" x14ac:dyDescent="0.25">
      <c r="L126" s="1"/>
      <c r="M126" s="1"/>
      <c r="N126" s="1"/>
      <c r="O126" s="1"/>
    </row>
    <row r="127" spans="1:17" x14ac:dyDescent="0.25">
      <c r="L127" s="1"/>
      <c r="M127" s="1"/>
      <c r="N127" s="1"/>
      <c r="O127" s="1"/>
    </row>
    <row r="128" spans="1:17" x14ac:dyDescent="0.25">
      <c r="L128" s="1"/>
      <c r="M128" s="1"/>
      <c r="N128" s="1"/>
      <c r="O128" s="1"/>
    </row>
    <row r="129" spans="12:15" x14ac:dyDescent="0.25">
      <c r="L129" s="1"/>
      <c r="M129" s="1"/>
      <c r="N129" s="1"/>
      <c r="O129" s="1"/>
    </row>
    <row r="130" spans="12:15" x14ac:dyDescent="0.25">
      <c r="L130" s="1"/>
      <c r="M130" s="1"/>
      <c r="N130" s="1"/>
      <c r="O130" s="1"/>
    </row>
    <row r="131" spans="12:15" x14ac:dyDescent="0.25">
      <c r="L131" s="1"/>
      <c r="M131" s="1"/>
      <c r="N131" s="1"/>
      <c r="O131" s="1"/>
    </row>
    <row r="132" spans="12:15" x14ac:dyDescent="0.25">
      <c r="L132" s="1"/>
      <c r="M132" s="1"/>
      <c r="N132" s="1"/>
      <c r="O132" s="1"/>
    </row>
    <row r="133" spans="12:15" x14ac:dyDescent="0.25">
      <c r="L133" s="1"/>
      <c r="M133" s="1"/>
      <c r="N133" s="1"/>
      <c r="O133" s="1"/>
    </row>
    <row r="134" spans="12:15" x14ac:dyDescent="0.25">
      <c r="L134" s="1"/>
      <c r="M134" s="1"/>
      <c r="N134" s="1"/>
      <c r="O134" s="1"/>
    </row>
    <row r="135" spans="12:15" x14ac:dyDescent="0.25">
      <c r="L135" s="1"/>
      <c r="M135" s="1"/>
      <c r="N135" s="1"/>
      <c r="O135" s="1"/>
    </row>
    <row r="136" spans="12:15" x14ac:dyDescent="0.25">
      <c r="L136" s="1"/>
      <c r="M136" s="1"/>
      <c r="N136" s="1"/>
      <c r="O136" s="1"/>
    </row>
    <row r="137" spans="12:15" x14ac:dyDescent="0.25">
      <c r="L137" s="1"/>
      <c r="M137" s="1"/>
      <c r="N137" s="1"/>
      <c r="O137" s="1"/>
    </row>
    <row r="138" spans="12:15" x14ac:dyDescent="0.25">
      <c r="L138" s="1"/>
      <c r="M138" s="1"/>
      <c r="N138" s="1"/>
      <c r="O138" s="1"/>
    </row>
    <row r="139" spans="12:15" x14ac:dyDescent="0.25">
      <c r="L139" s="1"/>
      <c r="M139" s="1"/>
      <c r="N139" s="1"/>
      <c r="O139" s="1"/>
    </row>
    <row r="140" spans="12:15" x14ac:dyDescent="0.25">
      <c r="L140" s="1"/>
      <c r="M140" s="1"/>
      <c r="N140" s="1"/>
      <c r="O140" s="1"/>
    </row>
    <row r="141" spans="12:15" x14ac:dyDescent="0.25">
      <c r="L141" s="1"/>
      <c r="M141" s="1"/>
      <c r="N141" s="1"/>
      <c r="O141" s="1"/>
    </row>
    <row r="142" spans="12:15" x14ac:dyDescent="0.25">
      <c r="L142" s="1"/>
      <c r="M142" s="1"/>
      <c r="N142" s="1"/>
      <c r="O142" s="1"/>
    </row>
    <row r="143" spans="12:15" x14ac:dyDescent="0.25">
      <c r="L143" s="1"/>
      <c r="M143" s="1"/>
      <c r="N143" s="1"/>
      <c r="O143" s="1"/>
    </row>
    <row r="144" spans="12:15" x14ac:dyDescent="0.25">
      <c r="L144" s="1"/>
      <c r="M144" s="1"/>
      <c r="N144" s="1"/>
      <c r="O144" s="1"/>
    </row>
    <row r="145" spans="12:15" x14ac:dyDescent="0.25">
      <c r="L145" s="1"/>
      <c r="M145" s="1"/>
      <c r="N145" s="1"/>
      <c r="O145" s="1"/>
    </row>
    <row r="146" spans="12:15" x14ac:dyDescent="0.25">
      <c r="L146" s="1"/>
      <c r="M146" s="1"/>
      <c r="N146" s="1"/>
      <c r="O146" s="1"/>
    </row>
    <row r="147" spans="12:15" x14ac:dyDescent="0.25">
      <c r="L147" s="1"/>
      <c r="M147" s="1"/>
      <c r="N147" s="1"/>
      <c r="O147" s="1"/>
    </row>
    <row r="148" spans="12:15" x14ac:dyDescent="0.25">
      <c r="L148" s="1"/>
      <c r="M148" s="1"/>
      <c r="N148" s="1"/>
      <c r="O148" s="1"/>
    </row>
    <row r="149" spans="12:15" x14ac:dyDescent="0.25">
      <c r="L149" s="1"/>
      <c r="M149" s="1"/>
      <c r="N149" s="1"/>
      <c r="O149" s="1"/>
    </row>
    <row r="150" spans="12:15" x14ac:dyDescent="0.25">
      <c r="L150" s="1"/>
      <c r="M150" s="1"/>
      <c r="N150" s="1"/>
      <c r="O150" s="1"/>
    </row>
    <row r="151" spans="12:15" x14ac:dyDescent="0.25">
      <c r="L151" s="1"/>
      <c r="M151" s="1"/>
      <c r="N151" s="1"/>
      <c r="O151" s="1"/>
    </row>
    <row r="152" spans="12:15" x14ac:dyDescent="0.25">
      <c r="L152" s="1"/>
      <c r="M152" s="1"/>
      <c r="N152" s="1"/>
      <c r="O152" s="1"/>
    </row>
    <row r="153" spans="12:15" x14ac:dyDescent="0.25">
      <c r="L153" s="1"/>
      <c r="M153" s="1"/>
      <c r="N153" s="1"/>
      <c r="O153" s="1"/>
    </row>
    <row r="154" spans="12:15" x14ac:dyDescent="0.25">
      <c r="L154" s="1"/>
      <c r="M154" s="1"/>
      <c r="N154" s="1"/>
      <c r="O154" s="1"/>
    </row>
    <row r="155" spans="12:15" x14ac:dyDescent="0.25">
      <c r="L155" s="1"/>
      <c r="M155" s="1"/>
      <c r="N155" s="1"/>
      <c r="O155" s="1"/>
    </row>
    <row r="156" spans="12:15" x14ac:dyDescent="0.25">
      <c r="L156" s="1"/>
      <c r="M156" s="1"/>
      <c r="N156" s="1"/>
      <c r="O156" s="1"/>
    </row>
    <row r="157" spans="12:15" x14ac:dyDescent="0.25">
      <c r="L157" s="1"/>
      <c r="M157" s="1"/>
      <c r="N157" s="1"/>
      <c r="O157" s="1"/>
    </row>
    <row r="158" spans="12:15" x14ac:dyDescent="0.25">
      <c r="L158" s="1"/>
      <c r="M158" s="1"/>
      <c r="N158" s="1"/>
      <c r="O158" s="1"/>
    </row>
    <row r="159" spans="12:15" x14ac:dyDescent="0.25">
      <c r="L159" s="1"/>
      <c r="M159" s="1"/>
      <c r="N159" s="1"/>
      <c r="O159" s="1"/>
    </row>
    <row r="160" spans="12:15" x14ac:dyDescent="0.25">
      <c r="L160" s="1"/>
      <c r="M160" s="1"/>
      <c r="N160" s="1"/>
      <c r="O160" s="1"/>
    </row>
    <row r="161" spans="12:15" x14ac:dyDescent="0.25">
      <c r="L161" s="1"/>
      <c r="M161" s="1"/>
      <c r="N161" s="1"/>
      <c r="O161" s="1"/>
    </row>
    <row r="162" spans="12:15" x14ac:dyDescent="0.25">
      <c r="L162" s="1"/>
      <c r="M162" s="1"/>
      <c r="N162" s="1"/>
      <c r="O162" s="1"/>
    </row>
    <row r="163" spans="12:15" x14ac:dyDescent="0.25">
      <c r="L163" s="1"/>
      <c r="M163" s="1"/>
      <c r="N163" s="1"/>
      <c r="O163" s="1"/>
    </row>
    <row r="164" spans="12:15" x14ac:dyDescent="0.25">
      <c r="L164" s="1"/>
      <c r="M164" s="1"/>
      <c r="N164" s="1"/>
      <c r="O164" s="1"/>
    </row>
    <row r="165" spans="12:15" x14ac:dyDescent="0.25">
      <c r="L165" s="1"/>
      <c r="M165" s="1"/>
      <c r="N165" s="1"/>
      <c r="O165" s="1"/>
    </row>
    <row r="166" spans="12:15" x14ac:dyDescent="0.25">
      <c r="L166" s="1"/>
      <c r="M166" s="1"/>
      <c r="N166" s="1"/>
      <c r="O166" s="1"/>
    </row>
    <row r="167" spans="12:15" x14ac:dyDescent="0.25">
      <c r="L167" s="1"/>
      <c r="M167" s="1"/>
      <c r="N167" s="1"/>
      <c r="O167" s="1"/>
    </row>
    <row r="168" spans="12:15" x14ac:dyDescent="0.25">
      <c r="L168" s="1"/>
      <c r="M168" s="1"/>
      <c r="N168" s="1"/>
      <c r="O168" s="1"/>
    </row>
    <row r="169" spans="12:15" x14ac:dyDescent="0.25">
      <c r="L169" s="1"/>
      <c r="M169" s="1"/>
      <c r="N169" s="1"/>
      <c r="O169" s="1"/>
    </row>
    <row r="170" spans="12:15" x14ac:dyDescent="0.25">
      <c r="L170" s="1"/>
      <c r="M170" s="1"/>
      <c r="N170" s="1"/>
      <c r="O170" s="1"/>
    </row>
    <row r="171" spans="12:15" x14ac:dyDescent="0.25">
      <c r="L171" s="1"/>
      <c r="M171" s="1"/>
      <c r="N171" s="1"/>
      <c r="O171" s="1"/>
    </row>
    <row r="172" spans="12:15" x14ac:dyDescent="0.25">
      <c r="L172" s="1"/>
      <c r="M172" s="1"/>
      <c r="N172" s="1"/>
      <c r="O172" s="1"/>
    </row>
    <row r="173" spans="12:15" x14ac:dyDescent="0.25">
      <c r="L173" s="1"/>
      <c r="M173" s="1"/>
      <c r="N173" s="1"/>
      <c r="O173" s="1"/>
    </row>
    <row r="174" spans="12:15" x14ac:dyDescent="0.25">
      <c r="L174" s="1"/>
      <c r="M174" s="1"/>
      <c r="N174" s="1"/>
      <c r="O174" s="1"/>
    </row>
    <row r="175" spans="12:15" x14ac:dyDescent="0.25">
      <c r="L175" s="1"/>
      <c r="M175" s="1"/>
      <c r="N175" s="1"/>
      <c r="O175" s="1"/>
    </row>
    <row r="176" spans="12:15" x14ac:dyDescent="0.25">
      <c r="L176" s="1"/>
      <c r="M176" s="1"/>
      <c r="N176" s="1"/>
      <c r="O176" s="1"/>
    </row>
    <row r="177" spans="12:15" x14ac:dyDescent="0.25">
      <c r="L177" s="1"/>
      <c r="M177" s="1"/>
      <c r="N177" s="1"/>
      <c r="O177" s="1"/>
    </row>
    <row r="178" spans="12:15" x14ac:dyDescent="0.25">
      <c r="L178" s="1"/>
      <c r="M178" s="1"/>
      <c r="N178" s="1"/>
      <c r="O178" s="1"/>
    </row>
    <row r="179" spans="12:15" x14ac:dyDescent="0.25">
      <c r="L179" s="1"/>
      <c r="M179" s="1"/>
      <c r="N179" s="1"/>
      <c r="O179" s="1"/>
    </row>
    <row r="180" spans="12:15" x14ac:dyDescent="0.25">
      <c r="L180" s="1"/>
      <c r="M180" s="1"/>
      <c r="N180" s="1"/>
      <c r="O180" s="1"/>
    </row>
    <row r="181" spans="12:15" x14ac:dyDescent="0.25">
      <c r="L181" s="1"/>
      <c r="M181" s="1"/>
      <c r="N181" s="1"/>
      <c r="O181" s="1"/>
    </row>
    <row r="182" spans="12:15" x14ac:dyDescent="0.25">
      <c r="L182" s="1"/>
      <c r="M182" s="1"/>
      <c r="N182" s="1"/>
      <c r="O182" s="1"/>
    </row>
    <row r="183" spans="12:15" x14ac:dyDescent="0.25">
      <c r="L183" s="1"/>
      <c r="M183" s="1"/>
      <c r="N183" s="1"/>
      <c r="O183" s="1"/>
    </row>
    <row r="184" spans="12:15" x14ac:dyDescent="0.25">
      <c r="L184" s="1"/>
      <c r="M184" s="1"/>
      <c r="N184" s="1"/>
      <c r="O184" s="1"/>
    </row>
    <row r="185" spans="12:15" x14ac:dyDescent="0.25">
      <c r="L185" s="1"/>
      <c r="M185" s="1"/>
      <c r="N185" s="1"/>
      <c r="O185" s="1"/>
    </row>
    <row r="186" spans="12:15" x14ac:dyDescent="0.25">
      <c r="L186" s="1"/>
      <c r="M186" s="1"/>
      <c r="N186" s="1"/>
      <c r="O186" s="1"/>
    </row>
    <row r="187" spans="12:15" x14ac:dyDescent="0.25">
      <c r="L187" s="1"/>
      <c r="M187" s="1"/>
      <c r="N187" s="1"/>
      <c r="O187" s="1"/>
    </row>
    <row r="188" spans="12:15" x14ac:dyDescent="0.25">
      <c r="L188" s="1"/>
      <c r="M188" s="1"/>
      <c r="N188" s="1"/>
      <c r="O188" s="1"/>
    </row>
    <row r="189" spans="12:15" x14ac:dyDescent="0.25">
      <c r="L189" s="1"/>
      <c r="M189" s="1"/>
      <c r="N189" s="1"/>
      <c r="O189" s="1"/>
    </row>
    <row r="190" spans="12:15" x14ac:dyDescent="0.25">
      <c r="L190" s="1"/>
      <c r="M190" s="1"/>
      <c r="N190" s="1"/>
      <c r="O190" s="1"/>
    </row>
    <row r="191" spans="12:15" x14ac:dyDescent="0.25">
      <c r="L191" s="1"/>
      <c r="M191" s="1"/>
      <c r="N191" s="1"/>
      <c r="O191" s="1"/>
    </row>
    <row r="192" spans="12:15" x14ac:dyDescent="0.25">
      <c r="L192" s="1"/>
      <c r="M192" s="1"/>
      <c r="N192" s="1"/>
      <c r="O192" s="1"/>
    </row>
    <row r="193" spans="12:15" x14ac:dyDescent="0.25">
      <c r="L193" s="1"/>
      <c r="M193" s="1"/>
      <c r="N193" s="1"/>
      <c r="O193" s="1"/>
    </row>
    <row r="194" spans="12:15" x14ac:dyDescent="0.25">
      <c r="L194" s="1"/>
      <c r="M194" s="1"/>
      <c r="N194" s="1"/>
      <c r="O194" s="1"/>
    </row>
    <row r="195" spans="12:15" x14ac:dyDescent="0.25">
      <c r="L195" s="1"/>
      <c r="M195" s="1"/>
      <c r="N195" s="1"/>
      <c r="O195" s="1"/>
    </row>
    <row r="196" spans="12:15" x14ac:dyDescent="0.25">
      <c r="L196" s="1"/>
      <c r="M196" s="1"/>
      <c r="N196" s="1"/>
      <c r="O196" s="1"/>
    </row>
    <row r="197" spans="12:15" x14ac:dyDescent="0.25">
      <c r="L197" s="1"/>
      <c r="M197" s="1"/>
      <c r="N197" s="1"/>
      <c r="O197" s="1"/>
    </row>
    <row r="198" spans="12:15" x14ac:dyDescent="0.25">
      <c r="L198" s="1"/>
      <c r="M198" s="1"/>
      <c r="N198" s="1"/>
      <c r="O198" s="1"/>
    </row>
    <row r="199" spans="12:15" x14ac:dyDescent="0.25">
      <c r="L199" s="1"/>
      <c r="M199" s="1"/>
      <c r="N199" s="1"/>
      <c r="O199" s="1"/>
    </row>
    <row r="200" spans="12:15" x14ac:dyDescent="0.25">
      <c r="L200" s="1"/>
      <c r="M200" s="1"/>
      <c r="N200" s="1"/>
      <c r="O200" s="1"/>
    </row>
    <row r="201" spans="12:15" x14ac:dyDescent="0.25">
      <c r="L201" s="1"/>
      <c r="M201" s="1"/>
      <c r="N201" s="1"/>
      <c r="O201" s="1"/>
    </row>
    <row r="202" spans="12:15" x14ac:dyDescent="0.25">
      <c r="L202" s="1"/>
      <c r="M202" s="1"/>
      <c r="N202" s="1"/>
      <c r="O202" s="1"/>
    </row>
    <row r="203" spans="12:15" x14ac:dyDescent="0.25">
      <c r="L203" s="1"/>
      <c r="M203" s="1"/>
      <c r="N203" s="1"/>
      <c r="O203" s="1"/>
    </row>
    <row r="204" spans="12:15" x14ac:dyDescent="0.25">
      <c r="L204" s="1"/>
      <c r="M204" s="1"/>
      <c r="N204" s="1"/>
      <c r="O204" s="1"/>
    </row>
    <row r="205" spans="12:15" x14ac:dyDescent="0.25">
      <c r="L205" s="1"/>
      <c r="M205" s="1"/>
      <c r="N205" s="1"/>
      <c r="O205" s="1"/>
    </row>
    <row r="206" spans="12:15" x14ac:dyDescent="0.25">
      <c r="L206" s="1"/>
      <c r="M206" s="1"/>
      <c r="N206" s="1"/>
      <c r="O206" s="1"/>
    </row>
    <row r="207" spans="12:15" x14ac:dyDescent="0.25">
      <c r="L207" s="1"/>
      <c r="M207" s="1"/>
      <c r="N207" s="1"/>
      <c r="O207" s="1"/>
    </row>
    <row r="208" spans="12:15" x14ac:dyDescent="0.25">
      <c r="L208" s="1"/>
      <c r="M208" s="1"/>
      <c r="N208" s="1"/>
      <c r="O208" s="1"/>
    </row>
    <row r="209" spans="12:15" x14ac:dyDescent="0.25">
      <c r="L209" s="1"/>
      <c r="M209" s="1"/>
      <c r="N209" s="1"/>
      <c r="O209" s="1"/>
    </row>
    <row r="210" spans="12:15" x14ac:dyDescent="0.25">
      <c r="L210" s="1"/>
      <c r="M210" s="1"/>
      <c r="N210" s="1"/>
      <c r="O210" s="1"/>
    </row>
    <row r="211" spans="12:15" x14ac:dyDescent="0.25">
      <c r="L211" s="1"/>
      <c r="M211" s="1"/>
      <c r="N211" s="1"/>
      <c r="O211" s="1"/>
    </row>
    <row r="212" spans="12:15" x14ac:dyDescent="0.25">
      <c r="L212" s="1"/>
      <c r="M212" s="1"/>
      <c r="N212" s="1"/>
      <c r="O212" s="1"/>
    </row>
    <row r="213" spans="12:15" x14ac:dyDescent="0.25">
      <c r="L213" s="1"/>
      <c r="M213" s="1"/>
      <c r="N213" s="1"/>
      <c r="O213" s="1"/>
    </row>
    <row r="214" spans="12:15" x14ac:dyDescent="0.25">
      <c r="L214" s="1"/>
      <c r="M214" s="1"/>
      <c r="N214" s="1"/>
      <c r="O214" s="1"/>
    </row>
    <row r="215" spans="12:15" x14ac:dyDescent="0.25">
      <c r="L215" s="1"/>
      <c r="M215" s="1"/>
      <c r="N215" s="1"/>
      <c r="O215" s="1"/>
    </row>
    <row r="216" spans="12:15" x14ac:dyDescent="0.25">
      <c r="L216" s="1"/>
      <c r="M216" s="1"/>
      <c r="N216" s="1"/>
      <c r="O216" s="1"/>
    </row>
    <row r="217" spans="12:15" x14ac:dyDescent="0.25">
      <c r="L217" s="1"/>
      <c r="M217" s="1"/>
      <c r="N217" s="1"/>
      <c r="O217" s="1"/>
    </row>
    <row r="218" spans="12:15" x14ac:dyDescent="0.25">
      <c r="L218" s="1"/>
      <c r="M218" s="1"/>
      <c r="N218" s="1"/>
      <c r="O218" s="1"/>
    </row>
    <row r="219" spans="12:15" x14ac:dyDescent="0.25">
      <c r="L219" s="1"/>
      <c r="M219" s="1"/>
      <c r="N219" s="1"/>
      <c r="O219" s="1"/>
    </row>
    <row r="220" spans="12:15" x14ac:dyDescent="0.25">
      <c r="L220" s="1"/>
      <c r="M220" s="1"/>
      <c r="N220" s="1"/>
      <c r="O220" s="1"/>
    </row>
    <row r="221" spans="12:15" x14ac:dyDescent="0.25">
      <c r="L221" s="1"/>
      <c r="M221" s="1"/>
      <c r="N221" s="1"/>
      <c r="O221" s="1"/>
    </row>
    <row r="222" spans="12:15" x14ac:dyDescent="0.25">
      <c r="L222" s="1"/>
      <c r="M222" s="1"/>
      <c r="N222" s="1"/>
      <c r="O222" s="1"/>
    </row>
    <row r="223" spans="12:15" x14ac:dyDescent="0.25">
      <c r="L223" s="1"/>
      <c r="M223" s="1"/>
      <c r="N223" s="1"/>
      <c r="O223" s="1"/>
    </row>
    <row r="224" spans="12:15" x14ac:dyDescent="0.25">
      <c r="L224" s="1"/>
      <c r="M224" s="1"/>
      <c r="N224" s="1"/>
      <c r="O224" s="1"/>
    </row>
    <row r="225" spans="12:15" x14ac:dyDescent="0.25">
      <c r="L225" s="1"/>
      <c r="M225" s="1"/>
      <c r="N225" s="1"/>
      <c r="O225" s="1"/>
    </row>
    <row r="226" spans="12:15" x14ac:dyDescent="0.25">
      <c r="L226" s="1"/>
      <c r="M226" s="1"/>
      <c r="N226" s="1"/>
      <c r="O226" s="1"/>
    </row>
    <row r="227" spans="12:15" x14ac:dyDescent="0.25">
      <c r="L227" s="1"/>
      <c r="M227" s="1"/>
      <c r="N227" s="1"/>
      <c r="O227" s="1"/>
    </row>
    <row r="228" spans="12:15" x14ac:dyDescent="0.25">
      <c r="L228" s="1"/>
      <c r="M228" s="1"/>
      <c r="N228" s="1"/>
      <c r="O228" s="1"/>
    </row>
    <row r="229" spans="12:15" x14ac:dyDescent="0.25">
      <c r="L229" s="1"/>
      <c r="M229" s="1"/>
      <c r="N229" s="1"/>
      <c r="O229" s="1"/>
    </row>
    <row r="230" spans="12:15" x14ac:dyDescent="0.25">
      <c r="L230" s="1"/>
      <c r="M230" s="1"/>
      <c r="N230" s="1"/>
      <c r="O230" s="1"/>
    </row>
    <row r="231" spans="12:15" x14ac:dyDescent="0.25">
      <c r="L231" s="1"/>
      <c r="M231" s="1"/>
      <c r="N231" s="1"/>
      <c r="O231" s="1"/>
    </row>
    <row r="232" spans="12:15" x14ac:dyDescent="0.25">
      <c r="L232" s="1"/>
      <c r="M232" s="1"/>
      <c r="N232" s="1"/>
      <c r="O232" s="1"/>
    </row>
    <row r="233" spans="12:15" x14ac:dyDescent="0.25">
      <c r="L233" s="1"/>
      <c r="M233" s="1"/>
      <c r="N233" s="1"/>
      <c r="O233" s="1"/>
    </row>
    <row r="234" spans="12:15" x14ac:dyDescent="0.25">
      <c r="L234" s="1"/>
      <c r="M234" s="1"/>
      <c r="N234" s="1"/>
      <c r="O234" s="1"/>
    </row>
    <row r="235" spans="12:15" x14ac:dyDescent="0.25">
      <c r="L235" s="1"/>
      <c r="M235" s="1"/>
      <c r="N235" s="1"/>
      <c r="O235" s="1"/>
    </row>
    <row r="236" spans="12:15" x14ac:dyDescent="0.25">
      <c r="L236" s="1"/>
      <c r="M236" s="1"/>
      <c r="N236" s="1"/>
      <c r="O236" s="1"/>
    </row>
    <row r="237" spans="12:15" x14ac:dyDescent="0.25">
      <c r="L237" s="1"/>
      <c r="M237" s="1"/>
      <c r="N237" s="1"/>
      <c r="O237" s="1"/>
    </row>
    <row r="238" spans="12:15" x14ac:dyDescent="0.25">
      <c r="L238" s="1"/>
      <c r="M238" s="1"/>
      <c r="N238" s="1"/>
      <c r="O238" s="1"/>
    </row>
    <row r="239" spans="12:15" x14ac:dyDescent="0.25">
      <c r="L239" s="1"/>
      <c r="M239" s="1"/>
      <c r="N239" s="1"/>
      <c r="O239" s="1"/>
    </row>
    <row r="240" spans="12:15" x14ac:dyDescent="0.25">
      <c r="L240" s="1"/>
      <c r="M240" s="1"/>
      <c r="N240" s="1"/>
      <c r="O240" s="1"/>
    </row>
    <row r="241" spans="12:15" x14ac:dyDescent="0.25">
      <c r="L241" s="1"/>
      <c r="M241" s="1"/>
      <c r="N241" s="1"/>
      <c r="O241" s="1"/>
    </row>
    <row r="242" spans="12:15" x14ac:dyDescent="0.25">
      <c r="L242" s="1"/>
      <c r="M242" s="1"/>
      <c r="N242" s="1"/>
      <c r="O242" s="1"/>
    </row>
    <row r="243" spans="12:15" x14ac:dyDescent="0.25">
      <c r="L243" s="1"/>
      <c r="M243" s="1"/>
      <c r="N243" s="1"/>
      <c r="O243" s="1"/>
    </row>
    <row r="244" spans="12:15" x14ac:dyDescent="0.25">
      <c r="L244" s="1"/>
      <c r="M244" s="1"/>
      <c r="N244" s="1"/>
      <c r="O244" s="1"/>
    </row>
    <row r="245" spans="12:15" x14ac:dyDescent="0.25">
      <c r="L245" s="1"/>
      <c r="M245" s="1"/>
      <c r="N245" s="1"/>
      <c r="O245" s="1"/>
    </row>
    <row r="246" spans="12:15" x14ac:dyDescent="0.25">
      <c r="L246" s="1"/>
      <c r="M246" s="1"/>
      <c r="N246" s="1"/>
      <c r="O246" s="1"/>
    </row>
    <row r="247" spans="12:15" x14ac:dyDescent="0.25">
      <c r="L247" s="1"/>
      <c r="M247" s="1"/>
      <c r="N247" s="1"/>
      <c r="O247" s="1"/>
    </row>
    <row r="248" spans="12:15" x14ac:dyDescent="0.25">
      <c r="L248" s="1"/>
      <c r="M248" s="1"/>
      <c r="N248" s="1"/>
      <c r="O248" s="1"/>
    </row>
    <row r="249" spans="12:15" x14ac:dyDescent="0.25">
      <c r="L249" s="1"/>
      <c r="M249" s="1"/>
      <c r="N249" s="1"/>
      <c r="O249" s="1"/>
    </row>
    <row r="250" spans="12:15" x14ac:dyDescent="0.25">
      <c r="L250" s="1"/>
      <c r="M250" s="1"/>
      <c r="N250" s="1"/>
      <c r="O250" s="1"/>
    </row>
    <row r="251" spans="12:15" x14ac:dyDescent="0.25">
      <c r="L251" s="1"/>
      <c r="M251" s="1"/>
      <c r="N251" s="1"/>
      <c r="O251" s="1"/>
    </row>
    <row r="252" spans="12:15" x14ac:dyDescent="0.25">
      <c r="L252" s="1"/>
      <c r="M252" s="1"/>
      <c r="N252" s="1"/>
      <c r="O252" s="1"/>
    </row>
    <row r="253" spans="12:15" x14ac:dyDescent="0.25">
      <c r="L253" s="1"/>
      <c r="M253" s="1"/>
      <c r="N253" s="1"/>
      <c r="O253" s="1"/>
    </row>
    <row r="254" spans="12:15" x14ac:dyDescent="0.25">
      <c r="L254" s="1"/>
      <c r="M254" s="1"/>
      <c r="N254" s="1"/>
      <c r="O254" s="1"/>
    </row>
    <row r="255" spans="12:15" x14ac:dyDescent="0.25">
      <c r="L255" s="1"/>
      <c r="M255" s="1"/>
      <c r="N255" s="1"/>
      <c r="O255" s="1"/>
    </row>
    <row r="256" spans="12:15" x14ac:dyDescent="0.25">
      <c r="L256" s="1"/>
      <c r="M256" s="1"/>
      <c r="N256" s="1"/>
      <c r="O256" s="1"/>
    </row>
    <row r="257" spans="12:15" x14ac:dyDescent="0.25">
      <c r="L257" s="1"/>
      <c r="M257" s="1"/>
      <c r="N257" s="1"/>
      <c r="O257" s="1"/>
    </row>
    <row r="258" spans="12:15" x14ac:dyDescent="0.25">
      <c r="L258" s="1"/>
      <c r="M258" s="1"/>
      <c r="N258" s="1"/>
      <c r="O258" s="1"/>
    </row>
    <row r="259" spans="12:15" x14ac:dyDescent="0.25">
      <c r="L259" s="1"/>
      <c r="M259" s="1"/>
      <c r="N259" s="1"/>
      <c r="O259" s="1"/>
    </row>
    <row r="260" spans="12:15" x14ac:dyDescent="0.25">
      <c r="L260" s="1"/>
      <c r="M260" s="1"/>
      <c r="N260" s="1"/>
      <c r="O260" s="1"/>
    </row>
    <row r="261" spans="12:15" x14ac:dyDescent="0.25">
      <c r="L261" s="1"/>
      <c r="M261" s="1"/>
      <c r="N261" s="1"/>
      <c r="O261" s="1"/>
    </row>
    <row r="262" spans="12:15" x14ac:dyDescent="0.25">
      <c r="L262" s="1"/>
      <c r="M262" s="1"/>
      <c r="N262" s="1"/>
      <c r="O262" s="1"/>
    </row>
    <row r="263" spans="12:15" x14ac:dyDescent="0.25">
      <c r="L263" s="1"/>
      <c r="M263" s="1"/>
      <c r="N263" s="1"/>
      <c r="O263" s="1"/>
    </row>
    <row r="264" spans="12:15" x14ac:dyDescent="0.25">
      <c r="L264" s="1"/>
      <c r="M264" s="1"/>
      <c r="N264" s="1"/>
      <c r="O264" s="1"/>
    </row>
    <row r="265" spans="12:15" x14ac:dyDescent="0.25">
      <c r="L265" s="1"/>
      <c r="M265" s="1"/>
      <c r="N265" s="1"/>
      <c r="O265" s="1"/>
    </row>
    <row r="266" spans="12:15" x14ac:dyDescent="0.25">
      <c r="L266" s="1"/>
      <c r="M266" s="1"/>
      <c r="N266" s="1"/>
      <c r="O266" s="1"/>
    </row>
    <row r="267" spans="12:15" x14ac:dyDescent="0.25">
      <c r="L267" s="1"/>
      <c r="M267" s="1"/>
      <c r="N267" s="1"/>
      <c r="O267" s="1"/>
    </row>
    <row r="268" spans="12:15" x14ac:dyDescent="0.25">
      <c r="L268" s="1"/>
      <c r="M268" s="1"/>
      <c r="N268" s="1"/>
      <c r="O268" s="1"/>
    </row>
    <row r="269" spans="12:15" x14ac:dyDescent="0.25">
      <c r="L269" s="1"/>
      <c r="M269" s="1"/>
      <c r="N269" s="1"/>
      <c r="O269" s="1"/>
    </row>
    <row r="270" spans="12:15" x14ac:dyDescent="0.25">
      <c r="L270" s="1"/>
      <c r="M270" s="1"/>
      <c r="N270" s="1"/>
      <c r="O270" s="1"/>
    </row>
    <row r="271" spans="12:15" x14ac:dyDescent="0.25">
      <c r="L271" s="1"/>
      <c r="M271" s="1"/>
      <c r="N271" s="1"/>
      <c r="O271" s="1"/>
    </row>
    <row r="272" spans="12:15" x14ac:dyDescent="0.25">
      <c r="L272" s="1"/>
      <c r="M272" s="1"/>
      <c r="N272" s="1"/>
      <c r="O272" s="1"/>
    </row>
    <row r="273" spans="12:15" x14ac:dyDescent="0.25">
      <c r="L273" s="1"/>
      <c r="M273" s="1"/>
      <c r="N273" s="1"/>
      <c r="O273" s="1"/>
    </row>
    <row r="274" spans="12:15" x14ac:dyDescent="0.25">
      <c r="L274" s="1"/>
      <c r="M274" s="1"/>
      <c r="N274" s="1"/>
      <c r="O274" s="1"/>
    </row>
    <row r="275" spans="12:15" x14ac:dyDescent="0.25">
      <c r="L275" s="1"/>
      <c r="M275" s="1"/>
      <c r="N275" s="1"/>
      <c r="O275" s="1"/>
    </row>
    <row r="276" spans="12:15" x14ac:dyDescent="0.25">
      <c r="L276" s="1"/>
      <c r="M276" s="1"/>
      <c r="N276" s="1"/>
      <c r="O276" s="1"/>
    </row>
    <row r="277" spans="12:15" x14ac:dyDescent="0.25">
      <c r="L277" s="1"/>
      <c r="M277" s="1"/>
      <c r="N277" s="1"/>
      <c r="O277" s="1"/>
    </row>
    <row r="278" spans="12:15" x14ac:dyDescent="0.25">
      <c r="L278" s="1"/>
      <c r="M278" s="1"/>
      <c r="N278" s="1"/>
      <c r="O278" s="1"/>
    </row>
    <row r="279" spans="12:15" x14ac:dyDescent="0.25">
      <c r="L279" s="1"/>
      <c r="M279" s="1"/>
      <c r="N279" s="1"/>
      <c r="O279" s="1"/>
    </row>
    <row r="280" spans="12:15" x14ac:dyDescent="0.25">
      <c r="L280" s="1"/>
      <c r="M280" s="1"/>
      <c r="N280" s="1"/>
      <c r="O280" s="1"/>
    </row>
    <row r="281" spans="12:15" x14ac:dyDescent="0.25">
      <c r="L281" s="1"/>
      <c r="M281" s="1"/>
      <c r="N281" s="1"/>
      <c r="O281" s="1"/>
    </row>
    <row r="282" spans="12:15" x14ac:dyDescent="0.25">
      <c r="L282" s="1"/>
      <c r="M282" s="1"/>
      <c r="N282" s="1"/>
      <c r="O282" s="1"/>
    </row>
    <row r="283" spans="12:15" x14ac:dyDescent="0.25">
      <c r="L283" s="1"/>
      <c r="M283" s="1"/>
      <c r="N283" s="1"/>
      <c r="O283" s="1"/>
    </row>
    <row r="284" spans="12:15" x14ac:dyDescent="0.25">
      <c r="L284" s="1"/>
      <c r="M284" s="1"/>
      <c r="N284" s="1"/>
      <c r="O284" s="1"/>
    </row>
    <row r="285" spans="12:15" x14ac:dyDescent="0.25">
      <c r="L285" s="1"/>
      <c r="M285" s="1"/>
      <c r="N285" s="1"/>
      <c r="O285" s="1"/>
    </row>
    <row r="286" spans="12:15" x14ac:dyDescent="0.25">
      <c r="L286" s="1"/>
      <c r="M286" s="1"/>
      <c r="N286" s="1"/>
      <c r="O286" s="1"/>
    </row>
    <row r="287" spans="12:15" x14ac:dyDescent="0.25">
      <c r="L287" s="1"/>
      <c r="M287" s="1"/>
      <c r="N287" s="1"/>
      <c r="O287" s="1"/>
    </row>
    <row r="288" spans="12:15" x14ac:dyDescent="0.25">
      <c r="L288" s="1"/>
      <c r="M288" s="1"/>
      <c r="N288" s="1"/>
      <c r="O288" s="1"/>
    </row>
    <row r="289" spans="12:15" x14ac:dyDescent="0.25">
      <c r="L289" s="1"/>
      <c r="M289" s="1"/>
      <c r="N289" s="1"/>
      <c r="O289" s="1"/>
    </row>
    <row r="290" spans="12:15" x14ac:dyDescent="0.25">
      <c r="L290" s="1"/>
      <c r="M290" s="1"/>
      <c r="N290" s="1"/>
      <c r="O290" s="1"/>
    </row>
    <row r="291" spans="12:15" x14ac:dyDescent="0.25">
      <c r="L291" s="1"/>
      <c r="M291" s="1"/>
      <c r="N291" s="1"/>
      <c r="O291" s="1"/>
    </row>
    <row r="292" spans="12:15" x14ac:dyDescent="0.25">
      <c r="L292" s="1"/>
      <c r="M292" s="1"/>
      <c r="N292" s="1"/>
      <c r="O292" s="1"/>
    </row>
    <row r="293" spans="12:15" x14ac:dyDescent="0.25">
      <c r="L293" s="1"/>
      <c r="M293" s="1"/>
      <c r="N293" s="1"/>
      <c r="O293" s="1"/>
    </row>
    <row r="294" spans="12:15" x14ac:dyDescent="0.25">
      <c r="L294" s="1"/>
      <c r="M294" s="1"/>
      <c r="N294" s="1"/>
      <c r="O294" s="1"/>
    </row>
    <row r="295" spans="12:15" x14ac:dyDescent="0.25">
      <c r="L295" s="1"/>
      <c r="M295" s="1"/>
      <c r="N295" s="1"/>
      <c r="O295" s="1"/>
    </row>
    <row r="296" spans="12:15" x14ac:dyDescent="0.25">
      <c r="L296" s="1"/>
      <c r="M296" s="1"/>
      <c r="N296" s="1"/>
      <c r="O296" s="1"/>
    </row>
    <row r="297" spans="12:15" x14ac:dyDescent="0.25">
      <c r="L297" s="1"/>
      <c r="M297" s="1"/>
      <c r="N297" s="1"/>
      <c r="O297" s="1"/>
    </row>
    <row r="298" spans="12:15" x14ac:dyDescent="0.25">
      <c r="L298" s="1"/>
      <c r="M298" s="1"/>
      <c r="N298" s="1"/>
      <c r="O298" s="1"/>
    </row>
    <row r="299" spans="12:15" x14ac:dyDescent="0.25">
      <c r="L299" s="1"/>
      <c r="M299" s="1"/>
      <c r="N299" s="1"/>
      <c r="O299" s="1"/>
    </row>
    <row r="300" spans="12:15" x14ac:dyDescent="0.25">
      <c r="L300" s="1"/>
      <c r="M300" s="1"/>
      <c r="N300" s="1"/>
      <c r="O300" s="1"/>
    </row>
    <row r="301" spans="12:15" x14ac:dyDescent="0.25">
      <c r="L301" s="1"/>
      <c r="M301" s="1"/>
      <c r="N301" s="1"/>
      <c r="O301" s="1"/>
    </row>
    <row r="302" spans="12:15" x14ac:dyDescent="0.25">
      <c r="L302" s="1"/>
      <c r="M302" s="1"/>
      <c r="N302" s="1"/>
      <c r="O302" s="1"/>
    </row>
    <row r="303" spans="12:15" x14ac:dyDescent="0.25">
      <c r="L303" s="1"/>
      <c r="M303" s="1"/>
      <c r="N303" s="1"/>
      <c r="O303" s="1"/>
    </row>
    <row r="304" spans="12:15" x14ac:dyDescent="0.25">
      <c r="L304" s="1"/>
      <c r="M304" s="1"/>
      <c r="N304" s="1"/>
      <c r="O304" s="1"/>
    </row>
    <row r="305" spans="12:15" x14ac:dyDescent="0.25">
      <c r="L305" s="1"/>
      <c r="M305" s="1"/>
      <c r="N305" s="1"/>
      <c r="O305" s="1"/>
    </row>
    <row r="306" spans="12:15" x14ac:dyDescent="0.25">
      <c r="L306" s="1"/>
      <c r="M306" s="1"/>
      <c r="N306" s="1"/>
      <c r="O306" s="1"/>
    </row>
    <row r="307" spans="12:15" x14ac:dyDescent="0.25">
      <c r="L307" s="1"/>
      <c r="M307" s="1"/>
      <c r="N307" s="1"/>
      <c r="O307" s="1"/>
    </row>
    <row r="308" spans="12:15" x14ac:dyDescent="0.25">
      <c r="L308" s="1"/>
      <c r="M308" s="1"/>
      <c r="N308" s="1"/>
      <c r="O308" s="1"/>
    </row>
    <row r="309" spans="12:15" x14ac:dyDescent="0.25">
      <c r="L309" s="1"/>
      <c r="M309" s="1"/>
      <c r="N309" s="1"/>
      <c r="O309" s="1"/>
    </row>
    <row r="310" spans="12:15" x14ac:dyDescent="0.25">
      <c r="L310" s="1"/>
      <c r="M310" s="1"/>
      <c r="N310" s="1"/>
      <c r="O310" s="1"/>
    </row>
    <row r="311" spans="12:15" x14ac:dyDescent="0.25">
      <c r="L311" s="1"/>
      <c r="M311" s="1"/>
      <c r="N311" s="1"/>
      <c r="O311" s="1"/>
    </row>
    <row r="312" spans="12:15" x14ac:dyDescent="0.25">
      <c r="L312" s="1"/>
      <c r="M312" s="1"/>
      <c r="N312" s="1"/>
      <c r="O312" s="1"/>
    </row>
    <row r="313" spans="12:15" x14ac:dyDescent="0.25">
      <c r="L313" s="1"/>
      <c r="M313" s="1"/>
      <c r="N313" s="1"/>
      <c r="O313" s="1"/>
    </row>
    <row r="314" spans="12:15" x14ac:dyDescent="0.25">
      <c r="L314" s="1"/>
      <c r="M314" s="1"/>
      <c r="N314" s="1"/>
      <c r="O314" s="1"/>
    </row>
    <row r="315" spans="12:15" x14ac:dyDescent="0.25">
      <c r="L315" s="1"/>
      <c r="M315" s="1"/>
      <c r="N315" s="1"/>
      <c r="O315" s="1"/>
    </row>
    <row r="316" spans="12:15" x14ac:dyDescent="0.25">
      <c r="L316" s="1"/>
      <c r="M316" s="1"/>
      <c r="N316" s="1"/>
      <c r="O316" s="1"/>
    </row>
    <row r="317" spans="12:15" x14ac:dyDescent="0.25">
      <c r="L317" s="1"/>
      <c r="M317" s="1"/>
      <c r="N317" s="1"/>
      <c r="O317" s="1"/>
    </row>
    <row r="318" spans="12:15" x14ac:dyDescent="0.25">
      <c r="L318" s="1"/>
      <c r="M318" s="1"/>
      <c r="N318" s="1"/>
      <c r="O318" s="1"/>
    </row>
    <row r="319" spans="12:15" x14ac:dyDescent="0.25">
      <c r="L319" s="1"/>
      <c r="M319" s="1"/>
      <c r="N319" s="1"/>
      <c r="O319" s="1"/>
    </row>
    <row r="320" spans="12:15" x14ac:dyDescent="0.25">
      <c r="L320" s="1"/>
      <c r="M320" s="1"/>
      <c r="N320" s="1"/>
      <c r="O320" s="1"/>
    </row>
    <row r="321" spans="12:15" x14ac:dyDescent="0.25">
      <c r="L321" s="1"/>
      <c r="M321" s="1"/>
      <c r="N321" s="1"/>
      <c r="O321" s="1"/>
    </row>
    <row r="322" spans="12:15" x14ac:dyDescent="0.25">
      <c r="L322" s="1"/>
      <c r="M322" s="1"/>
      <c r="N322" s="1"/>
      <c r="O322" s="1"/>
    </row>
    <row r="323" spans="12:15" x14ac:dyDescent="0.25">
      <c r="L323" s="1"/>
      <c r="M323" s="1"/>
      <c r="N323" s="1"/>
      <c r="O323" s="1"/>
    </row>
    <row r="324" spans="12:15" x14ac:dyDescent="0.25">
      <c r="L324" s="1"/>
      <c r="M324" s="1"/>
      <c r="N324" s="1"/>
      <c r="O324" s="1"/>
    </row>
    <row r="325" spans="12:15" x14ac:dyDescent="0.25">
      <c r="L325" s="1"/>
      <c r="M325" s="1"/>
      <c r="N325" s="1"/>
      <c r="O325" s="1"/>
    </row>
    <row r="326" spans="12:15" x14ac:dyDescent="0.25">
      <c r="L326" s="1"/>
      <c r="M326" s="1"/>
      <c r="N326" s="1"/>
      <c r="O326" s="1"/>
    </row>
    <row r="327" spans="12:15" x14ac:dyDescent="0.25">
      <c r="L327" s="1"/>
      <c r="M327" s="1"/>
      <c r="N327" s="1"/>
      <c r="O327" s="1"/>
    </row>
    <row r="328" spans="12:15" x14ac:dyDescent="0.25">
      <c r="L328" s="1"/>
      <c r="M328" s="1"/>
      <c r="N328" s="1"/>
      <c r="O328" s="1"/>
    </row>
    <row r="329" spans="12:15" x14ac:dyDescent="0.25">
      <c r="L329" s="1"/>
      <c r="M329" s="1"/>
      <c r="N329" s="1"/>
      <c r="O329" s="1"/>
    </row>
    <row r="330" spans="12:15" x14ac:dyDescent="0.25">
      <c r="L330" s="1"/>
      <c r="M330" s="1"/>
      <c r="N330" s="1"/>
      <c r="O330" s="1"/>
    </row>
    <row r="331" spans="12:15" x14ac:dyDescent="0.25">
      <c r="L331" s="1"/>
      <c r="M331" s="1"/>
      <c r="N331" s="1"/>
      <c r="O331" s="1"/>
    </row>
    <row r="332" spans="12:15" x14ac:dyDescent="0.25">
      <c r="L332" s="1"/>
      <c r="M332" s="1"/>
      <c r="N332" s="1"/>
      <c r="O332" s="1"/>
    </row>
    <row r="333" spans="12:15" x14ac:dyDescent="0.25">
      <c r="L333" s="1"/>
      <c r="M333" s="1"/>
      <c r="N333" s="1"/>
      <c r="O333" s="1"/>
    </row>
    <row r="334" spans="12:15" x14ac:dyDescent="0.25">
      <c r="L334" s="1"/>
      <c r="M334" s="1"/>
      <c r="N334" s="1"/>
      <c r="O334" s="1"/>
    </row>
    <row r="335" spans="12:15" x14ac:dyDescent="0.25">
      <c r="L335" s="1"/>
      <c r="M335" s="1"/>
      <c r="N335" s="1"/>
      <c r="O335" s="1"/>
    </row>
    <row r="336" spans="12:15" x14ac:dyDescent="0.25">
      <c r="L336" s="1"/>
      <c r="M336" s="1"/>
      <c r="N336" s="1"/>
      <c r="O336" s="1"/>
    </row>
    <row r="337" spans="12:15" x14ac:dyDescent="0.25">
      <c r="L337" s="1"/>
      <c r="M337" s="1"/>
      <c r="N337" s="1"/>
      <c r="O337" s="1"/>
    </row>
    <row r="338" spans="12:15" x14ac:dyDescent="0.25">
      <c r="L338" s="1"/>
      <c r="M338" s="1"/>
      <c r="N338" s="1"/>
      <c r="O338" s="1"/>
    </row>
    <row r="339" spans="12:15" x14ac:dyDescent="0.25">
      <c r="L339" s="1"/>
      <c r="M339" s="1"/>
      <c r="N339" s="1"/>
      <c r="O339" s="1"/>
    </row>
    <row r="340" spans="12:15" x14ac:dyDescent="0.25">
      <c r="L340" s="1"/>
      <c r="M340" s="1"/>
      <c r="N340" s="1"/>
      <c r="O340" s="1"/>
    </row>
    <row r="341" spans="12:15" x14ac:dyDescent="0.25">
      <c r="L341" s="1"/>
      <c r="M341" s="1"/>
      <c r="N341" s="1"/>
      <c r="O341" s="1"/>
    </row>
    <row r="342" spans="12:15" x14ac:dyDescent="0.25">
      <c r="L342" s="1"/>
      <c r="M342" s="1"/>
      <c r="N342" s="1"/>
      <c r="O342" s="1"/>
    </row>
    <row r="343" spans="12:15" x14ac:dyDescent="0.25">
      <c r="L343" s="1"/>
      <c r="M343" s="1"/>
      <c r="N343" s="1"/>
      <c r="O343" s="1"/>
    </row>
    <row r="344" spans="12:15" x14ac:dyDescent="0.25">
      <c r="L344" s="1"/>
      <c r="M344" s="1"/>
      <c r="N344" s="1"/>
      <c r="O344" s="1"/>
    </row>
    <row r="345" spans="12:15" x14ac:dyDescent="0.25">
      <c r="L345" s="1"/>
      <c r="M345" s="1"/>
      <c r="N345" s="1"/>
      <c r="O345" s="1"/>
    </row>
    <row r="346" spans="12:15" x14ac:dyDescent="0.25">
      <c r="L346" s="1"/>
      <c r="M346" s="1"/>
      <c r="N346" s="1"/>
      <c r="O346" s="1"/>
    </row>
    <row r="347" spans="12:15" x14ac:dyDescent="0.25">
      <c r="L347" s="1"/>
      <c r="M347" s="1"/>
      <c r="N347" s="1"/>
      <c r="O347" s="1"/>
    </row>
    <row r="348" spans="12:15" x14ac:dyDescent="0.25">
      <c r="L348" s="1"/>
      <c r="M348" s="1"/>
      <c r="N348" s="1"/>
      <c r="O348" s="1"/>
    </row>
    <row r="349" spans="12:15" x14ac:dyDescent="0.25">
      <c r="L349" s="1"/>
      <c r="M349" s="1"/>
      <c r="N349" s="1"/>
      <c r="O349" s="1"/>
    </row>
    <row r="350" spans="12:15" x14ac:dyDescent="0.25">
      <c r="L350" s="1"/>
      <c r="M350" s="1"/>
      <c r="N350" s="1"/>
      <c r="O350" s="1"/>
    </row>
    <row r="351" spans="12:15" x14ac:dyDescent="0.25">
      <c r="L351" s="1"/>
      <c r="M351" s="1"/>
      <c r="N351" s="1"/>
      <c r="O351" s="1"/>
    </row>
    <row r="352" spans="12:15" x14ac:dyDescent="0.25">
      <c r="L352" s="1"/>
      <c r="M352" s="1"/>
      <c r="N352" s="1"/>
      <c r="O352" s="1"/>
    </row>
    <row r="353" spans="12:15" x14ac:dyDescent="0.25">
      <c r="L353" s="1"/>
      <c r="M353" s="1"/>
      <c r="N353" s="1"/>
      <c r="O353" s="1"/>
    </row>
    <row r="354" spans="12:15" x14ac:dyDescent="0.25">
      <c r="L354" s="1"/>
      <c r="M354" s="1"/>
      <c r="N354" s="1"/>
      <c r="O354" s="1"/>
    </row>
    <row r="355" spans="12:15" x14ac:dyDescent="0.25">
      <c r="L355" s="1"/>
      <c r="M355" s="1"/>
      <c r="N355" s="1"/>
      <c r="O355" s="1"/>
    </row>
    <row r="356" spans="12:15" x14ac:dyDescent="0.25">
      <c r="L356" s="1"/>
      <c r="M356" s="1"/>
      <c r="N356" s="1"/>
      <c r="O356" s="1"/>
    </row>
    <row r="357" spans="12:15" x14ac:dyDescent="0.25">
      <c r="L357" s="1"/>
      <c r="M357" s="1"/>
      <c r="N357" s="1"/>
      <c r="O357" s="1"/>
    </row>
    <row r="358" spans="12:15" x14ac:dyDescent="0.25">
      <c r="L358" s="1"/>
      <c r="M358" s="1"/>
      <c r="N358" s="1"/>
      <c r="O358" s="1"/>
    </row>
    <row r="359" spans="12:15" x14ac:dyDescent="0.25">
      <c r="L359" s="1"/>
      <c r="M359" s="1"/>
      <c r="N359" s="1"/>
      <c r="O359" s="1"/>
    </row>
    <row r="360" spans="12:15" x14ac:dyDescent="0.25">
      <c r="L360" s="1"/>
      <c r="M360" s="1"/>
      <c r="N360" s="1"/>
      <c r="O360" s="1"/>
    </row>
    <row r="361" spans="12:15" x14ac:dyDescent="0.25">
      <c r="L361" s="1"/>
      <c r="M361" s="1"/>
      <c r="N361" s="1"/>
      <c r="O361" s="1"/>
    </row>
    <row r="362" spans="12:15" x14ac:dyDescent="0.25">
      <c r="L362" s="1"/>
      <c r="M362" s="1"/>
      <c r="N362" s="1"/>
      <c r="O362" s="1"/>
    </row>
    <row r="363" spans="12:15" x14ac:dyDescent="0.25">
      <c r="L363" s="1"/>
      <c r="M363" s="1"/>
      <c r="N363" s="1"/>
      <c r="O363" s="1"/>
    </row>
    <row r="364" spans="12:15" x14ac:dyDescent="0.25">
      <c r="L364" s="1"/>
      <c r="M364" s="1"/>
      <c r="N364" s="1"/>
      <c r="O364" s="1"/>
    </row>
    <row r="365" spans="12:15" x14ac:dyDescent="0.25">
      <c r="L365" s="1"/>
      <c r="M365" s="1"/>
      <c r="N365" s="1"/>
      <c r="O365" s="1"/>
    </row>
    <row r="366" spans="12:15" x14ac:dyDescent="0.25">
      <c r="L366" s="1"/>
      <c r="M366" s="1"/>
      <c r="N366" s="1"/>
      <c r="O366" s="1"/>
    </row>
    <row r="367" spans="12:15" x14ac:dyDescent="0.25">
      <c r="L367" s="1"/>
      <c r="M367" s="1"/>
      <c r="N367" s="1"/>
      <c r="O367" s="1"/>
    </row>
    <row r="368" spans="12:15" x14ac:dyDescent="0.25">
      <c r="L368" s="1"/>
      <c r="M368" s="1"/>
      <c r="N368" s="1"/>
      <c r="O368" s="1"/>
    </row>
    <row r="369" spans="12:15" x14ac:dyDescent="0.25">
      <c r="L369" s="1"/>
      <c r="M369" s="1"/>
      <c r="N369" s="1"/>
      <c r="O369" s="1"/>
    </row>
    <row r="370" spans="12:15" x14ac:dyDescent="0.25">
      <c r="L370" s="1"/>
      <c r="M370" s="1"/>
      <c r="N370" s="1"/>
      <c r="O370" s="1"/>
    </row>
    <row r="371" spans="12:15" x14ac:dyDescent="0.25">
      <c r="L371" s="1"/>
      <c r="M371" s="1"/>
      <c r="N371" s="1"/>
      <c r="O371" s="1"/>
    </row>
    <row r="372" spans="12:15" x14ac:dyDescent="0.25">
      <c r="L372" s="1"/>
      <c r="M372" s="1"/>
      <c r="N372" s="1"/>
      <c r="O372" s="1"/>
    </row>
    <row r="373" spans="12:15" x14ac:dyDescent="0.25">
      <c r="L373" s="1"/>
      <c r="M373" s="1"/>
      <c r="N373" s="1"/>
      <c r="O373" s="1"/>
    </row>
    <row r="374" spans="12:15" x14ac:dyDescent="0.25">
      <c r="L374" s="1"/>
      <c r="M374" s="1"/>
      <c r="N374" s="1"/>
      <c r="O374" s="1"/>
    </row>
    <row r="375" spans="12:15" x14ac:dyDescent="0.25">
      <c r="L375" s="1"/>
      <c r="M375" s="1"/>
      <c r="N375" s="1"/>
      <c r="O375" s="1"/>
    </row>
    <row r="376" spans="12:15" x14ac:dyDescent="0.25">
      <c r="L376" s="1"/>
      <c r="M376" s="1"/>
      <c r="N376" s="1"/>
      <c r="O376" s="1"/>
    </row>
    <row r="377" spans="12:15" x14ac:dyDescent="0.25">
      <c r="L377" s="1"/>
      <c r="M377" s="1"/>
      <c r="N377" s="1"/>
      <c r="O377" s="1"/>
    </row>
    <row r="378" spans="12:15" x14ac:dyDescent="0.25">
      <c r="L378" s="1"/>
      <c r="M378" s="1"/>
      <c r="N378" s="1"/>
      <c r="O378" s="1"/>
    </row>
    <row r="379" spans="12:15" x14ac:dyDescent="0.25">
      <c r="L379" s="1"/>
      <c r="M379" s="1"/>
      <c r="N379" s="1"/>
      <c r="O379" s="1"/>
    </row>
    <row r="380" spans="12:15" x14ac:dyDescent="0.25">
      <c r="L380" s="1"/>
      <c r="M380" s="1"/>
      <c r="N380" s="1"/>
      <c r="O380" s="1"/>
    </row>
    <row r="381" spans="12:15" x14ac:dyDescent="0.25">
      <c r="L381" s="1"/>
      <c r="M381" s="1"/>
      <c r="N381" s="1"/>
      <c r="O381" s="1"/>
    </row>
    <row r="382" spans="12:15" x14ac:dyDescent="0.25">
      <c r="L382" s="1"/>
      <c r="M382" s="1"/>
      <c r="N382" s="1"/>
      <c r="O382" s="1"/>
    </row>
    <row r="383" spans="12:15" x14ac:dyDescent="0.25">
      <c r="L383" s="1"/>
      <c r="M383" s="1"/>
      <c r="N383" s="1"/>
      <c r="O383" s="1"/>
    </row>
    <row r="384" spans="12:15" x14ac:dyDescent="0.25">
      <c r="L384" s="1"/>
      <c r="M384" s="1"/>
      <c r="N384" s="1"/>
      <c r="O384" s="1"/>
    </row>
    <row r="385" spans="12:15" x14ac:dyDescent="0.25">
      <c r="L385" s="1"/>
      <c r="M385" s="1"/>
      <c r="N385" s="1"/>
      <c r="O385" s="1"/>
    </row>
    <row r="386" spans="12:15" x14ac:dyDescent="0.25">
      <c r="L386" s="1"/>
      <c r="M386" s="1"/>
      <c r="N386" s="1"/>
      <c r="O386" s="1"/>
    </row>
    <row r="387" spans="12:15" x14ac:dyDescent="0.25">
      <c r="L387" s="1"/>
      <c r="M387" s="1"/>
      <c r="N387" s="1"/>
      <c r="O387" s="1"/>
    </row>
    <row r="388" spans="12:15" x14ac:dyDescent="0.25">
      <c r="L388" s="1"/>
      <c r="M388" s="1"/>
      <c r="N388" s="1"/>
      <c r="O388" s="1"/>
    </row>
    <row r="389" spans="12:15" x14ac:dyDescent="0.25">
      <c r="L389" s="1"/>
      <c r="M389" s="1"/>
      <c r="N389" s="1"/>
      <c r="O389" s="1"/>
    </row>
    <row r="390" spans="12:15" x14ac:dyDescent="0.25">
      <c r="L390" s="1"/>
      <c r="M390" s="1"/>
      <c r="N390" s="1"/>
      <c r="O390" s="1"/>
    </row>
    <row r="391" spans="12:15" x14ac:dyDescent="0.25">
      <c r="L391" s="1"/>
      <c r="M391" s="1"/>
      <c r="N391" s="1"/>
      <c r="O391" s="1"/>
    </row>
    <row r="392" spans="12:15" x14ac:dyDescent="0.25">
      <c r="L392" s="1"/>
      <c r="M392" s="1"/>
      <c r="N392" s="1"/>
      <c r="O392" s="1"/>
    </row>
    <row r="393" spans="12:15" x14ac:dyDescent="0.25">
      <c r="L393" s="1"/>
      <c r="M393" s="1"/>
      <c r="N393" s="1"/>
      <c r="O393" s="1"/>
    </row>
    <row r="394" spans="12:15" x14ac:dyDescent="0.25">
      <c r="L394" s="1"/>
      <c r="M394" s="1"/>
      <c r="N394" s="1"/>
      <c r="O394" s="1"/>
    </row>
    <row r="395" spans="12:15" x14ac:dyDescent="0.25">
      <c r="L395" s="1"/>
      <c r="M395" s="1"/>
      <c r="N395" s="1"/>
      <c r="O395" s="1"/>
    </row>
    <row r="396" spans="12:15" x14ac:dyDescent="0.25">
      <c r="L396" s="1"/>
      <c r="M396" s="1"/>
      <c r="N396" s="1"/>
      <c r="O396" s="1"/>
    </row>
    <row r="397" spans="12:15" x14ac:dyDescent="0.25">
      <c r="L397" s="1"/>
      <c r="M397" s="1"/>
      <c r="N397" s="1"/>
      <c r="O397" s="1"/>
    </row>
    <row r="398" spans="12:15" x14ac:dyDescent="0.25">
      <c r="L398" s="1"/>
      <c r="M398" s="1"/>
      <c r="N398" s="1"/>
      <c r="O398" s="1"/>
    </row>
    <row r="399" spans="12:15" x14ac:dyDescent="0.25">
      <c r="L399" s="1"/>
      <c r="M399" s="1"/>
      <c r="N399" s="1"/>
      <c r="O399" s="1"/>
    </row>
    <row r="400" spans="12:15" x14ac:dyDescent="0.25">
      <c r="L400" s="1"/>
      <c r="M400" s="1"/>
      <c r="N400" s="1"/>
      <c r="O400" s="1"/>
    </row>
    <row r="401" spans="12:15" x14ac:dyDescent="0.25">
      <c r="L401" s="1"/>
      <c r="M401" s="1"/>
      <c r="N401" s="1"/>
      <c r="O401" s="1"/>
    </row>
    <row r="402" spans="12:15" x14ac:dyDescent="0.25">
      <c r="L402" s="1"/>
      <c r="M402" s="1"/>
      <c r="N402" s="1"/>
      <c r="O402" s="1"/>
    </row>
    <row r="403" spans="12:15" x14ac:dyDescent="0.25">
      <c r="L403" s="1"/>
      <c r="M403" s="1"/>
      <c r="N403" s="1"/>
      <c r="O403" s="1"/>
    </row>
    <row r="404" spans="12:15" x14ac:dyDescent="0.25">
      <c r="L404" s="1"/>
      <c r="M404" s="1"/>
      <c r="N404" s="1"/>
      <c r="O404" s="1"/>
    </row>
    <row r="405" spans="12:15" x14ac:dyDescent="0.25">
      <c r="L405" s="1"/>
      <c r="M405" s="1"/>
      <c r="N405" s="1"/>
      <c r="O405" s="1"/>
    </row>
    <row r="406" spans="12:15" x14ac:dyDescent="0.25">
      <c r="L406" s="1"/>
      <c r="M406" s="1"/>
      <c r="N406" s="1"/>
      <c r="O406" s="1"/>
    </row>
    <row r="407" spans="12:15" x14ac:dyDescent="0.25">
      <c r="L407" s="1"/>
      <c r="M407" s="1"/>
      <c r="N407" s="1"/>
      <c r="O407" s="1"/>
    </row>
    <row r="408" spans="12:15" x14ac:dyDescent="0.25">
      <c r="L408" s="1"/>
      <c r="M408" s="1"/>
      <c r="N408" s="1"/>
      <c r="O408" s="1"/>
    </row>
    <row r="409" spans="12:15" x14ac:dyDescent="0.25">
      <c r="L409" s="1"/>
      <c r="M409" s="1"/>
      <c r="N409" s="1"/>
      <c r="O409" s="1"/>
    </row>
    <row r="410" spans="12:15" x14ac:dyDescent="0.25">
      <c r="L410" s="1"/>
      <c r="M410" s="1"/>
      <c r="N410" s="1"/>
      <c r="O410" s="1"/>
    </row>
    <row r="411" spans="12:15" x14ac:dyDescent="0.25">
      <c r="L411" s="1"/>
      <c r="M411" s="1"/>
      <c r="N411" s="1"/>
      <c r="O411" s="1"/>
    </row>
    <row r="412" spans="12:15" x14ac:dyDescent="0.25">
      <c r="L412" s="1"/>
      <c r="M412" s="1"/>
      <c r="N412" s="1"/>
      <c r="O412" s="1"/>
    </row>
    <row r="413" spans="12:15" x14ac:dyDescent="0.25">
      <c r="L413" s="1"/>
      <c r="M413" s="1"/>
      <c r="N413" s="1"/>
      <c r="O413" s="1"/>
    </row>
    <row r="414" spans="12:15" x14ac:dyDescent="0.25">
      <c r="L414" s="1"/>
      <c r="M414" s="1"/>
      <c r="N414" s="1"/>
      <c r="O414" s="1"/>
    </row>
    <row r="415" spans="12:15" x14ac:dyDescent="0.25">
      <c r="L415" s="1"/>
      <c r="M415" s="1"/>
      <c r="N415" s="1"/>
      <c r="O415" s="1"/>
    </row>
    <row r="416" spans="12:15" x14ac:dyDescent="0.25">
      <c r="L416" s="1"/>
      <c r="M416" s="1"/>
      <c r="N416" s="1"/>
      <c r="O416" s="1"/>
    </row>
    <row r="417" spans="12:15" x14ac:dyDescent="0.25">
      <c r="L417" s="1"/>
      <c r="M417" s="1"/>
      <c r="N417" s="1"/>
      <c r="O417" s="1"/>
    </row>
    <row r="418" spans="12:15" x14ac:dyDescent="0.25">
      <c r="L418" s="1"/>
      <c r="M418" s="1"/>
      <c r="N418" s="1"/>
      <c r="O418" s="1"/>
    </row>
    <row r="419" spans="12:15" x14ac:dyDescent="0.25">
      <c r="L419" s="1"/>
      <c r="M419" s="1"/>
      <c r="N419" s="1"/>
      <c r="O419" s="1"/>
    </row>
    <row r="420" spans="12:15" x14ac:dyDescent="0.25">
      <c r="L420" s="1"/>
      <c r="M420" s="1"/>
      <c r="N420" s="1"/>
      <c r="O420" s="1"/>
    </row>
    <row r="421" spans="12:15" x14ac:dyDescent="0.25">
      <c r="L421" s="1"/>
      <c r="M421" s="1"/>
      <c r="N421" s="1"/>
      <c r="O421" s="1"/>
    </row>
    <row r="422" spans="12:15" x14ac:dyDescent="0.25">
      <c r="L422" s="1"/>
      <c r="M422" s="1"/>
      <c r="N422" s="1"/>
      <c r="O422" s="1"/>
    </row>
    <row r="423" spans="12:15" x14ac:dyDescent="0.25">
      <c r="L423" s="1"/>
      <c r="M423" s="1"/>
      <c r="N423" s="1"/>
      <c r="O423" s="1"/>
    </row>
    <row r="424" spans="12:15" x14ac:dyDescent="0.25">
      <c r="L424" s="1"/>
      <c r="M424" s="1"/>
      <c r="N424" s="1"/>
      <c r="O424" s="1"/>
    </row>
    <row r="425" spans="12:15" x14ac:dyDescent="0.25">
      <c r="L425" s="1"/>
      <c r="M425" s="1"/>
      <c r="N425" s="1"/>
      <c r="O425" s="1"/>
    </row>
    <row r="426" spans="12:15" x14ac:dyDescent="0.25">
      <c r="L426" s="1"/>
      <c r="M426" s="1"/>
      <c r="N426" s="1"/>
      <c r="O426" s="1"/>
    </row>
    <row r="427" spans="12:15" x14ac:dyDescent="0.25">
      <c r="L427" s="1"/>
      <c r="M427" s="1"/>
      <c r="N427" s="1"/>
      <c r="O427" s="1"/>
    </row>
    <row r="428" spans="12:15" x14ac:dyDescent="0.25">
      <c r="L428" s="1"/>
      <c r="M428" s="1"/>
      <c r="N428" s="1"/>
      <c r="O428" s="1"/>
    </row>
    <row r="429" spans="12:15" x14ac:dyDescent="0.25">
      <c r="L429" s="1"/>
      <c r="M429" s="1"/>
      <c r="N429" s="1"/>
      <c r="O429" s="1"/>
    </row>
    <row r="430" spans="12:15" x14ac:dyDescent="0.25">
      <c r="L430" s="1"/>
      <c r="M430" s="1"/>
      <c r="N430" s="1"/>
      <c r="O430" s="1"/>
    </row>
    <row r="431" spans="12:15" x14ac:dyDescent="0.25">
      <c r="L431" s="1"/>
      <c r="M431" s="1"/>
      <c r="N431" s="1"/>
      <c r="O431" s="1"/>
    </row>
    <row r="432" spans="12:15" x14ac:dyDescent="0.25">
      <c r="L432" s="1"/>
      <c r="M432" s="1"/>
      <c r="N432" s="1"/>
      <c r="O432" s="1"/>
    </row>
    <row r="433" spans="12:15" x14ac:dyDescent="0.25">
      <c r="L433" s="1"/>
      <c r="M433" s="1"/>
      <c r="N433" s="1"/>
      <c r="O433" s="1"/>
    </row>
    <row r="434" spans="12:15" x14ac:dyDescent="0.25">
      <c r="L434" s="1"/>
      <c r="M434" s="1"/>
      <c r="N434" s="1"/>
      <c r="O434" s="1"/>
    </row>
    <row r="435" spans="12:15" x14ac:dyDescent="0.25">
      <c r="L435" s="1"/>
      <c r="M435" s="1"/>
      <c r="N435" s="1"/>
      <c r="O435" s="1"/>
    </row>
    <row r="436" spans="12:15" x14ac:dyDescent="0.25">
      <c r="L436" s="1"/>
      <c r="M436" s="1"/>
      <c r="N436" s="1"/>
      <c r="O436" s="1"/>
    </row>
    <row r="437" spans="12:15" x14ac:dyDescent="0.25">
      <c r="L437" s="1"/>
      <c r="M437" s="1"/>
      <c r="N437" s="1"/>
      <c r="O437" s="1"/>
    </row>
    <row r="438" spans="12:15" x14ac:dyDescent="0.25">
      <c r="L438" s="1"/>
      <c r="M438" s="1"/>
      <c r="N438" s="1"/>
      <c r="O438" s="1"/>
    </row>
    <row r="439" spans="12:15" x14ac:dyDescent="0.25">
      <c r="L439" s="1"/>
      <c r="M439" s="1"/>
      <c r="N439" s="1"/>
      <c r="O439" s="1"/>
    </row>
    <row r="440" spans="12:15" x14ac:dyDescent="0.25">
      <c r="L440" s="1"/>
      <c r="M440" s="1"/>
      <c r="N440" s="1"/>
      <c r="O440" s="1"/>
    </row>
    <row r="441" spans="12:15" x14ac:dyDescent="0.25">
      <c r="L441" s="1"/>
      <c r="M441" s="1"/>
      <c r="N441" s="1"/>
      <c r="O441" s="1"/>
    </row>
    <row r="442" spans="12:15" x14ac:dyDescent="0.25">
      <c r="L442" s="1"/>
      <c r="M442" s="1"/>
      <c r="N442" s="1"/>
      <c r="O442" s="1"/>
    </row>
    <row r="443" spans="12:15" x14ac:dyDescent="0.25">
      <c r="L443" s="1"/>
      <c r="M443" s="1"/>
      <c r="N443" s="1"/>
      <c r="O443" s="1"/>
    </row>
    <row r="444" spans="12:15" x14ac:dyDescent="0.25">
      <c r="L444" s="1"/>
      <c r="M444" s="1"/>
      <c r="N444" s="1"/>
      <c r="O444" s="1"/>
    </row>
    <row r="445" spans="12:15" x14ac:dyDescent="0.25">
      <c r="L445" s="1"/>
      <c r="M445" s="1"/>
      <c r="N445" s="1"/>
      <c r="O445" s="1"/>
    </row>
    <row r="446" spans="12:15" x14ac:dyDescent="0.25">
      <c r="L446" s="1"/>
      <c r="M446" s="1"/>
      <c r="N446" s="1"/>
      <c r="O446" s="1"/>
    </row>
    <row r="447" spans="12:15" x14ac:dyDescent="0.25">
      <c r="L447" s="1"/>
      <c r="M447" s="1"/>
      <c r="N447" s="1"/>
      <c r="O447" s="1"/>
    </row>
    <row r="448" spans="12:15" x14ac:dyDescent="0.25">
      <c r="L448" s="1"/>
      <c r="M448" s="1"/>
      <c r="N448" s="1"/>
      <c r="O448" s="1"/>
    </row>
    <row r="449" spans="12:15" x14ac:dyDescent="0.25">
      <c r="L449" s="1"/>
      <c r="M449" s="1"/>
      <c r="N449" s="1"/>
      <c r="O449" s="1"/>
    </row>
    <row r="450" spans="12:15" x14ac:dyDescent="0.25">
      <c r="L450" s="1"/>
      <c r="M450" s="1"/>
      <c r="N450" s="1"/>
      <c r="O450" s="1"/>
    </row>
    <row r="451" spans="12:15" x14ac:dyDescent="0.25">
      <c r="L451" s="1"/>
      <c r="M451" s="1"/>
      <c r="N451" s="1"/>
      <c r="O451" s="1"/>
    </row>
    <row r="452" spans="12:15" x14ac:dyDescent="0.25">
      <c r="L452" s="1"/>
      <c r="M452" s="1"/>
      <c r="N452" s="1"/>
      <c r="O452" s="1"/>
    </row>
    <row r="453" spans="12:15" x14ac:dyDescent="0.25">
      <c r="L453" s="1"/>
      <c r="M453" s="1"/>
      <c r="N453" s="1"/>
      <c r="O453" s="1"/>
    </row>
    <row r="454" spans="12:15" x14ac:dyDescent="0.25">
      <c r="L454" s="1"/>
      <c r="M454" s="1"/>
      <c r="N454" s="1"/>
      <c r="O454" s="1"/>
    </row>
    <row r="455" spans="12:15" x14ac:dyDescent="0.25">
      <c r="L455" s="1"/>
      <c r="M455" s="1"/>
      <c r="N455" s="1"/>
      <c r="O455" s="1"/>
    </row>
    <row r="456" spans="12:15" x14ac:dyDescent="0.25">
      <c r="L456" s="1"/>
      <c r="M456" s="1"/>
      <c r="N456" s="1"/>
      <c r="O456" s="1"/>
    </row>
    <row r="457" spans="12:15" x14ac:dyDescent="0.25">
      <c r="L457" s="1"/>
      <c r="M457" s="1"/>
      <c r="N457" s="1"/>
      <c r="O457" s="1"/>
    </row>
    <row r="458" spans="12:15" x14ac:dyDescent="0.25">
      <c r="L458" s="1"/>
      <c r="M458" s="1"/>
      <c r="N458" s="1"/>
      <c r="O458" s="1"/>
    </row>
    <row r="459" spans="12:15" x14ac:dyDescent="0.25">
      <c r="L459" s="1"/>
      <c r="M459" s="1"/>
      <c r="N459" s="1"/>
      <c r="O459" s="1"/>
    </row>
    <row r="460" spans="12:15" x14ac:dyDescent="0.25">
      <c r="L460" s="1"/>
      <c r="M460" s="1"/>
      <c r="N460" s="1"/>
      <c r="O460" s="1"/>
    </row>
    <row r="461" spans="12:15" x14ac:dyDescent="0.25">
      <c r="L461" s="1"/>
      <c r="M461" s="1"/>
      <c r="N461" s="1"/>
      <c r="O461" s="1"/>
    </row>
    <row r="462" spans="12:15" x14ac:dyDescent="0.25">
      <c r="L462" s="1"/>
      <c r="M462" s="1"/>
      <c r="N462" s="1"/>
      <c r="O462" s="1"/>
    </row>
    <row r="463" spans="12:15" x14ac:dyDescent="0.25">
      <c r="L463" s="1"/>
      <c r="M463" s="1"/>
      <c r="N463" s="1"/>
      <c r="O463" s="1"/>
    </row>
    <row r="464" spans="12:15" x14ac:dyDescent="0.25">
      <c r="L464" s="1"/>
      <c r="M464" s="1"/>
      <c r="N464" s="1"/>
      <c r="O464" s="1"/>
    </row>
    <row r="465" spans="12:15" x14ac:dyDescent="0.25">
      <c r="L465" s="1"/>
      <c r="M465" s="1"/>
      <c r="N465" s="1"/>
      <c r="O465" s="1"/>
    </row>
    <row r="466" spans="12:15" x14ac:dyDescent="0.25">
      <c r="L466" s="1"/>
      <c r="M466" s="1"/>
      <c r="N466" s="1"/>
      <c r="O466" s="1"/>
    </row>
    <row r="467" spans="12:15" x14ac:dyDescent="0.25">
      <c r="L467" s="1"/>
      <c r="M467" s="1"/>
      <c r="N467" s="1"/>
      <c r="O467" s="1"/>
    </row>
    <row r="468" spans="12:15" x14ac:dyDescent="0.25">
      <c r="L468" s="1"/>
      <c r="M468" s="1"/>
      <c r="N468" s="1"/>
      <c r="O468" s="1"/>
    </row>
    <row r="469" spans="12:15" x14ac:dyDescent="0.25">
      <c r="L469" s="1"/>
      <c r="M469" s="1"/>
      <c r="N469" s="1"/>
      <c r="O469" s="1"/>
    </row>
    <row r="470" spans="12:15" x14ac:dyDescent="0.25">
      <c r="L470" s="1"/>
      <c r="M470" s="1"/>
      <c r="N470" s="1"/>
      <c r="O470" s="1"/>
    </row>
    <row r="471" spans="12:15" x14ac:dyDescent="0.25">
      <c r="L471" s="1"/>
      <c r="M471" s="1"/>
      <c r="N471" s="1"/>
      <c r="O471" s="1"/>
    </row>
    <row r="472" spans="12:15" x14ac:dyDescent="0.25">
      <c r="L472" s="1"/>
      <c r="M472" s="1"/>
      <c r="N472" s="1"/>
      <c r="O472" s="1"/>
    </row>
    <row r="473" spans="12:15" x14ac:dyDescent="0.25">
      <c r="L473" s="1"/>
      <c r="M473" s="1"/>
      <c r="N473" s="1"/>
      <c r="O473" s="1"/>
    </row>
    <row r="474" spans="12:15" x14ac:dyDescent="0.25">
      <c r="L474" s="1"/>
      <c r="M474" s="1"/>
      <c r="N474" s="1"/>
      <c r="O474" s="1"/>
    </row>
    <row r="475" spans="12:15" x14ac:dyDescent="0.25">
      <c r="L475" s="1"/>
      <c r="M475" s="1"/>
      <c r="N475" s="1"/>
      <c r="O475" s="1"/>
    </row>
    <row r="476" spans="12:15" x14ac:dyDescent="0.25">
      <c r="L476" s="1"/>
      <c r="M476" s="1"/>
      <c r="N476" s="1"/>
      <c r="O476" s="1"/>
    </row>
    <row r="477" spans="12:15" x14ac:dyDescent="0.25">
      <c r="L477" s="1"/>
      <c r="M477" s="1"/>
      <c r="N477" s="1"/>
      <c r="O477" s="1"/>
    </row>
    <row r="478" spans="12:15" x14ac:dyDescent="0.25">
      <c r="L478" s="1"/>
      <c r="M478" s="1"/>
      <c r="N478" s="1"/>
      <c r="O478" s="1"/>
    </row>
    <row r="479" spans="12:15" x14ac:dyDescent="0.25">
      <c r="L479" s="1"/>
      <c r="M479" s="1"/>
      <c r="N479" s="1"/>
      <c r="O479" s="1"/>
    </row>
    <row r="480" spans="12:15" x14ac:dyDescent="0.25">
      <c r="L480" s="1"/>
      <c r="M480" s="1"/>
      <c r="N480" s="1"/>
      <c r="O480" s="1"/>
    </row>
    <row r="481" spans="12:15" x14ac:dyDescent="0.25">
      <c r="L481" s="1"/>
      <c r="M481" s="1"/>
      <c r="N481" s="1"/>
      <c r="O481" s="1"/>
    </row>
    <row r="482" spans="12:15" x14ac:dyDescent="0.25">
      <c r="L482" s="1"/>
      <c r="M482" s="1"/>
      <c r="N482" s="1"/>
      <c r="O482" s="1"/>
    </row>
    <row r="483" spans="12:15" x14ac:dyDescent="0.25">
      <c r="L483" s="1"/>
      <c r="M483" s="1"/>
      <c r="N483" s="1"/>
      <c r="O483" s="1"/>
    </row>
    <row r="484" spans="12:15" x14ac:dyDescent="0.25">
      <c r="L484" s="1"/>
      <c r="M484" s="1"/>
      <c r="N484" s="1"/>
      <c r="O484" s="1"/>
    </row>
    <row r="485" spans="12:15" x14ac:dyDescent="0.25">
      <c r="L485" s="1"/>
      <c r="M485" s="1"/>
      <c r="N485" s="1"/>
      <c r="O485" s="1"/>
    </row>
    <row r="486" spans="12:15" x14ac:dyDescent="0.25">
      <c r="L486" s="1"/>
      <c r="M486" s="1"/>
      <c r="N486" s="1"/>
      <c r="O486" s="1"/>
    </row>
    <row r="487" spans="12:15" x14ac:dyDescent="0.25">
      <c r="L487" s="1"/>
      <c r="M487" s="1"/>
      <c r="N487" s="1"/>
      <c r="O487" s="1"/>
    </row>
    <row r="488" spans="12:15" x14ac:dyDescent="0.25">
      <c r="L488" s="1"/>
      <c r="M488" s="1"/>
      <c r="N488" s="1"/>
      <c r="O488" s="1"/>
    </row>
    <row r="489" spans="12:15" x14ac:dyDescent="0.25">
      <c r="L489" s="1"/>
      <c r="M489" s="1"/>
      <c r="N489" s="1"/>
      <c r="O489" s="1"/>
    </row>
    <row r="490" spans="12:15" x14ac:dyDescent="0.25">
      <c r="L490" s="1"/>
      <c r="M490" s="1"/>
      <c r="N490" s="1"/>
      <c r="O490" s="1"/>
    </row>
    <row r="491" spans="12:15" x14ac:dyDescent="0.25">
      <c r="L491" s="1"/>
      <c r="M491" s="1"/>
      <c r="N491" s="1"/>
      <c r="O491" s="1"/>
    </row>
    <row r="492" spans="12:15" x14ac:dyDescent="0.25">
      <c r="L492" s="1"/>
      <c r="M492" s="1"/>
      <c r="N492" s="1"/>
      <c r="O492" s="1"/>
    </row>
    <row r="493" spans="12:15" x14ac:dyDescent="0.25">
      <c r="L493" s="1"/>
      <c r="M493" s="1"/>
      <c r="N493" s="1"/>
      <c r="O493" s="1"/>
    </row>
    <row r="494" spans="12:15" x14ac:dyDescent="0.25">
      <c r="L494" s="1"/>
      <c r="M494" s="1"/>
      <c r="N494" s="1"/>
      <c r="O494" s="1"/>
    </row>
    <row r="495" spans="12:15" x14ac:dyDescent="0.25">
      <c r="L495" s="1"/>
      <c r="M495" s="1"/>
      <c r="N495" s="1"/>
      <c r="O495" s="1"/>
    </row>
    <row r="496" spans="12:15" x14ac:dyDescent="0.25">
      <c r="L496" s="1"/>
      <c r="M496" s="1"/>
      <c r="N496" s="1"/>
      <c r="O496" s="1"/>
    </row>
    <row r="497" spans="12:15" x14ac:dyDescent="0.25">
      <c r="L497" s="1"/>
      <c r="M497" s="1"/>
      <c r="N497" s="1"/>
      <c r="O497" s="1"/>
    </row>
    <row r="498" spans="12:15" x14ac:dyDescent="0.25">
      <c r="L498" s="1"/>
      <c r="M498" s="1"/>
      <c r="N498" s="1"/>
      <c r="O498" s="1"/>
    </row>
    <row r="499" spans="12:15" x14ac:dyDescent="0.25">
      <c r="L499" s="1"/>
      <c r="M499" s="1"/>
      <c r="N499" s="1"/>
      <c r="O499" s="1"/>
    </row>
    <row r="500" spans="12:15" x14ac:dyDescent="0.25">
      <c r="L500" s="1"/>
      <c r="M500" s="1"/>
      <c r="N500" s="1"/>
      <c r="O500" s="1"/>
    </row>
    <row r="501" spans="12:15" x14ac:dyDescent="0.25">
      <c r="L501" s="1"/>
      <c r="M501" s="1"/>
      <c r="N501" s="1"/>
      <c r="O501" s="1"/>
    </row>
    <row r="502" spans="12:15" x14ac:dyDescent="0.25">
      <c r="L502" s="1"/>
      <c r="M502" s="1"/>
      <c r="N502" s="1"/>
      <c r="O502" s="1"/>
    </row>
    <row r="503" spans="12:15" x14ac:dyDescent="0.25">
      <c r="L503" s="1"/>
      <c r="M503" s="1"/>
      <c r="N503" s="1"/>
      <c r="O503" s="1"/>
    </row>
    <row r="504" spans="12:15" x14ac:dyDescent="0.25">
      <c r="L504" s="1"/>
      <c r="M504" s="1"/>
      <c r="N504" s="1"/>
      <c r="O504" s="1"/>
    </row>
    <row r="505" spans="12:15" x14ac:dyDescent="0.25">
      <c r="L505" s="1"/>
      <c r="M505" s="1"/>
      <c r="N505" s="1"/>
      <c r="O505" s="1"/>
    </row>
    <row r="506" spans="12:15" x14ac:dyDescent="0.25">
      <c r="L506" s="1"/>
      <c r="M506" s="1"/>
      <c r="N506" s="1"/>
      <c r="O506" s="1"/>
    </row>
    <row r="507" spans="12:15" x14ac:dyDescent="0.25">
      <c r="L507" s="1"/>
      <c r="M507" s="1"/>
      <c r="N507" s="1"/>
      <c r="O507" s="1"/>
    </row>
    <row r="508" spans="12:15" x14ac:dyDescent="0.25">
      <c r="L508" s="1"/>
      <c r="M508" s="1"/>
      <c r="N508" s="1"/>
      <c r="O508" s="1"/>
    </row>
    <row r="509" spans="12:15" x14ac:dyDescent="0.25">
      <c r="L509" s="1"/>
      <c r="M509" s="1"/>
      <c r="N509" s="1"/>
      <c r="O509" s="1"/>
    </row>
    <row r="510" spans="12:15" x14ac:dyDescent="0.25">
      <c r="L510" s="1"/>
      <c r="M510" s="1"/>
      <c r="N510" s="1"/>
      <c r="O510" s="1"/>
    </row>
    <row r="511" spans="12:15" x14ac:dyDescent="0.25">
      <c r="L511" s="1"/>
      <c r="M511" s="1"/>
      <c r="N511" s="1"/>
      <c r="O511" s="1"/>
    </row>
    <row r="512" spans="12:15" x14ac:dyDescent="0.25">
      <c r="L512" s="1"/>
      <c r="M512" s="1"/>
      <c r="N512" s="1"/>
      <c r="O512" s="1"/>
    </row>
    <row r="513" spans="12:15" x14ac:dyDescent="0.25">
      <c r="L513" s="1"/>
      <c r="M513" s="1"/>
      <c r="N513" s="1"/>
      <c r="O513" s="1"/>
    </row>
    <row r="514" spans="12:15" x14ac:dyDescent="0.25">
      <c r="L514" s="1"/>
      <c r="M514" s="1"/>
      <c r="N514" s="1"/>
      <c r="O514" s="1"/>
    </row>
    <row r="515" spans="12:15" x14ac:dyDescent="0.25">
      <c r="L515" s="1"/>
      <c r="M515" s="1"/>
      <c r="N515" s="1"/>
      <c r="O515" s="1"/>
    </row>
    <row r="516" spans="12:15" x14ac:dyDescent="0.25">
      <c r="L516" s="1"/>
      <c r="M516" s="1"/>
      <c r="N516" s="1"/>
      <c r="O516" s="1"/>
    </row>
    <row r="517" spans="12:15" x14ac:dyDescent="0.25">
      <c r="L517" s="1"/>
      <c r="M517" s="1"/>
      <c r="N517" s="1"/>
      <c r="O517" s="1"/>
    </row>
    <row r="518" spans="12:15" x14ac:dyDescent="0.25">
      <c r="L518" s="1"/>
      <c r="M518" s="1"/>
      <c r="N518" s="1"/>
      <c r="O518" s="1"/>
    </row>
    <row r="519" spans="12:15" x14ac:dyDescent="0.25">
      <c r="L519" s="1"/>
      <c r="M519" s="1"/>
      <c r="N519" s="1"/>
      <c r="O519" s="1"/>
    </row>
    <row r="520" spans="12:15" x14ac:dyDescent="0.25">
      <c r="L520" s="1"/>
      <c r="M520" s="1"/>
      <c r="N520" s="1"/>
      <c r="O520" s="1"/>
    </row>
    <row r="521" spans="12:15" x14ac:dyDescent="0.25">
      <c r="L521" s="1"/>
      <c r="M521" s="1"/>
      <c r="N521" s="1"/>
      <c r="O521" s="1"/>
    </row>
    <row r="522" spans="12:15" x14ac:dyDescent="0.25">
      <c r="L522" s="1"/>
      <c r="M522" s="1"/>
      <c r="N522" s="1"/>
      <c r="O522" s="1"/>
    </row>
    <row r="523" spans="12:15" x14ac:dyDescent="0.25">
      <c r="L523" s="1"/>
      <c r="M523" s="1"/>
      <c r="N523" s="1"/>
      <c r="O523" s="1"/>
    </row>
    <row r="524" spans="12:15" x14ac:dyDescent="0.25">
      <c r="L524" s="1"/>
      <c r="M524" s="1"/>
      <c r="N524" s="1"/>
      <c r="O524" s="1"/>
    </row>
    <row r="525" spans="12:15" x14ac:dyDescent="0.25">
      <c r="L525" s="1"/>
      <c r="M525" s="1"/>
      <c r="N525" s="1"/>
      <c r="O525" s="1"/>
    </row>
    <row r="526" spans="12:15" x14ac:dyDescent="0.25">
      <c r="L526" s="1"/>
      <c r="M526" s="1"/>
      <c r="N526" s="1"/>
      <c r="O526" s="1"/>
    </row>
    <row r="527" spans="12:15" x14ac:dyDescent="0.25">
      <c r="L527" s="1"/>
      <c r="M527" s="1"/>
      <c r="N527" s="1"/>
      <c r="O527" s="1"/>
    </row>
    <row r="528" spans="12:15" x14ac:dyDescent="0.25">
      <c r="L528" s="1"/>
      <c r="M528" s="1"/>
      <c r="N528" s="1"/>
      <c r="O528" s="1"/>
    </row>
    <row r="529" spans="12:15" x14ac:dyDescent="0.25">
      <c r="L529" s="1"/>
      <c r="M529" s="1"/>
      <c r="N529" s="1"/>
      <c r="O529" s="1"/>
    </row>
    <row r="530" spans="12:15" x14ac:dyDescent="0.25">
      <c r="L530" s="1"/>
      <c r="M530" s="1"/>
      <c r="N530" s="1"/>
      <c r="O530" s="1"/>
    </row>
    <row r="531" spans="12:15" x14ac:dyDescent="0.25">
      <c r="L531" s="1"/>
      <c r="M531" s="1"/>
      <c r="N531" s="1"/>
      <c r="O531" s="1"/>
    </row>
    <row r="532" spans="12:15" x14ac:dyDescent="0.25">
      <c r="L532" s="1"/>
      <c r="M532" s="1"/>
      <c r="N532" s="1"/>
      <c r="O532" s="1"/>
    </row>
    <row r="533" spans="12:15" x14ac:dyDescent="0.25">
      <c r="L533" s="1"/>
      <c r="M533" s="1"/>
      <c r="N533" s="1"/>
      <c r="O533" s="1"/>
    </row>
    <row r="534" spans="12:15" x14ac:dyDescent="0.25">
      <c r="L534" s="1"/>
      <c r="M534" s="1"/>
      <c r="N534" s="1"/>
      <c r="O534" s="1"/>
    </row>
    <row r="535" spans="12:15" x14ac:dyDescent="0.25">
      <c r="L535" s="1"/>
      <c r="M535" s="1"/>
      <c r="N535" s="1"/>
      <c r="O535" s="1"/>
    </row>
    <row r="536" spans="12:15" x14ac:dyDescent="0.25">
      <c r="L536" s="1"/>
      <c r="M536" s="1"/>
      <c r="N536" s="1"/>
      <c r="O536" s="1"/>
    </row>
    <row r="537" spans="12:15" x14ac:dyDescent="0.25">
      <c r="L537" s="1"/>
      <c r="M537" s="1"/>
      <c r="N537" s="1"/>
      <c r="O537" s="1"/>
    </row>
    <row r="538" spans="12:15" x14ac:dyDescent="0.25">
      <c r="L538" s="1"/>
      <c r="M538" s="1"/>
      <c r="N538" s="1"/>
      <c r="O538" s="1"/>
    </row>
    <row r="539" spans="12:15" x14ac:dyDescent="0.25">
      <c r="L539" s="1"/>
      <c r="M539" s="1"/>
      <c r="N539" s="1"/>
      <c r="O539" s="1"/>
    </row>
    <row r="540" spans="12:15" x14ac:dyDescent="0.25">
      <c r="L540" s="1"/>
      <c r="M540" s="1"/>
      <c r="N540" s="1"/>
      <c r="O540" s="1"/>
    </row>
    <row r="541" spans="12:15" x14ac:dyDescent="0.25">
      <c r="L541" s="1"/>
      <c r="M541" s="1"/>
      <c r="N541" s="1"/>
      <c r="O541" s="1"/>
    </row>
    <row r="542" spans="12:15" x14ac:dyDescent="0.25">
      <c r="L542" s="1"/>
      <c r="M542" s="1"/>
      <c r="N542" s="1"/>
      <c r="O542" s="1"/>
    </row>
    <row r="543" spans="12:15" x14ac:dyDescent="0.25">
      <c r="L543" s="1"/>
      <c r="M543" s="1"/>
      <c r="N543" s="1"/>
      <c r="O543" s="1"/>
    </row>
    <row r="544" spans="12:15" x14ac:dyDescent="0.25">
      <c r="L544" s="1"/>
      <c r="M544" s="1"/>
      <c r="N544" s="1"/>
      <c r="O544" s="1"/>
    </row>
    <row r="545" spans="12:15" x14ac:dyDescent="0.25">
      <c r="L545" s="1"/>
      <c r="M545" s="1"/>
      <c r="N545" s="1"/>
      <c r="O545" s="1"/>
    </row>
    <row r="546" spans="12:15" x14ac:dyDescent="0.25">
      <c r="L546" s="1"/>
      <c r="M546" s="1"/>
      <c r="N546" s="1"/>
      <c r="O546" s="1"/>
    </row>
    <row r="547" spans="12:15" x14ac:dyDescent="0.25">
      <c r="L547" s="1"/>
      <c r="M547" s="1"/>
      <c r="N547" s="1"/>
      <c r="O547" s="1"/>
    </row>
    <row r="548" spans="12:15" x14ac:dyDescent="0.25">
      <c r="L548" s="1"/>
      <c r="M548" s="1"/>
      <c r="N548" s="1"/>
      <c r="O548" s="1"/>
    </row>
    <row r="549" spans="12:15" x14ac:dyDescent="0.25">
      <c r="L549" s="1"/>
      <c r="M549" s="1"/>
      <c r="N549" s="1"/>
      <c r="O549" s="1"/>
    </row>
    <row r="550" spans="12:15" x14ac:dyDescent="0.25">
      <c r="L550" s="1"/>
      <c r="M550" s="1"/>
      <c r="N550" s="1"/>
      <c r="O550" s="1"/>
    </row>
    <row r="551" spans="12:15" x14ac:dyDescent="0.25">
      <c r="L551" s="1"/>
      <c r="M551" s="1"/>
      <c r="N551" s="1"/>
      <c r="O551" s="1"/>
    </row>
    <row r="552" spans="12:15" x14ac:dyDescent="0.25">
      <c r="L552" s="1"/>
      <c r="M552" s="1"/>
      <c r="N552" s="1"/>
      <c r="O552" s="1"/>
    </row>
    <row r="553" spans="12:15" x14ac:dyDescent="0.25">
      <c r="L553" s="1"/>
      <c r="M553" s="1"/>
      <c r="N553" s="1"/>
      <c r="O553" s="1"/>
    </row>
    <row r="554" spans="12:15" x14ac:dyDescent="0.25">
      <c r="L554" s="1"/>
      <c r="M554" s="1"/>
      <c r="N554" s="1"/>
      <c r="O554" s="1"/>
    </row>
    <row r="555" spans="12:15" x14ac:dyDescent="0.25">
      <c r="L555" s="1"/>
      <c r="M555" s="1"/>
      <c r="N555" s="1"/>
      <c r="O555" s="1"/>
    </row>
    <row r="556" spans="12:15" x14ac:dyDescent="0.25">
      <c r="L556" s="1"/>
      <c r="M556" s="1"/>
      <c r="N556" s="1"/>
      <c r="O556" s="1"/>
    </row>
    <row r="557" spans="12:15" x14ac:dyDescent="0.25">
      <c r="L557" s="1"/>
      <c r="M557" s="1"/>
      <c r="N557" s="1"/>
      <c r="O557" s="1"/>
    </row>
    <row r="558" spans="12:15" x14ac:dyDescent="0.25">
      <c r="L558" s="1"/>
      <c r="M558" s="1"/>
      <c r="N558" s="1"/>
      <c r="O558" s="1"/>
    </row>
    <row r="559" spans="12:15" x14ac:dyDescent="0.25">
      <c r="L559" s="1"/>
      <c r="M559" s="1"/>
      <c r="N559" s="1"/>
      <c r="O559" s="1"/>
    </row>
    <row r="560" spans="12:15" x14ac:dyDescent="0.25">
      <c r="L560" s="1"/>
      <c r="M560" s="1"/>
      <c r="N560" s="1"/>
      <c r="O560" s="1"/>
    </row>
    <row r="561" spans="12:15" x14ac:dyDescent="0.25">
      <c r="L561" s="1"/>
      <c r="M561" s="1"/>
      <c r="N561" s="1"/>
      <c r="O561" s="1"/>
    </row>
    <row r="562" spans="12:15" x14ac:dyDescent="0.25">
      <c r="L562" s="1"/>
      <c r="M562" s="1"/>
      <c r="N562" s="1"/>
      <c r="O562" s="1"/>
    </row>
    <row r="563" spans="12:15" x14ac:dyDescent="0.25">
      <c r="L563" s="1"/>
      <c r="M563" s="1"/>
      <c r="N563" s="1"/>
      <c r="O563" s="1"/>
    </row>
    <row r="564" spans="12:15" x14ac:dyDescent="0.25">
      <c r="L564" s="1"/>
      <c r="M564" s="1"/>
      <c r="N564" s="1"/>
      <c r="O564" s="1"/>
    </row>
    <row r="565" spans="12:15" x14ac:dyDescent="0.25">
      <c r="L565" s="1"/>
      <c r="M565" s="1"/>
      <c r="N565" s="1"/>
      <c r="O565" s="1"/>
    </row>
    <row r="566" spans="12:15" x14ac:dyDescent="0.25">
      <c r="L566" s="1"/>
      <c r="M566" s="1"/>
      <c r="N566" s="1"/>
      <c r="O566" s="1"/>
    </row>
    <row r="567" spans="12:15" x14ac:dyDescent="0.25">
      <c r="L567" s="1"/>
      <c r="M567" s="1"/>
      <c r="N567" s="1"/>
      <c r="O567" s="1"/>
    </row>
    <row r="568" spans="12:15" x14ac:dyDescent="0.25">
      <c r="L568" s="1"/>
      <c r="M568" s="1"/>
      <c r="N568" s="1"/>
      <c r="O568" s="1"/>
    </row>
    <row r="569" spans="12:15" x14ac:dyDescent="0.25">
      <c r="L569" s="1"/>
      <c r="M569" s="1"/>
      <c r="N569" s="1"/>
      <c r="O569" s="1"/>
    </row>
    <row r="570" spans="12:15" x14ac:dyDescent="0.25">
      <c r="L570" s="1"/>
      <c r="M570" s="1"/>
      <c r="N570" s="1"/>
      <c r="O570" s="1"/>
    </row>
    <row r="571" spans="12:15" x14ac:dyDescent="0.25">
      <c r="L571" s="1"/>
      <c r="M571" s="1"/>
      <c r="N571" s="1"/>
      <c r="O571" s="1"/>
    </row>
    <row r="572" spans="12:15" x14ac:dyDescent="0.25">
      <c r="L572" s="1"/>
      <c r="M572" s="1"/>
      <c r="N572" s="1"/>
      <c r="O572" s="1"/>
    </row>
    <row r="573" spans="12:15" x14ac:dyDescent="0.25">
      <c r="L573" s="1"/>
      <c r="M573" s="1"/>
      <c r="N573" s="1"/>
      <c r="O573" s="1"/>
    </row>
    <row r="574" spans="12:15" x14ac:dyDescent="0.25">
      <c r="L574" s="1"/>
      <c r="M574" s="1"/>
      <c r="N574" s="1"/>
      <c r="O574" s="1"/>
    </row>
    <row r="575" spans="12:15" x14ac:dyDescent="0.25">
      <c r="L575" s="1"/>
      <c r="M575" s="1"/>
      <c r="N575" s="1"/>
      <c r="O575" s="1"/>
    </row>
    <row r="576" spans="12:15" x14ac:dyDescent="0.25">
      <c r="L576" s="1"/>
      <c r="M576" s="1"/>
      <c r="N576" s="1"/>
      <c r="O576" s="1"/>
    </row>
    <row r="577" spans="12:15" x14ac:dyDescent="0.25">
      <c r="L577" s="1"/>
      <c r="M577" s="1"/>
      <c r="N577" s="1"/>
      <c r="O577" s="1"/>
    </row>
    <row r="578" spans="12:15" x14ac:dyDescent="0.25">
      <c r="L578" s="1"/>
      <c r="M578" s="1"/>
      <c r="N578" s="1"/>
      <c r="O578" s="1"/>
    </row>
    <row r="579" spans="12:15" x14ac:dyDescent="0.25">
      <c r="L579" s="1"/>
      <c r="M579" s="1"/>
      <c r="N579" s="1"/>
      <c r="O579" s="1"/>
    </row>
    <row r="580" spans="12:15" x14ac:dyDescent="0.25">
      <c r="L580" s="1"/>
      <c r="M580" s="1"/>
      <c r="N580" s="1"/>
      <c r="O580" s="1"/>
    </row>
    <row r="581" spans="12:15" x14ac:dyDescent="0.25">
      <c r="L581" s="1"/>
      <c r="M581" s="1"/>
      <c r="N581" s="1"/>
      <c r="O581" s="1"/>
    </row>
    <row r="582" spans="12:15" x14ac:dyDescent="0.25">
      <c r="L582" s="1"/>
      <c r="M582" s="1"/>
      <c r="N582" s="1"/>
      <c r="O582" s="1"/>
    </row>
    <row r="583" spans="12:15" x14ac:dyDescent="0.25">
      <c r="L583" s="1"/>
      <c r="M583" s="1"/>
      <c r="N583" s="1"/>
      <c r="O583" s="1"/>
    </row>
    <row r="584" spans="12:15" x14ac:dyDescent="0.25">
      <c r="L584" s="1"/>
      <c r="M584" s="1"/>
      <c r="N584" s="1"/>
      <c r="O584" s="1"/>
    </row>
    <row r="585" spans="12:15" x14ac:dyDescent="0.25">
      <c r="L585" s="1"/>
      <c r="M585" s="1"/>
      <c r="N585" s="1"/>
      <c r="O585" s="1"/>
    </row>
    <row r="586" spans="12:15" x14ac:dyDescent="0.25">
      <c r="L586" s="1"/>
      <c r="M586" s="1"/>
      <c r="N586" s="1"/>
      <c r="O586" s="1"/>
    </row>
    <row r="587" spans="12:15" x14ac:dyDescent="0.25">
      <c r="L587" s="1"/>
      <c r="M587" s="1"/>
      <c r="N587" s="1"/>
      <c r="O587" s="1"/>
    </row>
    <row r="588" spans="12:15" x14ac:dyDescent="0.25">
      <c r="L588" s="1"/>
      <c r="M588" s="1"/>
      <c r="N588" s="1"/>
      <c r="O588" s="1"/>
    </row>
    <row r="589" spans="12:15" x14ac:dyDescent="0.25">
      <c r="L589" s="1"/>
      <c r="M589" s="1"/>
      <c r="N589" s="1"/>
      <c r="O589" s="1"/>
    </row>
    <row r="590" spans="12:15" x14ac:dyDescent="0.25">
      <c r="L590" s="1"/>
      <c r="M590" s="1"/>
      <c r="N590" s="1"/>
      <c r="O590" s="1"/>
    </row>
    <row r="591" spans="12:15" x14ac:dyDescent="0.25">
      <c r="L591" s="1"/>
      <c r="M591" s="1"/>
      <c r="N591" s="1"/>
      <c r="O591" s="1"/>
    </row>
    <row r="592" spans="12:15" x14ac:dyDescent="0.25">
      <c r="L592" s="1"/>
      <c r="M592" s="1"/>
      <c r="N592" s="1"/>
      <c r="O592" s="1"/>
    </row>
    <row r="593" spans="12:15" x14ac:dyDescent="0.25">
      <c r="L593" s="1"/>
      <c r="M593" s="1"/>
      <c r="N593" s="1"/>
      <c r="O593" s="1"/>
    </row>
    <row r="594" spans="12:15" x14ac:dyDescent="0.25">
      <c r="L594" s="1"/>
      <c r="M594" s="1"/>
      <c r="N594" s="1"/>
      <c r="O594" s="1"/>
    </row>
    <row r="595" spans="12:15" x14ac:dyDescent="0.25">
      <c r="L595" s="1"/>
      <c r="M595" s="1"/>
      <c r="N595" s="1"/>
      <c r="O595" s="1"/>
    </row>
    <row r="596" spans="12:15" x14ac:dyDescent="0.25">
      <c r="L596" s="1"/>
      <c r="M596" s="1"/>
      <c r="N596" s="1"/>
      <c r="O596" s="1"/>
    </row>
    <row r="597" spans="12:15" x14ac:dyDescent="0.25">
      <c r="L597" s="1"/>
      <c r="M597" s="1"/>
      <c r="N597" s="1"/>
      <c r="O597" s="1"/>
    </row>
    <row r="598" spans="12:15" x14ac:dyDescent="0.25">
      <c r="L598" s="1"/>
      <c r="M598" s="1"/>
      <c r="N598" s="1"/>
      <c r="O598" s="1"/>
    </row>
    <row r="599" spans="12:15" x14ac:dyDescent="0.25">
      <c r="L599" s="1"/>
      <c r="M599" s="1"/>
      <c r="N599" s="1"/>
      <c r="O599" s="1"/>
    </row>
    <row r="600" spans="12:15" x14ac:dyDescent="0.25">
      <c r="L600" s="1"/>
      <c r="M600" s="1"/>
      <c r="N600" s="1"/>
      <c r="O600" s="1"/>
    </row>
    <row r="601" spans="12:15" x14ac:dyDescent="0.25">
      <c r="L601" s="1"/>
      <c r="M601" s="1"/>
      <c r="N601" s="1"/>
      <c r="O601" s="1"/>
    </row>
    <row r="602" spans="12:15" x14ac:dyDescent="0.25">
      <c r="L602" s="1"/>
      <c r="M602" s="1"/>
      <c r="N602" s="1"/>
      <c r="O602" s="1"/>
    </row>
    <row r="603" spans="12:15" x14ac:dyDescent="0.25">
      <c r="L603" s="1"/>
      <c r="M603" s="1"/>
      <c r="N603" s="1"/>
      <c r="O603" s="1"/>
    </row>
    <row r="604" spans="12:15" x14ac:dyDescent="0.25">
      <c r="L604" s="1"/>
      <c r="M604" s="1"/>
      <c r="N604" s="1"/>
      <c r="O604" s="1"/>
    </row>
    <row r="605" spans="12:15" x14ac:dyDescent="0.25">
      <c r="L605" s="1"/>
      <c r="M605" s="1"/>
      <c r="N605" s="1"/>
      <c r="O605" s="1"/>
    </row>
    <row r="606" spans="12:15" x14ac:dyDescent="0.25">
      <c r="L606" s="1"/>
      <c r="M606" s="1"/>
      <c r="N606" s="1"/>
      <c r="O606" s="1"/>
    </row>
    <row r="607" spans="12:15" x14ac:dyDescent="0.25">
      <c r="L607" s="1"/>
      <c r="M607" s="1"/>
      <c r="N607" s="1"/>
      <c r="O607" s="1"/>
    </row>
    <row r="608" spans="12:15" x14ac:dyDescent="0.25">
      <c r="L608" s="1"/>
      <c r="M608" s="1"/>
      <c r="N608" s="1"/>
      <c r="O608" s="1"/>
    </row>
    <row r="609" spans="12:15" x14ac:dyDescent="0.25">
      <c r="L609" s="1"/>
      <c r="M609" s="1"/>
      <c r="N609" s="1"/>
      <c r="O609" s="1"/>
    </row>
    <row r="610" spans="12:15" x14ac:dyDescent="0.25">
      <c r="L610" s="1"/>
      <c r="M610" s="1"/>
      <c r="N610" s="1"/>
      <c r="O610" s="1"/>
    </row>
    <row r="611" spans="12:15" x14ac:dyDescent="0.25">
      <c r="L611" s="1"/>
      <c r="M611" s="1"/>
      <c r="N611" s="1"/>
      <c r="O611" s="1"/>
    </row>
    <row r="612" spans="12:15" x14ac:dyDescent="0.25">
      <c r="L612" s="1"/>
      <c r="M612" s="1"/>
      <c r="N612" s="1"/>
      <c r="O612" s="1"/>
    </row>
    <row r="613" spans="12:15" x14ac:dyDescent="0.25">
      <c r="L613" s="1"/>
      <c r="M613" s="1"/>
      <c r="N613" s="1"/>
      <c r="O613" s="1"/>
    </row>
    <row r="614" spans="12:15" x14ac:dyDescent="0.25">
      <c r="L614" s="1"/>
      <c r="M614" s="1"/>
      <c r="N614" s="1"/>
      <c r="O614" s="1"/>
    </row>
    <row r="615" spans="12:15" x14ac:dyDescent="0.25">
      <c r="L615" s="1"/>
      <c r="M615" s="1"/>
      <c r="N615" s="1"/>
      <c r="O615" s="1"/>
    </row>
    <row r="616" spans="12:15" x14ac:dyDescent="0.25">
      <c r="L616" s="1"/>
      <c r="M616" s="1"/>
      <c r="N616" s="1"/>
      <c r="O616" s="1"/>
    </row>
    <row r="617" spans="12:15" x14ac:dyDescent="0.25">
      <c r="L617" s="1"/>
      <c r="M617" s="1"/>
      <c r="N617" s="1"/>
      <c r="O617" s="1"/>
    </row>
    <row r="618" spans="12:15" x14ac:dyDescent="0.25">
      <c r="L618" s="1"/>
      <c r="M618" s="1"/>
      <c r="N618" s="1"/>
      <c r="O618" s="1"/>
    </row>
    <row r="619" spans="12:15" x14ac:dyDescent="0.25">
      <c r="L619" s="1"/>
      <c r="M619" s="1"/>
      <c r="N619" s="1"/>
      <c r="O619" s="1"/>
    </row>
    <row r="620" spans="12:15" x14ac:dyDescent="0.25">
      <c r="L620" s="1"/>
      <c r="M620" s="1"/>
      <c r="N620" s="1"/>
      <c r="O620" s="1"/>
    </row>
    <row r="621" spans="12:15" x14ac:dyDescent="0.25">
      <c r="L621" s="1"/>
      <c r="M621" s="1"/>
      <c r="N621" s="1"/>
      <c r="O621" s="1"/>
    </row>
    <row r="622" spans="12:15" x14ac:dyDescent="0.25">
      <c r="L622" s="1"/>
      <c r="M622" s="1"/>
      <c r="N622" s="1"/>
      <c r="O622" s="1"/>
    </row>
    <row r="623" spans="12:15" x14ac:dyDescent="0.25">
      <c r="L623" s="1"/>
      <c r="M623" s="1"/>
      <c r="N623" s="1"/>
      <c r="O623" s="1"/>
    </row>
    <row r="624" spans="12:15" x14ac:dyDescent="0.25">
      <c r="L624" s="1"/>
      <c r="M624" s="1"/>
      <c r="N624" s="1"/>
      <c r="O624" s="1"/>
    </row>
    <row r="625" spans="12:15" x14ac:dyDescent="0.25">
      <c r="L625" s="1"/>
      <c r="M625" s="1"/>
      <c r="N625" s="1"/>
      <c r="O625" s="1"/>
    </row>
    <row r="626" spans="12:15" x14ac:dyDescent="0.25">
      <c r="L626" s="1"/>
      <c r="M626" s="1"/>
      <c r="N626" s="1"/>
      <c r="O626" s="1"/>
    </row>
    <row r="627" spans="12:15" x14ac:dyDescent="0.25">
      <c r="L627" s="1"/>
      <c r="M627" s="1"/>
      <c r="N627" s="1"/>
      <c r="O627" s="1"/>
    </row>
    <row r="628" spans="12:15" x14ac:dyDescent="0.25">
      <c r="L628" s="1"/>
      <c r="M628" s="1"/>
      <c r="N628" s="1"/>
      <c r="O628" s="1"/>
    </row>
    <row r="629" spans="12:15" x14ac:dyDescent="0.25">
      <c r="L629" s="1"/>
      <c r="M629" s="1"/>
      <c r="N629" s="1"/>
      <c r="O629" s="1"/>
    </row>
    <row r="630" spans="12:15" x14ac:dyDescent="0.25">
      <c r="L630" s="1"/>
      <c r="M630" s="1"/>
      <c r="N630" s="1"/>
      <c r="O630" s="1"/>
    </row>
    <row r="631" spans="12:15" x14ac:dyDescent="0.25">
      <c r="L631" s="1"/>
      <c r="M631" s="1"/>
      <c r="N631" s="1"/>
      <c r="O631" s="1"/>
    </row>
    <row r="632" spans="12:15" x14ac:dyDescent="0.25">
      <c r="L632" s="1"/>
      <c r="M632" s="1"/>
      <c r="N632" s="1"/>
      <c r="O632" s="1"/>
    </row>
    <row r="633" spans="12:15" x14ac:dyDescent="0.25">
      <c r="L633" s="1"/>
      <c r="M633" s="1"/>
      <c r="N633" s="1"/>
      <c r="O633" s="1"/>
    </row>
    <row r="634" spans="12:15" x14ac:dyDescent="0.25">
      <c r="L634" s="1"/>
      <c r="M634" s="1"/>
      <c r="N634" s="1"/>
      <c r="O634" s="1"/>
    </row>
    <row r="635" spans="12:15" x14ac:dyDescent="0.25">
      <c r="L635" s="1"/>
      <c r="M635" s="1"/>
      <c r="N635" s="1"/>
      <c r="O635" s="1"/>
    </row>
    <row r="636" spans="12:15" x14ac:dyDescent="0.25">
      <c r="L636" s="1"/>
      <c r="M636" s="1"/>
      <c r="N636" s="1"/>
      <c r="O636" s="1"/>
    </row>
    <row r="637" spans="12:15" x14ac:dyDescent="0.25">
      <c r="L637" s="1"/>
      <c r="M637" s="1"/>
      <c r="N637" s="1"/>
      <c r="O637" s="1"/>
    </row>
    <row r="638" spans="12:15" x14ac:dyDescent="0.25">
      <c r="L638" s="1"/>
      <c r="M638" s="1"/>
      <c r="N638" s="1"/>
      <c r="O638" s="1"/>
    </row>
    <row r="639" spans="12:15" x14ac:dyDescent="0.25">
      <c r="L639" s="1"/>
      <c r="M639" s="1"/>
      <c r="N639" s="1"/>
      <c r="O639" s="1"/>
    </row>
    <row r="640" spans="12:15" x14ac:dyDescent="0.25">
      <c r="L640" s="1"/>
      <c r="M640" s="1"/>
      <c r="N640" s="1"/>
      <c r="O640" s="1"/>
    </row>
    <row r="641" spans="12:15" x14ac:dyDescent="0.25">
      <c r="L641" s="1"/>
      <c r="M641" s="1"/>
      <c r="N641" s="1"/>
      <c r="O641" s="1"/>
    </row>
    <row r="642" spans="12:15" x14ac:dyDescent="0.25">
      <c r="L642" s="1"/>
      <c r="M642" s="1"/>
      <c r="N642" s="1"/>
      <c r="O642" s="1"/>
    </row>
    <row r="643" spans="12:15" x14ac:dyDescent="0.25">
      <c r="L643" s="1"/>
      <c r="M643" s="1"/>
      <c r="N643" s="1"/>
      <c r="O643" s="1"/>
    </row>
    <row r="644" spans="12:15" x14ac:dyDescent="0.25">
      <c r="L644" s="1"/>
      <c r="M644" s="1"/>
      <c r="N644" s="1"/>
      <c r="O644" s="1"/>
    </row>
    <row r="645" spans="12:15" x14ac:dyDescent="0.25">
      <c r="L645" s="1"/>
      <c r="M645" s="1"/>
      <c r="N645" s="1"/>
      <c r="O645" s="1"/>
    </row>
    <row r="646" spans="12:15" x14ac:dyDescent="0.25">
      <c r="L646" s="1"/>
      <c r="M646" s="1"/>
      <c r="N646" s="1"/>
      <c r="O646" s="1"/>
    </row>
    <row r="647" spans="12:15" x14ac:dyDescent="0.25">
      <c r="L647" s="1"/>
      <c r="M647" s="1"/>
      <c r="N647" s="1"/>
      <c r="O647" s="1"/>
    </row>
    <row r="648" spans="12:15" x14ac:dyDescent="0.25">
      <c r="L648" s="1"/>
      <c r="M648" s="1"/>
      <c r="N648" s="1"/>
      <c r="O648" s="1"/>
    </row>
    <row r="649" spans="12:15" x14ac:dyDescent="0.25">
      <c r="L649" s="1"/>
      <c r="M649" s="1"/>
      <c r="N649" s="1"/>
      <c r="O649" s="1"/>
    </row>
    <row r="650" spans="12:15" x14ac:dyDescent="0.25">
      <c r="L650" s="1"/>
      <c r="M650" s="1"/>
      <c r="N650" s="1"/>
      <c r="O650" s="1"/>
    </row>
    <row r="651" spans="12:15" x14ac:dyDescent="0.25">
      <c r="L651" s="1"/>
      <c r="M651" s="1"/>
      <c r="N651" s="1"/>
      <c r="O651" s="1"/>
    </row>
    <row r="652" spans="12:15" x14ac:dyDescent="0.25">
      <c r="L652" s="1"/>
      <c r="M652" s="1"/>
      <c r="N652" s="1"/>
      <c r="O652" s="1"/>
    </row>
    <row r="653" spans="12:15" x14ac:dyDescent="0.25">
      <c r="L653" s="1"/>
      <c r="M653" s="1"/>
      <c r="N653" s="1"/>
      <c r="O653" s="1"/>
    </row>
    <row r="654" spans="12:15" x14ac:dyDescent="0.25">
      <c r="L654" s="1"/>
      <c r="M654" s="1"/>
      <c r="N654" s="1"/>
      <c r="O654" s="1"/>
    </row>
    <row r="655" spans="12:15" x14ac:dyDescent="0.25">
      <c r="L655" s="1"/>
      <c r="M655" s="1"/>
      <c r="N655" s="1"/>
      <c r="O655" s="1"/>
    </row>
    <row r="656" spans="12:15" x14ac:dyDescent="0.25">
      <c r="L656" s="1"/>
      <c r="M656" s="1"/>
      <c r="N656" s="1"/>
      <c r="O656" s="1"/>
    </row>
    <row r="657" spans="12:15" x14ac:dyDescent="0.25">
      <c r="L657" s="1"/>
      <c r="M657" s="1"/>
      <c r="N657" s="1"/>
      <c r="O657" s="1"/>
    </row>
    <row r="658" spans="12:15" x14ac:dyDescent="0.25">
      <c r="L658" s="1"/>
      <c r="M658" s="1"/>
      <c r="N658" s="1"/>
      <c r="O658" s="1"/>
    </row>
    <row r="659" spans="12:15" x14ac:dyDescent="0.25">
      <c r="L659" s="1"/>
      <c r="M659" s="1"/>
      <c r="N659" s="1"/>
      <c r="O659" s="1"/>
    </row>
    <row r="660" spans="12:15" x14ac:dyDescent="0.25">
      <c r="L660" s="1"/>
      <c r="M660" s="1"/>
      <c r="N660" s="1"/>
      <c r="O660" s="1"/>
    </row>
    <row r="661" spans="12:15" x14ac:dyDescent="0.25">
      <c r="L661" s="1"/>
      <c r="M661" s="1"/>
      <c r="N661" s="1"/>
      <c r="O661" s="1"/>
    </row>
    <row r="662" spans="12:15" x14ac:dyDescent="0.25">
      <c r="L662" s="1"/>
      <c r="M662" s="1"/>
      <c r="N662" s="1"/>
      <c r="O662" s="1"/>
    </row>
    <row r="663" spans="12:15" x14ac:dyDescent="0.25">
      <c r="L663" s="1"/>
      <c r="M663" s="1"/>
      <c r="N663" s="1"/>
      <c r="O663" s="1"/>
    </row>
    <row r="664" spans="12:15" x14ac:dyDescent="0.25">
      <c r="L664" s="1"/>
      <c r="M664" s="1"/>
      <c r="N664" s="1"/>
      <c r="O664" s="1"/>
    </row>
    <row r="665" spans="12:15" x14ac:dyDescent="0.25">
      <c r="L665" s="1"/>
      <c r="M665" s="1"/>
      <c r="N665" s="1"/>
      <c r="O665" s="1"/>
    </row>
    <row r="666" spans="12:15" x14ac:dyDescent="0.25">
      <c r="L666" s="1"/>
      <c r="M666" s="1"/>
      <c r="N666" s="1"/>
      <c r="O666" s="1"/>
    </row>
    <row r="667" spans="12:15" x14ac:dyDescent="0.25">
      <c r="L667" s="1"/>
      <c r="M667" s="1"/>
      <c r="N667" s="1"/>
      <c r="O667" s="1"/>
    </row>
    <row r="668" spans="12:15" x14ac:dyDescent="0.25">
      <c r="L668" s="1"/>
      <c r="M668" s="1"/>
      <c r="N668" s="1"/>
      <c r="O668" s="1"/>
    </row>
    <row r="669" spans="12:15" x14ac:dyDescent="0.25">
      <c r="L669" s="1"/>
      <c r="M669" s="1"/>
      <c r="N669" s="1"/>
      <c r="O669" s="1"/>
    </row>
    <row r="670" spans="12:15" x14ac:dyDescent="0.25">
      <c r="L670" s="1"/>
      <c r="M670" s="1"/>
      <c r="N670" s="1"/>
      <c r="O670" s="1"/>
    </row>
    <row r="671" spans="12:15" x14ac:dyDescent="0.25">
      <c r="L671" s="1"/>
      <c r="M671" s="1"/>
      <c r="N671" s="1"/>
      <c r="O671" s="1"/>
    </row>
    <row r="672" spans="12:15" x14ac:dyDescent="0.25">
      <c r="L672" s="1"/>
      <c r="M672" s="1"/>
      <c r="N672" s="1"/>
      <c r="O672" s="1"/>
    </row>
    <row r="673" spans="12:15" x14ac:dyDescent="0.25">
      <c r="L673" s="1"/>
      <c r="M673" s="1"/>
      <c r="N673" s="1"/>
      <c r="O673" s="1"/>
    </row>
    <row r="674" spans="12:15" x14ac:dyDescent="0.25">
      <c r="L674" s="1"/>
      <c r="M674" s="1"/>
      <c r="N674" s="1"/>
      <c r="O674" s="1"/>
    </row>
    <row r="675" spans="12:15" x14ac:dyDescent="0.25">
      <c r="L675" s="1"/>
      <c r="M675" s="1"/>
      <c r="N675" s="1"/>
      <c r="O675" s="1"/>
    </row>
    <row r="676" spans="12:15" x14ac:dyDescent="0.25">
      <c r="L676" s="1"/>
      <c r="M676" s="1"/>
      <c r="N676" s="1"/>
      <c r="O676" s="1"/>
    </row>
    <row r="677" spans="12:15" x14ac:dyDescent="0.25">
      <c r="L677" s="1"/>
      <c r="M677" s="1"/>
      <c r="N677" s="1"/>
      <c r="O677" s="1"/>
    </row>
    <row r="678" spans="12:15" x14ac:dyDescent="0.25">
      <c r="L678" s="1"/>
      <c r="M678" s="1"/>
      <c r="N678" s="1"/>
      <c r="O678" s="1"/>
    </row>
    <row r="679" spans="12:15" x14ac:dyDescent="0.25">
      <c r="L679" s="1"/>
      <c r="M679" s="1"/>
      <c r="N679" s="1"/>
      <c r="O679" s="1"/>
    </row>
    <row r="680" spans="12:15" x14ac:dyDescent="0.25">
      <c r="L680" s="1"/>
      <c r="M680" s="1"/>
      <c r="N680" s="1"/>
      <c r="O680" s="1"/>
    </row>
    <row r="681" spans="12:15" x14ac:dyDescent="0.25">
      <c r="L681" s="1"/>
      <c r="M681" s="1"/>
      <c r="N681" s="1"/>
      <c r="O681" s="1"/>
    </row>
    <row r="682" spans="12:15" x14ac:dyDescent="0.25">
      <c r="L682" s="1"/>
      <c r="M682" s="1"/>
      <c r="N682" s="1"/>
      <c r="O682" s="1"/>
    </row>
    <row r="683" spans="12:15" x14ac:dyDescent="0.25">
      <c r="L683" s="1"/>
      <c r="M683" s="1"/>
      <c r="N683" s="1"/>
      <c r="O683" s="1"/>
    </row>
    <row r="684" spans="12:15" x14ac:dyDescent="0.25">
      <c r="L684" s="1"/>
      <c r="M684" s="1"/>
      <c r="N684" s="1"/>
      <c r="O684" s="1"/>
    </row>
    <row r="685" spans="12:15" x14ac:dyDescent="0.25">
      <c r="L685" s="1"/>
      <c r="M685" s="1"/>
      <c r="N685" s="1"/>
      <c r="O685" s="1"/>
    </row>
    <row r="686" spans="12:15" x14ac:dyDescent="0.25">
      <c r="L686" s="1"/>
      <c r="M686" s="1"/>
      <c r="N686" s="1"/>
      <c r="O686" s="1"/>
    </row>
    <row r="687" spans="12:15" x14ac:dyDescent="0.25">
      <c r="L687" s="1"/>
      <c r="M687" s="1"/>
      <c r="N687" s="1"/>
      <c r="O687" s="1"/>
    </row>
    <row r="688" spans="12:15" x14ac:dyDescent="0.25">
      <c r="L688" s="1"/>
      <c r="M688" s="1"/>
      <c r="N688" s="1"/>
      <c r="O688" s="1"/>
    </row>
    <row r="689" spans="12:15" x14ac:dyDescent="0.25">
      <c r="L689" s="1"/>
      <c r="M689" s="1"/>
      <c r="N689" s="1"/>
      <c r="O689" s="1"/>
    </row>
    <row r="690" spans="12:15" x14ac:dyDescent="0.25">
      <c r="L690" s="1"/>
      <c r="M690" s="1"/>
      <c r="N690" s="1"/>
      <c r="O690" s="1"/>
    </row>
    <row r="691" spans="12:15" x14ac:dyDescent="0.25">
      <c r="L691" s="1"/>
      <c r="M691" s="1"/>
      <c r="N691" s="1"/>
      <c r="O691" s="1"/>
    </row>
    <row r="692" spans="12:15" x14ac:dyDescent="0.25">
      <c r="L692" s="1"/>
      <c r="M692" s="1"/>
      <c r="N692" s="1"/>
      <c r="O692" s="1"/>
    </row>
    <row r="693" spans="12:15" x14ac:dyDescent="0.25">
      <c r="L693" s="1"/>
      <c r="M693" s="1"/>
      <c r="N693" s="1"/>
      <c r="O693" s="1"/>
    </row>
    <row r="694" spans="12:15" x14ac:dyDescent="0.25">
      <c r="L694" s="1"/>
      <c r="M694" s="1"/>
      <c r="N694" s="1"/>
      <c r="O694" s="1"/>
    </row>
    <row r="695" spans="12:15" x14ac:dyDescent="0.25">
      <c r="L695" s="1"/>
      <c r="M695" s="1"/>
      <c r="N695" s="1"/>
      <c r="O695" s="1"/>
    </row>
    <row r="696" spans="12:15" x14ac:dyDescent="0.25">
      <c r="L696" s="1"/>
      <c r="M696" s="1"/>
      <c r="N696" s="1"/>
      <c r="O696" s="1"/>
    </row>
    <row r="697" spans="12:15" x14ac:dyDescent="0.25">
      <c r="L697" s="1"/>
      <c r="M697" s="1"/>
      <c r="N697" s="1"/>
      <c r="O697" s="1"/>
    </row>
    <row r="698" spans="12:15" x14ac:dyDescent="0.25">
      <c r="L698" s="1"/>
      <c r="M698" s="1"/>
      <c r="N698" s="1"/>
      <c r="O698" s="1"/>
    </row>
    <row r="699" spans="12:15" x14ac:dyDescent="0.25">
      <c r="L699" s="1"/>
      <c r="M699" s="1"/>
      <c r="N699" s="1"/>
      <c r="O699" s="1"/>
    </row>
    <row r="700" spans="12:15" x14ac:dyDescent="0.25">
      <c r="L700" s="1"/>
      <c r="M700" s="1"/>
      <c r="N700" s="1"/>
      <c r="O700" s="1"/>
    </row>
    <row r="701" spans="12:15" x14ac:dyDescent="0.25">
      <c r="L701" s="1"/>
      <c r="M701" s="1"/>
      <c r="N701" s="1"/>
      <c r="O701" s="1"/>
    </row>
    <row r="702" spans="12:15" x14ac:dyDescent="0.25">
      <c r="L702" s="1"/>
      <c r="M702" s="1"/>
      <c r="N702" s="1"/>
      <c r="O702" s="1"/>
    </row>
    <row r="703" spans="12:15" x14ac:dyDescent="0.25">
      <c r="L703" s="1"/>
      <c r="M703" s="1"/>
      <c r="N703" s="1"/>
      <c r="O703" s="1"/>
    </row>
    <row r="704" spans="12:15" x14ac:dyDescent="0.25">
      <c r="L704" s="1"/>
      <c r="M704" s="1"/>
      <c r="N704" s="1"/>
      <c r="O704" s="1"/>
    </row>
    <row r="705" spans="12:15" x14ac:dyDescent="0.25">
      <c r="L705" s="1"/>
      <c r="M705" s="1"/>
      <c r="N705" s="1"/>
      <c r="O705" s="1"/>
    </row>
    <row r="706" spans="12:15" x14ac:dyDescent="0.25">
      <c r="L706" s="1"/>
      <c r="M706" s="1"/>
      <c r="N706" s="1"/>
      <c r="O706" s="1"/>
    </row>
    <row r="707" spans="12:15" x14ac:dyDescent="0.25">
      <c r="L707" s="1"/>
      <c r="M707" s="1"/>
      <c r="N707" s="1"/>
      <c r="O707" s="1"/>
    </row>
    <row r="708" spans="12:15" x14ac:dyDescent="0.25">
      <c r="L708" s="1"/>
      <c r="M708" s="1"/>
      <c r="N708" s="1"/>
      <c r="O708" s="1"/>
    </row>
    <row r="709" spans="12:15" x14ac:dyDescent="0.25">
      <c r="L709" s="1"/>
      <c r="M709" s="1"/>
      <c r="N709" s="1"/>
      <c r="O709" s="1"/>
    </row>
    <row r="710" spans="12:15" x14ac:dyDescent="0.25">
      <c r="L710" s="1"/>
      <c r="M710" s="1"/>
      <c r="N710" s="1"/>
      <c r="O710" s="1"/>
    </row>
    <row r="711" spans="12:15" x14ac:dyDescent="0.25">
      <c r="L711" s="1"/>
      <c r="M711" s="1"/>
      <c r="N711" s="1"/>
      <c r="O711" s="1"/>
    </row>
    <row r="712" spans="12:15" x14ac:dyDescent="0.25">
      <c r="L712" s="1"/>
      <c r="M712" s="1"/>
      <c r="N712" s="1"/>
      <c r="O712" s="1"/>
    </row>
    <row r="713" spans="12:15" x14ac:dyDescent="0.25">
      <c r="L713" s="1"/>
      <c r="M713" s="1"/>
      <c r="N713" s="1"/>
      <c r="O713" s="1"/>
    </row>
    <row r="714" spans="12:15" x14ac:dyDescent="0.25">
      <c r="L714" s="1"/>
      <c r="M714" s="1"/>
      <c r="N714" s="1"/>
      <c r="O714" s="1"/>
    </row>
    <row r="715" spans="12:15" x14ac:dyDescent="0.25">
      <c r="L715" s="1"/>
      <c r="M715" s="1"/>
      <c r="N715" s="1"/>
      <c r="O715" s="1"/>
    </row>
    <row r="716" spans="12:15" x14ac:dyDescent="0.25">
      <c r="L716" s="1"/>
      <c r="M716" s="1"/>
      <c r="N716" s="1"/>
      <c r="O716" s="1"/>
    </row>
    <row r="717" spans="12:15" x14ac:dyDescent="0.25">
      <c r="L717" s="1"/>
      <c r="M717" s="1"/>
      <c r="N717" s="1"/>
      <c r="O717" s="1"/>
    </row>
    <row r="718" spans="12:15" x14ac:dyDescent="0.25">
      <c r="L718" s="1"/>
      <c r="M718" s="1"/>
      <c r="N718" s="1"/>
      <c r="O718" s="1"/>
    </row>
    <row r="719" spans="12:15" x14ac:dyDescent="0.25">
      <c r="L719" s="1"/>
      <c r="M719" s="1"/>
      <c r="N719" s="1"/>
      <c r="O719" s="1"/>
    </row>
    <row r="720" spans="12:15" x14ac:dyDescent="0.25">
      <c r="L720" s="1"/>
      <c r="M720" s="1"/>
      <c r="N720" s="1"/>
      <c r="O720" s="1"/>
    </row>
    <row r="721" spans="12:15" x14ac:dyDescent="0.25">
      <c r="L721" s="1"/>
      <c r="M721" s="1"/>
      <c r="N721" s="1"/>
      <c r="O721" s="1"/>
    </row>
    <row r="722" spans="12:15" x14ac:dyDescent="0.25">
      <c r="L722" s="1"/>
      <c r="M722" s="1"/>
      <c r="N722" s="1"/>
      <c r="O722" s="1"/>
    </row>
    <row r="723" spans="12:15" x14ac:dyDescent="0.25">
      <c r="L723" s="1"/>
      <c r="M723" s="1"/>
      <c r="N723" s="1"/>
      <c r="O723" s="1"/>
    </row>
    <row r="724" spans="12:15" x14ac:dyDescent="0.25">
      <c r="L724" s="1"/>
      <c r="M724" s="1"/>
      <c r="N724" s="1"/>
      <c r="O724" s="1"/>
    </row>
    <row r="725" spans="12:15" x14ac:dyDescent="0.25">
      <c r="L725" s="1"/>
      <c r="M725" s="1"/>
      <c r="N725" s="1"/>
      <c r="O725" s="1"/>
    </row>
    <row r="726" spans="12:15" x14ac:dyDescent="0.25">
      <c r="L726" s="1"/>
      <c r="M726" s="1"/>
      <c r="N726" s="1"/>
      <c r="O726" s="1"/>
    </row>
    <row r="727" spans="12:15" x14ac:dyDescent="0.25">
      <c r="L727" s="1"/>
      <c r="M727" s="1"/>
      <c r="N727" s="1"/>
      <c r="O727" s="1"/>
    </row>
    <row r="728" spans="12:15" x14ac:dyDescent="0.25">
      <c r="L728" s="1"/>
      <c r="M728" s="1"/>
      <c r="N728" s="1"/>
      <c r="O728" s="1"/>
    </row>
    <row r="729" spans="12:15" x14ac:dyDescent="0.25">
      <c r="L729" s="1"/>
      <c r="M729" s="1"/>
      <c r="N729" s="1"/>
      <c r="O729" s="1"/>
    </row>
    <row r="730" spans="12:15" x14ac:dyDescent="0.25">
      <c r="L730" s="1"/>
      <c r="M730" s="1"/>
      <c r="N730" s="1"/>
      <c r="O730" s="1"/>
    </row>
    <row r="731" spans="12:15" x14ac:dyDescent="0.25">
      <c r="L731" s="1"/>
      <c r="M731" s="1"/>
      <c r="N731" s="1"/>
      <c r="O731" s="1"/>
    </row>
    <row r="732" spans="12:15" x14ac:dyDescent="0.25">
      <c r="L732" s="1"/>
      <c r="M732" s="1"/>
      <c r="N732" s="1"/>
      <c r="O732" s="1"/>
    </row>
    <row r="733" spans="12:15" x14ac:dyDescent="0.25">
      <c r="L733" s="1"/>
      <c r="M733" s="1"/>
      <c r="N733" s="1"/>
      <c r="O733" s="1"/>
    </row>
    <row r="734" spans="12:15" x14ac:dyDescent="0.25">
      <c r="L734" s="1"/>
      <c r="M734" s="1"/>
      <c r="N734" s="1"/>
      <c r="O734" s="1"/>
    </row>
    <row r="735" spans="12:15" x14ac:dyDescent="0.25">
      <c r="L735" s="1"/>
      <c r="M735" s="1"/>
      <c r="N735" s="1"/>
      <c r="O735" s="1"/>
    </row>
    <row r="736" spans="12:15" x14ac:dyDescent="0.25">
      <c r="L736" s="1"/>
      <c r="M736" s="1"/>
      <c r="N736" s="1"/>
      <c r="O736" s="1"/>
    </row>
    <row r="737" spans="12:15" x14ac:dyDescent="0.25">
      <c r="L737" s="1"/>
      <c r="M737" s="1"/>
      <c r="N737" s="1"/>
      <c r="O737" s="1"/>
    </row>
    <row r="738" spans="12:15" x14ac:dyDescent="0.25">
      <c r="L738" s="1"/>
      <c r="M738" s="1"/>
      <c r="N738" s="1"/>
      <c r="O738" s="1"/>
    </row>
    <row r="739" spans="12:15" x14ac:dyDescent="0.25">
      <c r="L739" s="1"/>
      <c r="M739" s="1"/>
      <c r="N739" s="1"/>
      <c r="O739" s="1"/>
    </row>
    <row r="740" spans="12:15" x14ac:dyDescent="0.25">
      <c r="L740" s="1"/>
      <c r="M740" s="1"/>
      <c r="N740" s="1"/>
      <c r="O740" s="1"/>
    </row>
    <row r="741" spans="12:15" x14ac:dyDescent="0.25">
      <c r="L741" s="1"/>
      <c r="M741" s="1"/>
      <c r="N741" s="1"/>
      <c r="O741" s="1"/>
    </row>
    <row r="742" spans="12:15" x14ac:dyDescent="0.25">
      <c r="L742" s="1"/>
      <c r="M742" s="1"/>
      <c r="N742" s="1"/>
      <c r="O742" s="1"/>
    </row>
    <row r="743" spans="12:15" x14ac:dyDescent="0.25">
      <c r="L743" s="1"/>
      <c r="M743" s="1"/>
      <c r="N743" s="1"/>
      <c r="O743" s="1"/>
    </row>
    <row r="744" spans="12:15" x14ac:dyDescent="0.25">
      <c r="L744" s="1"/>
      <c r="M744" s="1"/>
      <c r="N744" s="1"/>
      <c r="O744" s="1"/>
    </row>
    <row r="745" spans="12:15" x14ac:dyDescent="0.25">
      <c r="L745" s="1"/>
      <c r="M745" s="1"/>
      <c r="N745" s="1"/>
      <c r="O745" s="1"/>
    </row>
    <row r="746" spans="12:15" x14ac:dyDescent="0.25">
      <c r="L746" s="1"/>
      <c r="M746" s="1"/>
      <c r="N746" s="1"/>
      <c r="O746" s="1"/>
    </row>
    <row r="747" spans="12:15" x14ac:dyDescent="0.25">
      <c r="L747" s="1"/>
      <c r="M747" s="1"/>
      <c r="N747" s="1"/>
      <c r="O747" s="1"/>
    </row>
    <row r="748" spans="12:15" x14ac:dyDescent="0.25">
      <c r="L748" s="1"/>
      <c r="M748" s="1"/>
      <c r="N748" s="1"/>
      <c r="O748" s="1"/>
    </row>
    <row r="749" spans="12:15" x14ac:dyDescent="0.25">
      <c r="L749" s="1"/>
      <c r="M749" s="1"/>
      <c r="N749" s="1"/>
      <c r="O749" s="1"/>
    </row>
    <row r="750" spans="12:15" x14ac:dyDescent="0.25">
      <c r="L750" s="1"/>
      <c r="M750" s="1"/>
      <c r="N750" s="1"/>
      <c r="O750" s="1"/>
    </row>
    <row r="751" spans="12:15" x14ac:dyDescent="0.25">
      <c r="L751" s="1"/>
      <c r="M751" s="1"/>
      <c r="N751" s="1"/>
      <c r="O751" s="1"/>
    </row>
    <row r="752" spans="12:15" x14ac:dyDescent="0.25">
      <c r="L752" s="1"/>
      <c r="M752" s="1"/>
      <c r="N752" s="1"/>
      <c r="O752" s="1"/>
    </row>
    <row r="753" spans="12:15" x14ac:dyDescent="0.25">
      <c r="L753" s="1"/>
      <c r="M753" s="1"/>
      <c r="N753" s="1"/>
      <c r="O753" s="1"/>
    </row>
    <row r="754" spans="12:15" x14ac:dyDescent="0.25">
      <c r="L754" s="1"/>
      <c r="M754" s="1"/>
      <c r="N754" s="1"/>
      <c r="O754" s="1"/>
    </row>
    <row r="755" spans="12:15" x14ac:dyDescent="0.25">
      <c r="L755" s="1"/>
      <c r="M755" s="1"/>
      <c r="N755" s="1"/>
      <c r="O755" s="1"/>
    </row>
    <row r="756" spans="12:15" x14ac:dyDescent="0.25">
      <c r="L756" s="1"/>
      <c r="M756" s="1"/>
      <c r="N756" s="1"/>
      <c r="O756" s="1"/>
    </row>
    <row r="757" spans="12:15" x14ac:dyDescent="0.25">
      <c r="L757" s="1"/>
      <c r="M757" s="1"/>
      <c r="N757" s="1"/>
      <c r="O757" s="1"/>
    </row>
    <row r="758" spans="12:15" x14ac:dyDescent="0.25">
      <c r="L758" s="1"/>
      <c r="M758" s="1"/>
      <c r="N758" s="1"/>
      <c r="O758" s="1"/>
    </row>
    <row r="759" spans="12:15" x14ac:dyDescent="0.25">
      <c r="L759" s="1"/>
      <c r="M759" s="1"/>
      <c r="N759" s="1"/>
      <c r="O759" s="1"/>
    </row>
    <row r="760" spans="12:15" x14ac:dyDescent="0.25">
      <c r="L760" s="1"/>
      <c r="M760" s="1"/>
      <c r="N760" s="1"/>
      <c r="O760" s="1"/>
    </row>
    <row r="761" spans="12:15" x14ac:dyDescent="0.25">
      <c r="L761" s="1"/>
      <c r="M761" s="1"/>
      <c r="N761" s="1"/>
      <c r="O761" s="1"/>
    </row>
    <row r="762" spans="12:15" x14ac:dyDescent="0.25">
      <c r="L762" s="1"/>
      <c r="M762" s="1"/>
      <c r="N762" s="1"/>
      <c r="O762" s="1"/>
    </row>
    <row r="763" spans="12:15" x14ac:dyDescent="0.25">
      <c r="L763" s="1"/>
      <c r="M763" s="1"/>
      <c r="N763" s="1"/>
      <c r="O763" s="1"/>
    </row>
    <row r="764" spans="12:15" x14ac:dyDescent="0.25">
      <c r="L764" s="1"/>
      <c r="M764" s="1"/>
      <c r="N764" s="1"/>
      <c r="O764" s="1"/>
    </row>
    <row r="765" spans="12:15" x14ac:dyDescent="0.25">
      <c r="L765" s="1"/>
      <c r="M765" s="1"/>
      <c r="N765" s="1"/>
      <c r="O765" s="1"/>
    </row>
    <row r="766" spans="12:15" x14ac:dyDescent="0.25">
      <c r="L766" s="1"/>
      <c r="M766" s="1"/>
      <c r="N766" s="1"/>
      <c r="O766" s="1"/>
    </row>
    <row r="767" spans="12:15" x14ac:dyDescent="0.25">
      <c r="L767" s="1"/>
      <c r="M767" s="1"/>
      <c r="N767" s="1"/>
      <c r="O767" s="1"/>
    </row>
    <row r="768" spans="12:15" x14ac:dyDescent="0.25">
      <c r="L768" s="1"/>
      <c r="M768" s="1"/>
      <c r="N768" s="1"/>
      <c r="O768" s="1"/>
    </row>
    <row r="769" spans="12:15" x14ac:dyDescent="0.25">
      <c r="L769" s="1"/>
      <c r="M769" s="1"/>
      <c r="N769" s="1"/>
      <c r="O769" s="1"/>
    </row>
    <row r="770" spans="12:15" x14ac:dyDescent="0.25">
      <c r="L770" s="1"/>
      <c r="M770" s="1"/>
      <c r="N770" s="1"/>
      <c r="O770" s="1"/>
    </row>
    <row r="771" spans="12:15" x14ac:dyDescent="0.25">
      <c r="L771" s="1"/>
      <c r="M771" s="1"/>
      <c r="N771" s="1"/>
      <c r="O771" s="1"/>
    </row>
    <row r="772" spans="12:15" x14ac:dyDescent="0.25">
      <c r="L772" s="1"/>
      <c r="M772" s="1"/>
      <c r="N772" s="1"/>
      <c r="O772" s="1"/>
    </row>
    <row r="773" spans="12:15" x14ac:dyDescent="0.25">
      <c r="L773" s="1"/>
      <c r="M773" s="1"/>
      <c r="N773" s="1"/>
      <c r="O773" s="1"/>
    </row>
    <row r="774" spans="12:15" x14ac:dyDescent="0.25">
      <c r="L774" s="1"/>
      <c r="M774" s="1"/>
      <c r="N774" s="1"/>
      <c r="O774" s="1"/>
    </row>
    <row r="775" spans="12:15" x14ac:dyDescent="0.25">
      <c r="L775" s="1"/>
      <c r="M775" s="1"/>
      <c r="N775" s="1"/>
      <c r="O775" s="1"/>
    </row>
    <row r="776" spans="12:15" x14ac:dyDescent="0.25">
      <c r="L776" s="1"/>
      <c r="M776" s="1"/>
      <c r="N776" s="1"/>
      <c r="O776" s="1"/>
    </row>
    <row r="777" spans="12:15" x14ac:dyDescent="0.25">
      <c r="L777" s="1"/>
      <c r="M777" s="1"/>
      <c r="N777" s="1"/>
      <c r="O777" s="1"/>
    </row>
    <row r="778" spans="12:15" x14ac:dyDescent="0.25">
      <c r="L778" s="1"/>
      <c r="M778" s="1"/>
      <c r="N778" s="1"/>
      <c r="O778" s="1"/>
    </row>
    <row r="779" spans="12:15" x14ac:dyDescent="0.25">
      <c r="L779" s="1"/>
      <c r="M779" s="1"/>
      <c r="N779" s="1"/>
      <c r="O779" s="1"/>
    </row>
    <row r="780" spans="12:15" x14ac:dyDescent="0.25">
      <c r="L780" s="1"/>
      <c r="M780" s="1"/>
      <c r="N780" s="1"/>
      <c r="O780" s="1"/>
    </row>
    <row r="781" spans="12:15" x14ac:dyDescent="0.25">
      <c r="L781" s="1"/>
      <c r="M781" s="1"/>
      <c r="N781" s="1"/>
      <c r="O781" s="1"/>
    </row>
    <row r="782" spans="12:15" x14ac:dyDescent="0.25">
      <c r="L782" s="1"/>
      <c r="M782" s="1"/>
      <c r="N782" s="1"/>
      <c r="O782" s="1"/>
    </row>
    <row r="783" spans="12:15" x14ac:dyDescent="0.25">
      <c r="L783" s="1"/>
      <c r="M783" s="1"/>
      <c r="N783" s="1"/>
      <c r="O783" s="1"/>
    </row>
    <row r="784" spans="12:15" x14ac:dyDescent="0.25">
      <c r="L784" s="1"/>
      <c r="M784" s="1"/>
      <c r="N784" s="1"/>
      <c r="O784" s="1"/>
    </row>
    <row r="785" spans="12:15" x14ac:dyDescent="0.25">
      <c r="L785" s="1"/>
      <c r="M785" s="1"/>
      <c r="N785" s="1"/>
      <c r="O785" s="1"/>
    </row>
    <row r="786" spans="12:15" x14ac:dyDescent="0.25">
      <c r="L786" s="1"/>
      <c r="M786" s="1"/>
      <c r="N786" s="1"/>
      <c r="O786" s="1"/>
    </row>
    <row r="787" spans="12:15" x14ac:dyDescent="0.25">
      <c r="L787" s="1"/>
      <c r="M787" s="1"/>
      <c r="N787" s="1"/>
      <c r="O787" s="1"/>
    </row>
    <row r="788" spans="12:15" x14ac:dyDescent="0.25">
      <c r="L788" s="1"/>
      <c r="M788" s="1"/>
      <c r="N788" s="1"/>
      <c r="O788" s="1"/>
    </row>
    <row r="789" spans="12:15" x14ac:dyDescent="0.25">
      <c r="L789" s="1"/>
      <c r="M789" s="1"/>
      <c r="N789" s="1"/>
      <c r="O789" s="1"/>
    </row>
    <row r="790" spans="12:15" x14ac:dyDescent="0.25">
      <c r="L790" s="1"/>
      <c r="M790" s="1"/>
      <c r="N790" s="1"/>
      <c r="O790" s="1"/>
    </row>
    <row r="791" spans="12:15" x14ac:dyDescent="0.25">
      <c r="L791" s="1"/>
      <c r="M791" s="1"/>
      <c r="N791" s="1"/>
      <c r="O791" s="1"/>
    </row>
    <row r="792" spans="12:15" x14ac:dyDescent="0.25">
      <c r="L792" s="1"/>
      <c r="M792" s="1"/>
      <c r="N792" s="1"/>
      <c r="O792" s="1"/>
    </row>
    <row r="793" spans="12:15" x14ac:dyDescent="0.25">
      <c r="L793" s="1"/>
      <c r="M793" s="1"/>
      <c r="N793" s="1"/>
      <c r="O793" s="1"/>
    </row>
    <row r="794" spans="12:15" x14ac:dyDescent="0.25">
      <c r="L794" s="1"/>
      <c r="M794" s="1"/>
      <c r="N794" s="1"/>
      <c r="O794" s="1"/>
    </row>
    <row r="795" spans="12:15" x14ac:dyDescent="0.25">
      <c r="L795" s="1"/>
      <c r="M795" s="1"/>
      <c r="N795" s="1"/>
      <c r="O795" s="1"/>
    </row>
    <row r="796" spans="12:15" x14ac:dyDescent="0.25">
      <c r="L796" s="1"/>
      <c r="M796" s="1"/>
      <c r="N796" s="1"/>
      <c r="O796" s="1"/>
    </row>
    <row r="797" spans="12:15" x14ac:dyDescent="0.25">
      <c r="L797" s="1"/>
      <c r="M797" s="1"/>
      <c r="N797" s="1"/>
      <c r="O797" s="1"/>
    </row>
    <row r="798" spans="12:15" x14ac:dyDescent="0.25">
      <c r="L798" s="1"/>
      <c r="M798" s="1"/>
      <c r="N798" s="1"/>
      <c r="O798" s="1"/>
    </row>
    <row r="799" spans="12:15" x14ac:dyDescent="0.25">
      <c r="L799" s="1"/>
      <c r="M799" s="1"/>
      <c r="N799" s="1"/>
      <c r="O799" s="1"/>
    </row>
    <row r="800" spans="12:15" x14ac:dyDescent="0.25">
      <c r="L800" s="1"/>
      <c r="M800" s="1"/>
      <c r="N800" s="1"/>
      <c r="O800" s="1"/>
    </row>
    <row r="801" spans="12:15" x14ac:dyDescent="0.25">
      <c r="L801" s="1"/>
      <c r="M801" s="1"/>
      <c r="N801" s="1"/>
      <c r="O801" s="1"/>
    </row>
    <row r="802" spans="12:15" x14ac:dyDescent="0.25">
      <c r="L802" s="1"/>
      <c r="M802" s="1"/>
      <c r="N802" s="1"/>
      <c r="O802" s="1"/>
    </row>
    <row r="803" spans="12:15" x14ac:dyDescent="0.25">
      <c r="L803" s="1"/>
      <c r="M803" s="1"/>
      <c r="N803" s="1"/>
      <c r="O803" s="1"/>
    </row>
    <row r="804" spans="12:15" x14ac:dyDescent="0.25">
      <c r="L804" s="1"/>
      <c r="M804" s="1"/>
      <c r="N804" s="1"/>
      <c r="O804" s="1"/>
    </row>
    <row r="805" spans="12:15" x14ac:dyDescent="0.25">
      <c r="L805" s="1"/>
      <c r="M805" s="1"/>
      <c r="N805" s="1"/>
      <c r="O805" s="1"/>
    </row>
    <row r="806" spans="12:15" x14ac:dyDescent="0.25">
      <c r="L806" s="1"/>
      <c r="M806" s="1"/>
      <c r="N806" s="1"/>
      <c r="O806" s="1"/>
    </row>
    <row r="807" spans="12:15" x14ac:dyDescent="0.25">
      <c r="L807" s="1"/>
      <c r="M807" s="1"/>
      <c r="N807" s="1"/>
      <c r="O807" s="1"/>
    </row>
    <row r="808" spans="12:15" x14ac:dyDescent="0.25">
      <c r="L808" s="1"/>
      <c r="M808" s="1"/>
      <c r="N808" s="1"/>
      <c r="O808" s="1"/>
    </row>
    <row r="809" spans="12:15" x14ac:dyDescent="0.25">
      <c r="L809" s="1"/>
      <c r="M809" s="1"/>
      <c r="N809" s="1"/>
      <c r="O809" s="1"/>
    </row>
    <row r="810" spans="12:15" x14ac:dyDescent="0.25">
      <c r="L810" s="1"/>
      <c r="M810" s="1"/>
      <c r="N810" s="1"/>
      <c r="O810" s="1"/>
    </row>
    <row r="811" spans="12:15" x14ac:dyDescent="0.25">
      <c r="L811" s="1"/>
      <c r="M811" s="1"/>
      <c r="N811" s="1"/>
      <c r="O811" s="1"/>
    </row>
    <row r="812" spans="12:15" x14ac:dyDescent="0.25">
      <c r="L812" s="1"/>
      <c r="M812" s="1"/>
      <c r="N812" s="1"/>
      <c r="O812" s="1"/>
    </row>
    <row r="813" spans="12:15" x14ac:dyDescent="0.25">
      <c r="L813" s="1"/>
      <c r="M813" s="1"/>
      <c r="N813" s="1"/>
      <c r="O813" s="1"/>
    </row>
    <row r="814" spans="12:15" x14ac:dyDescent="0.25">
      <c r="L814" s="1"/>
      <c r="M814" s="1"/>
      <c r="N814" s="1"/>
      <c r="O814" s="1"/>
    </row>
    <row r="815" spans="12:15" x14ac:dyDescent="0.25">
      <c r="L815" s="1"/>
      <c r="M815" s="1"/>
      <c r="N815" s="1"/>
      <c r="O815" s="1"/>
    </row>
    <row r="816" spans="12:15" x14ac:dyDescent="0.25">
      <c r="L816" s="1"/>
      <c r="M816" s="1"/>
      <c r="N816" s="1"/>
      <c r="O816" s="1"/>
    </row>
    <row r="817" spans="12:15" x14ac:dyDescent="0.25">
      <c r="L817" s="1"/>
      <c r="M817" s="1"/>
      <c r="N817" s="1"/>
      <c r="O817" s="1"/>
    </row>
    <row r="818" spans="12:15" x14ac:dyDescent="0.25">
      <c r="L818" s="1"/>
      <c r="M818" s="1"/>
      <c r="N818" s="1"/>
      <c r="O818" s="1"/>
    </row>
    <row r="819" spans="12:15" x14ac:dyDescent="0.25">
      <c r="L819" s="1"/>
      <c r="M819" s="1"/>
      <c r="N819" s="1"/>
      <c r="O819" s="1"/>
    </row>
    <row r="820" spans="12:15" x14ac:dyDescent="0.25">
      <c r="L820" s="1"/>
      <c r="M820" s="1"/>
      <c r="N820" s="1"/>
      <c r="O820" s="1"/>
    </row>
    <row r="821" spans="12:15" x14ac:dyDescent="0.25">
      <c r="L821" s="1"/>
      <c r="M821" s="1"/>
      <c r="N821" s="1"/>
      <c r="O821" s="1"/>
    </row>
    <row r="822" spans="12:15" x14ac:dyDescent="0.25">
      <c r="L822" s="1"/>
      <c r="M822" s="1"/>
      <c r="N822" s="1"/>
      <c r="O822" s="1"/>
    </row>
    <row r="823" spans="12:15" x14ac:dyDescent="0.25">
      <c r="L823" s="1"/>
      <c r="M823" s="1"/>
      <c r="N823" s="1"/>
      <c r="O823" s="1"/>
    </row>
    <row r="824" spans="12:15" x14ac:dyDescent="0.25">
      <c r="L824" s="1"/>
      <c r="M824" s="1"/>
      <c r="N824" s="1"/>
      <c r="O824" s="1"/>
    </row>
    <row r="825" spans="12:15" x14ac:dyDescent="0.25">
      <c r="L825" s="1"/>
      <c r="M825" s="1"/>
      <c r="N825" s="1"/>
      <c r="O825" s="1"/>
    </row>
    <row r="826" spans="12:15" x14ac:dyDescent="0.25">
      <c r="L826" s="1"/>
      <c r="M826" s="1"/>
      <c r="N826" s="1"/>
      <c r="O826" s="1"/>
    </row>
    <row r="827" spans="12:15" x14ac:dyDescent="0.25">
      <c r="L827" s="1"/>
      <c r="M827" s="1"/>
      <c r="N827" s="1"/>
      <c r="O827" s="1"/>
    </row>
    <row r="828" spans="12:15" x14ac:dyDescent="0.25">
      <c r="L828" s="1"/>
      <c r="M828" s="1"/>
      <c r="N828" s="1"/>
      <c r="O828" s="1"/>
    </row>
    <row r="829" spans="12:15" x14ac:dyDescent="0.25">
      <c r="L829" s="1"/>
      <c r="M829" s="1"/>
      <c r="N829" s="1"/>
      <c r="O829" s="1"/>
    </row>
    <row r="830" spans="12:15" x14ac:dyDescent="0.25">
      <c r="L830" s="1"/>
      <c r="M830" s="1"/>
      <c r="N830" s="1"/>
      <c r="O830" s="1"/>
    </row>
    <row r="831" spans="12:15" x14ac:dyDescent="0.25">
      <c r="L831" s="1"/>
      <c r="M831" s="1"/>
      <c r="N831" s="1"/>
      <c r="O831" s="1"/>
    </row>
    <row r="832" spans="12:15" x14ac:dyDescent="0.25">
      <c r="L832" s="1"/>
      <c r="M832" s="1"/>
      <c r="N832" s="1"/>
      <c r="O832" s="1"/>
    </row>
    <row r="833" spans="12:15" x14ac:dyDescent="0.25">
      <c r="L833" s="1"/>
      <c r="M833" s="1"/>
      <c r="N833" s="1"/>
      <c r="O833" s="1"/>
    </row>
    <row r="834" spans="12:15" x14ac:dyDescent="0.25">
      <c r="L834" s="1"/>
      <c r="M834" s="1"/>
      <c r="N834" s="1"/>
      <c r="O834" s="1"/>
    </row>
    <row r="835" spans="12:15" x14ac:dyDescent="0.25">
      <c r="L835" s="1"/>
      <c r="M835" s="1"/>
      <c r="N835" s="1"/>
      <c r="O835" s="1"/>
    </row>
    <row r="836" spans="12:15" x14ac:dyDescent="0.25">
      <c r="L836" s="1"/>
      <c r="M836" s="1"/>
      <c r="N836" s="1"/>
      <c r="O836" s="1"/>
    </row>
    <row r="837" spans="12:15" x14ac:dyDescent="0.25">
      <c r="L837" s="1"/>
      <c r="M837" s="1"/>
      <c r="N837" s="1"/>
      <c r="O837" s="1"/>
    </row>
    <row r="838" spans="12:15" x14ac:dyDescent="0.25">
      <c r="L838" s="1"/>
      <c r="M838" s="1"/>
      <c r="N838" s="1"/>
      <c r="O838" s="1"/>
    </row>
    <row r="839" spans="12:15" x14ac:dyDescent="0.25">
      <c r="L839" s="1"/>
      <c r="M839" s="1"/>
      <c r="N839" s="1"/>
      <c r="O839" s="1"/>
    </row>
    <row r="840" spans="12:15" x14ac:dyDescent="0.25">
      <c r="L840" s="1"/>
      <c r="M840" s="1"/>
      <c r="N840" s="1"/>
      <c r="O840" s="1"/>
    </row>
    <row r="841" spans="12:15" x14ac:dyDescent="0.25">
      <c r="L841" s="1"/>
      <c r="M841" s="1"/>
      <c r="N841" s="1"/>
      <c r="O841" s="1"/>
    </row>
    <row r="842" spans="12:15" x14ac:dyDescent="0.25">
      <c r="L842" s="1"/>
      <c r="M842" s="1"/>
      <c r="N842" s="1"/>
      <c r="O842" s="1"/>
    </row>
    <row r="843" spans="12:15" x14ac:dyDescent="0.25">
      <c r="L843" s="1"/>
      <c r="M843" s="1"/>
      <c r="N843" s="1"/>
      <c r="O843" s="1"/>
    </row>
    <row r="844" spans="12:15" x14ac:dyDescent="0.25">
      <c r="L844" s="1"/>
      <c r="M844" s="1"/>
      <c r="N844" s="1"/>
      <c r="O844" s="1"/>
    </row>
    <row r="845" spans="12:15" x14ac:dyDescent="0.25">
      <c r="L845" s="1"/>
      <c r="M845" s="1"/>
      <c r="N845" s="1"/>
      <c r="O845" s="1"/>
    </row>
    <row r="846" spans="12:15" x14ac:dyDescent="0.25">
      <c r="L846" s="1"/>
      <c r="M846" s="1"/>
      <c r="N846" s="1"/>
      <c r="O846" s="1"/>
    </row>
    <row r="847" spans="12:15" x14ac:dyDescent="0.25">
      <c r="L847" s="1"/>
      <c r="M847" s="1"/>
      <c r="N847" s="1"/>
      <c r="O847" s="1"/>
    </row>
    <row r="848" spans="12:15" x14ac:dyDescent="0.25">
      <c r="L848" s="1"/>
      <c r="M848" s="1"/>
      <c r="N848" s="1"/>
      <c r="O848" s="1"/>
    </row>
    <row r="849" spans="12:15" x14ac:dyDescent="0.25">
      <c r="L849" s="1"/>
      <c r="M849" s="1"/>
      <c r="N849" s="1"/>
      <c r="O849" s="1"/>
    </row>
    <row r="850" spans="12:15" x14ac:dyDescent="0.25">
      <c r="L850" s="1"/>
      <c r="M850" s="1"/>
      <c r="N850" s="1"/>
      <c r="O850" s="1"/>
    </row>
    <row r="851" spans="12:15" x14ac:dyDescent="0.25">
      <c r="L851" s="1"/>
      <c r="M851" s="1"/>
      <c r="N851" s="1"/>
      <c r="O851" s="1"/>
    </row>
    <row r="852" spans="12:15" x14ac:dyDescent="0.25">
      <c r="L852" s="1"/>
      <c r="M852" s="1"/>
      <c r="N852" s="1"/>
      <c r="O852" s="1"/>
    </row>
    <row r="853" spans="12:15" x14ac:dyDescent="0.25">
      <c r="L853" s="1"/>
      <c r="M853" s="1"/>
      <c r="N853" s="1"/>
      <c r="O853" s="1"/>
    </row>
    <row r="854" spans="12:15" x14ac:dyDescent="0.25">
      <c r="L854" s="1"/>
      <c r="M854" s="1"/>
      <c r="N854" s="1"/>
      <c r="O854" s="1"/>
    </row>
    <row r="855" spans="12:15" x14ac:dyDescent="0.25">
      <c r="L855" s="1"/>
      <c r="M855" s="1"/>
      <c r="N855" s="1"/>
      <c r="O855" s="1"/>
    </row>
    <row r="856" spans="12:15" x14ac:dyDescent="0.25">
      <c r="L856" s="1"/>
      <c r="M856" s="1"/>
      <c r="N856" s="1"/>
      <c r="O856" s="1"/>
    </row>
    <row r="857" spans="12:15" x14ac:dyDescent="0.25">
      <c r="L857" s="1"/>
      <c r="M857" s="1"/>
      <c r="N857" s="1"/>
      <c r="O857" s="1"/>
    </row>
    <row r="858" spans="12:15" x14ac:dyDescent="0.25">
      <c r="L858" s="1"/>
      <c r="M858" s="1"/>
      <c r="N858" s="1"/>
      <c r="O858" s="1"/>
    </row>
    <row r="859" spans="12:15" x14ac:dyDescent="0.25">
      <c r="L859" s="1"/>
      <c r="M859" s="1"/>
      <c r="N859" s="1"/>
      <c r="O859" s="1"/>
    </row>
    <row r="860" spans="12:15" x14ac:dyDescent="0.25">
      <c r="L860" s="1"/>
      <c r="M860" s="1"/>
      <c r="N860" s="1"/>
      <c r="O860" s="1"/>
    </row>
    <row r="861" spans="12:15" x14ac:dyDescent="0.25">
      <c r="L861" s="1"/>
      <c r="M861" s="1"/>
      <c r="N861" s="1"/>
      <c r="O861" s="1"/>
    </row>
    <row r="862" spans="12:15" x14ac:dyDescent="0.25">
      <c r="L862" s="1"/>
      <c r="M862" s="1"/>
      <c r="N862" s="1"/>
      <c r="O862" s="1"/>
    </row>
    <row r="863" spans="12:15" x14ac:dyDescent="0.25">
      <c r="L863" s="1"/>
      <c r="M863" s="1"/>
      <c r="N863" s="1"/>
      <c r="O863" s="1"/>
    </row>
    <row r="864" spans="12:15" x14ac:dyDescent="0.25">
      <c r="L864" s="1"/>
      <c r="M864" s="1"/>
      <c r="N864" s="1"/>
      <c r="O864" s="1"/>
    </row>
    <row r="865" spans="12:15" x14ac:dyDescent="0.25">
      <c r="L865" s="1"/>
      <c r="M865" s="1"/>
      <c r="N865" s="1"/>
      <c r="O865" s="1"/>
    </row>
    <row r="866" spans="12:15" x14ac:dyDescent="0.25">
      <c r="L866" s="1"/>
      <c r="M866" s="1"/>
      <c r="N866" s="1"/>
      <c r="O866" s="1"/>
    </row>
    <row r="867" spans="12:15" x14ac:dyDescent="0.25">
      <c r="L867" s="1"/>
      <c r="M867" s="1"/>
      <c r="N867" s="1"/>
      <c r="O867" s="1"/>
    </row>
    <row r="868" spans="12:15" x14ac:dyDescent="0.25">
      <c r="L868" s="1"/>
      <c r="M868" s="1"/>
      <c r="N868" s="1"/>
      <c r="O868" s="1"/>
    </row>
    <row r="869" spans="12:15" x14ac:dyDescent="0.25">
      <c r="L869" s="1"/>
      <c r="M869" s="1"/>
      <c r="N869" s="1"/>
      <c r="O869" s="1"/>
    </row>
    <row r="870" spans="12:15" x14ac:dyDescent="0.25">
      <c r="L870" s="1"/>
      <c r="M870" s="1"/>
      <c r="N870" s="1"/>
      <c r="O870" s="1"/>
    </row>
    <row r="871" spans="12:15" x14ac:dyDescent="0.25">
      <c r="L871" s="1"/>
      <c r="M871" s="1"/>
      <c r="N871" s="1"/>
      <c r="O871" s="1"/>
    </row>
    <row r="872" spans="12:15" x14ac:dyDescent="0.25">
      <c r="L872" s="1"/>
      <c r="M872" s="1"/>
      <c r="N872" s="1"/>
      <c r="O872" s="1"/>
    </row>
    <row r="873" spans="12:15" x14ac:dyDescent="0.25">
      <c r="L873" s="1"/>
      <c r="M873" s="1"/>
      <c r="N873" s="1"/>
      <c r="O873" s="1"/>
    </row>
    <row r="874" spans="12:15" x14ac:dyDescent="0.25">
      <c r="L874" s="1"/>
      <c r="M874" s="1"/>
      <c r="N874" s="1"/>
      <c r="O874" s="1"/>
    </row>
    <row r="875" spans="12:15" x14ac:dyDescent="0.25">
      <c r="L875" s="1"/>
      <c r="M875" s="1"/>
      <c r="N875" s="1"/>
      <c r="O875" s="1"/>
    </row>
    <row r="876" spans="12:15" x14ac:dyDescent="0.25">
      <c r="L876" s="1"/>
      <c r="M876" s="1"/>
      <c r="N876" s="1"/>
      <c r="O876" s="1"/>
    </row>
    <row r="877" spans="12:15" x14ac:dyDescent="0.25">
      <c r="L877" s="1"/>
      <c r="M877" s="1"/>
      <c r="N877" s="1"/>
      <c r="O877" s="1"/>
    </row>
    <row r="878" spans="12:15" x14ac:dyDescent="0.25">
      <c r="L878" s="1"/>
      <c r="M878" s="1"/>
      <c r="N878" s="1"/>
      <c r="O878" s="1"/>
    </row>
    <row r="879" spans="12:15" x14ac:dyDescent="0.25">
      <c r="L879" s="1"/>
      <c r="M879" s="1"/>
      <c r="N879" s="1"/>
      <c r="O879" s="1"/>
    </row>
    <row r="880" spans="12:15" x14ac:dyDescent="0.25">
      <c r="L880" s="1"/>
      <c r="M880" s="1"/>
      <c r="N880" s="1"/>
      <c r="O880" s="1"/>
    </row>
    <row r="881" spans="12:15" x14ac:dyDescent="0.25">
      <c r="L881" s="1"/>
      <c r="M881" s="1"/>
      <c r="N881" s="1"/>
      <c r="O881" s="1"/>
    </row>
    <row r="882" spans="12:15" x14ac:dyDescent="0.25">
      <c r="L882" s="1"/>
      <c r="M882" s="1"/>
      <c r="N882" s="1"/>
      <c r="O882" s="1"/>
    </row>
    <row r="883" spans="12:15" x14ac:dyDescent="0.25">
      <c r="L883" s="1"/>
      <c r="M883" s="1"/>
      <c r="N883" s="1"/>
      <c r="O883" s="1"/>
    </row>
    <row r="884" spans="12:15" x14ac:dyDescent="0.25">
      <c r="L884" s="1"/>
      <c r="M884" s="1"/>
      <c r="N884" s="1"/>
      <c r="O884" s="1"/>
    </row>
    <row r="885" spans="12:15" x14ac:dyDescent="0.25">
      <c r="L885" s="1"/>
      <c r="M885" s="1"/>
      <c r="N885" s="1"/>
      <c r="O885" s="1"/>
    </row>
    <row r="886" spans="12:15" x14ac:dyDescent="0.25">
      <c r="L886" s="1"/>
      <c r="M886" s="1"/>
      <c r="N886" s="1"/>
      <c r="O886" s="1"/>
    </row>
    <row r="887" spans="12:15" x14ac:dyDescent="0.25">
      <c r="L887" s="1"/>
      <c r="M887" s="1"/>
      <c r="N887" s="1"/>
      <c r="O887" s="1"/>
    </row>
    <row r="888" spans="12:15" x14ac:dyDescent="0.25">
      <c r="L888" s="1"/>
      <c r="M888" s="1"/>
      <c r="N888" s="1"/>
      <c r="O888" s="1"/>
    </row>
    <row r="889" spans="12:15" x14ac:dyDescent="0.25">
      <c r="L889" s="1"/>
      <c r="M889" s="1"/>
      <c r="N889" s="1"/>
      <c r="O889" s="1"/>
    </row>
    <row r="890" spans="12:15" x14ac:dyDescent="0.25">
      <c r="L890" s="1"/>
      <c r="M890" s="1"/>
      <c r="N890" s="1"/>
      <c r="O890" s="1"/>
    </row>
    <row r="891" spans="12:15" x14ac:dyDescent="0.25">
      <c r="L891" s="1"/>
      <c r="M891" s="1"/>
      <c r="N891" s="1"/>
      <c r="O891" s="1"/>
    </row>
    <row r="892" spans="12:15" x14ac:dyDescent="0.25">
      <c r="L892" s="1"/>
      <c r="M892" s="1"/>
      <c r="N892" s="1"/>
      <c r="O892" s="1"/>
    </row>
    <row r="893" spans="12:15" x14ac:dyDescent="0.25">
      <c r="L893" s="1"/>
      <c r="M893" s="1"/>
      <c r="N893" s="1"/>
      <c r="O893" s="1"/>
    </row>
    <row r="894" spans="12:15" x14ac:dyDescent="0.25">
      <c r="L894" s="1"/>
      <c r="M894" s="1"/>
      <c r="N894" s="1"/>
      <c r="O894" s="1"/>
    </row>
    <row r="895" spans="12:15" x14ac:dyDescent="0.25">
      <c r="L895" s="1"/>
      <c r="M895" s="1"/>
      <c r="N895" s="1"/>
      <c r="O895" s="1"/>
    </row>
    <row r="896" spans="12:15" x14ac:dyDescent="0.25">
      <c r="L896" s="1"/>
      <c r="M896" s="1"/>
      <c r="N896" s="1"/>
      <c r="O896" s="1"/>
    </row>
    <row r="897" spans="12:15" x14ac:dyDescent="0.25">
      <c r="L897" s="1"/>
      <c r="M897" s="1"/>
      <c r="N897" s="1"/>
      <c r="O897" s="1"/>
    </row>
    <row r="898" spans="12:15" x14ac:dyDescent="0.25">
      <c r="L898" s="1"/>
      <c r="M898" s="1"/>
      <c r="N898" s="1"/>
      <c r="O898" s="1"/>
    </row>
    <row r="899" spans="12:15" x14ac:dyDescent="0.25">
      <c r="L899" s="1"/>
      <c r="M899" s="1"/>
      <c r="N899" s="1"/>
      <c r="O899" s="1"/>
    </row>
    <row r="900" spans="12:15" x14ac:dyDescent="0.25">
      <c r="L900" s="1"/>
      <c r="M900" s="1"/>
      <c r="N900" s="1"/>
      <c r="O900" s="1"/>
    </row>
    <row r="901" spans="12:15" x14ac:dyDescent="0.25">
      <c r="L901" s="1"/>
      <c r="M901" s="1"/>
      <c r="N901" s="1"/>
      <c r="O901" s="1"/>
    </row>
    <row r="902" spans="12:15" x14ac:dyDescent="0.25">
      <c r="L902" s="1"/>
      <c r="M902" s="1"/>
      <c r="N902" s="1"/>
      <c r="O902" s="1"/>
    </row>
    <row r="903" spans="12:15" x14ac:dyDescent="0.25">
      <c r="L903" s="1"/>
      <c r="M903" s="1"/>
      <c r="N903" s="1"/>
      <c r="O903" s="1"/>
    </row>
    <row r="904" spans="12:15" x14ac:dyDescent="0.25">
      <c r="L904" s="1"/>
      <c r="M904" s="1"/>
      <c r="N904" s="1"/>
      <c r="O904" s="1"/>
    </row>
    <row r="905" spans="12:15" x14ac:dyDescent="0.25">
      <c r="L905" s="1"/>
      <c r="M905" s="1"/>
      <c r="N905" s="1"/>
      <c r="O905" s="1"/>
    </row>
    <row r="906" spans="12:15" x14ac:dyDescent="0.25">
      <c r="L906" s="1"/>
      <c r="M906" s="1"/>
      <c r="N906" s="1"/>
      <c r="O906" s="1"/>
    </row>
    <row r="907" spans="12:15" x14ac:dyDescent="0.25">
      <c r="L907" s="1"/>
      <c r="M907" s="1"/>
      <c r="N907" s="1"/>
      <c r="O907" s="1"/>
    </row>
    <row r="908" spans="12:15" x14ac:dyDescent="0.25">
      <c r="L908" s="1"/>
      <c r="M908" s="1"/>
      <c r="N908" s="1"/>
      <c r="O908" s="1"/>
    </row>
    <row r="909" spans="12:15" x14ac:dyDescent="0.25">
      <c r="L909" s="1"/>
      <c r="M909" s="1"/>
      <c r="N909" s="1"/>
      <c r="O909" s="1"/>
    </row>
    <row r="910" spans="12:15" x14ac:dyDescent="0.25">
      <c r="L910" s="1"/>
      <c r="M910" s="1"/>
      <c r="N910" s="1"/>
      <c r="O910" s="1"/>
    </row>
    <row r="911" spans="12:15" x14ac:dyDescent="0.25">
      <c r="L911" s="1"/>
      <c r="M911" s="1"/>
      <c r="N911" s="1"/>
      <c r="O911" s="1"/>
    </row>
    <row r="912" spans="12:15" x14ac:dyDescent="0.25">
      <c r="L912" s="1"/>
      <c r="M912" s="1"/>
      <c r="N912" s="1"/>
      <c r="O912" s="1"/>
    </row>
    <row r="913" spans="12:15" x14ac:dyDescent="0.25">
      <c r="L913" s="1"/>
      <c r="M913" s="1"/>
      <c r="N913" s="1"/>
      <c r="O913" s="1"/>
    </row>
    <row r="914" spans="12:15" x14ac:dyDescent="0.25">
      <c r="L914" s="1"/>
      <c r="M914" s="1"/>
      <c r="N914" s="1"/>
      <c r="O914" s="1"/>
    </row>
    <row r="915" spans="12:15" x14ac:dyDescent="0.25">
      <c r="L915" s="1"/>
      <c r="M915" s="1"/>
      <c r="N915" s="1"/>
      <c r="O915" s="1"/>
    </row>
    <row r="916" spans="12:15" x14ac:dyDescent="0.25">
      <c r="L916" s="1"/>
      <c r="M916" s="1"/>
      <c r="N916" s="1"/>
      <c r="O916" s="1"/>
    </row>
    <row r="917" spans="12:15" x14ac:dyDescent="0.25">
      <c r="L917" s="1"/>
      <c r="M917" s="1"/>
      <c r="N917" s="1"/>
      <c r="O917" s="1"/>
    </row>
    <row r="918" spans="12:15" x14ac:dyDescent="0.25">
      <c r="L918" s="1"/>
      <c r="M918" s="1"/>
      <c r="N918" s="1"/>
      <c r="O918" s="1"/>
    </row>
    <row r="919" spans="12:15" x14ac:dyDescent="0.25">
      <c r="L919" s="1"/>
      <c r="M919" s="1"/>
      <c r="N919" s="1"/>
      <c r="O919" s="1"/>
    </row>
    <row r="920" spans="12:15" x14ac:dyDescent="0.25">
      <c r="L920" s="1"/>
      <c r="M920" s="1"/>
      <c r="N920" s="1"/>
      <c r="O920" s="1"/>
    </row>
    <row r="921" spans="12:15" x14ac:dyDescent="0.25">
      <c r="L921" s="1"/>
      <c r="M921" s="1"/>
      <c r="N921" s="1"/>
      <c r="O921" s="1"/>
    </row>
    <row r="922" spans="12:15" x14ac:dyDescent="0.25">
      <c r="L922" s="1"/>
      <c r="M922" s="1"/>
      <c r="N922" s="1"/>
      <c r="O922" s="1"/>
    </row>
    <row r="923" spans="12:15" x14ac:dyDescent="0.25">
      <c r="L923" s="1"/>
      <c r="M923" s="1"/>
      <c r="N923" s="1"/>
      <c r="O923" s="1"/>
    </row>
    <row r="924" spans="12:15" x14ac:dyDescent="0.25">
      <c r="L924" s="1"/>
      <c r="M924" s="1"/>
      <c r="N924" s="1"/>
      <c r="O924" s="1"/>
    </row>
    <row r="925" spans="12:15" x14ac:dyDescent="0.25">
      <c r="L925" s="1"/>
      <c r="M925" s="1"/>
      <c r="N925" s="1"/>
      <c r="O925" s="1"/>
    </row>
    <row r="926" spans="12:15" x14ac:dyDescent="0.25">
      <c r="L926" s="1"/>
      <c r="M926" s="1"/>
      <c r="N926" s="1"/>
      <c r="O926" s="1"/>
    </row>
    <row r="927" spans="12:15" x14ac:dyDescent="0.25">
      <c r="L927" s="1"/>
      <c r="M927" s="1"/>
      <c r="N927" s="1"/>
      <c r="O927" s="1"/>
    </row>
    <row r="928" spans="12:15" x14ac:dyDescent="0.25">
      <c r="L928" s="1"/>
      <c r="M928" s="1"/>
      <c r="N928" s="1"/>
      <c r="O928" s="1"/>
    </row>
    <row r="929" spans="12:15" x14ac:dyDescent="0.25">
      <c r="L929" s="1"/>
      <c r="M929" s="1"/>
      <c r="N929" s="1"/>
      <c r="O929" s="1"/>
    </row>
    <row r="930" spans="12:15" x14ac:dyDescent="0.25">
      <c r="L930" s="1"/>
      <c r="M930" s="1"/>
      <c r="N930" s="1"/>
      <c r="O930" s="1"/>
    </row>
    <row r="931" spans="12:15" x14ac:dyDescent="0.25">
      <c r="L931" s="1"/>
      <c r="M931" s="1"/>
      <c r="N931" s="1"/>
      <c r="O931" s="1"/>
    </row>
    <row r="932" spans="12:15" x14ac:dyDescent="0.25">
      <c r="L932" s="1"/>
      <c r="M932" s="1"/>
      <c r="N932" s="1"/>
      <c r="O932" s="1"/>
    </row>
    <row r="933" spans="12:15" x14ac:dyDescent="0.25">
      <c r="L933" s="1"/>
      <c r="M933" s="1"/>
      <c r="N933" s="1"/>
      <c r="O933" s="1"/>
    </row>
    <row r="934" spans="12:15" x14ac:dyDescent="0.25">
      <c r="L934" s="1"/>
      <c r="M934" s="1"/>
      <c r="N934" s="1"/>
      <c r="O934" s="1"/>
    </row>
    <row r="935" spans="12:15" x14ac:dyDescent="0.25">
      <c r="L935" s="1"/>
      <c r="M935" s="1"/>
      <c r="N935" s="1"/>
      <c r="O935" s="1"/>
    </row>
    <row r="936" spans="12:15" x14ac:dyDescent="0.25">
      <c r="L936" s="1"/>
      <c r="M936" s="1"/>
      <c r="N936" s="1"/>
      <c r="O936" s="1"/>
    </row>
    <row r="937" spans="12:15" x14ac:dyDescent="0.25">
      <c r="L937" s="1"/>
      <c r="M937" s="1"/>
      <c r="N937" s="1"/>
      <c r="O937" s="1"/>
    </row>
    <row r="938" spans="12:15" x14ac:dyDescent="0.25">
      <c r="L938" s="1"/>
      <c r="M938" s="1"/>
      <c r="N938" s="1"/>
      <c r="O938" s="1"/>
    </row>
    <row r="939" spans="12:15" x14ac:dyDescent="0.25">
      <c r="L939" s="1"/>
      <c r="M939" s="1"/>
      <c r="N939" s="1"/>
      <c r="O939" s="1"/>
    </row>
    <row r="940" spans="12:15" x14ac:dyDescent="0.25">
      <c r="L940" s="1"/>
      <c r="M940" s="1"/>
      <c r="N940" s="1"/>
      <c r="O940" s="1"/>
    </row>
    <row r="941" spans="12:15" x14ac:dyDescent="0.25">
      <c r="L941" s="1"/>
      <c r="M941" s="1"/>
      <c r="N941" s="1"/>
      <c r="O941" s="1"/>
    </row>
    <row r="942" spans="12:15" x14ac:dyDescent="0.25">
      <c r="L942" s="1"/>
      <c r="M942" s="1"/>
      <c r="N942" s="1"/>
      <c r="O942" s="1"/>
    </row>
    <row r="943" spans="12:15" x14ac:dyDescent="0.25">
      <c r="L943" s="1"/>
      <c r="M943" s="1"/>
      <c r="N943" s="1"/>
      <c r="O943" s="1"/>
    </row>
    <row r="944" spans="12:15" x14ac:dyDescent="0.25">
      <c r="L944" s="1"/>
      <c r="M944" s="1"/>
      <c r="N944" s="1"/>
      <c r="O944" s="1"/>
    </row>
    <row r="945" spans="12:15" x14ac:dyDescent="0.25">
      <c r="L945" s="1"/>
      <c r="M945" s="1"/>
      <c r="N945" s="1"/>
      <c r="O945" s="1"/>
    </row>
    <row r="946" spans="12:15" x14ac:dyDescent="0.25">
      <c r="L946" s="1"/>
      <c r="M946" s="1"/>
      <c r="N946" s="1"/>
      <c r="O946" s="1"/>
    </row>
    <row r="947" spans="12:15" x14ac:dyDescent="0.25">
      <c r="L947" s="1"/>
      <c r="M947" s="1"/>
      <c r="N947" s="1"/>
      <c r="O947" s="1"/>
    </row>
    <row r="948" spans="12:15" x14ac:dyDescent="0.25">
      <c r="L948" s="1"/>
      <c r="M948" s="1"/>
      <c r="N948" s="1"/>
      <c r="O948" s="1"/>
    </row>
    <row r="949" spans="12:15" x14ac:dyDescent="0.25">
      <c r="L949" s="1"/>
      <c r="M949" s="1"/>
      <c r="N949" s="1"/>
      <c r="O949" s="1"/>
    </row>
    <row r="950" spans="12:15" x14ac:dyDescent="0.25">
      <c r="L950" s="1"/>
      <c r="M950" s="1"/>
      <c r="N950" s="1"/>
      <c r="O950" s="1"/>
    </row>
    <row r="951" spans="12:15" x14ac:dyDescent="0.25">
      <c r="L951" s="1"/>
      <c r="M951" s="1"/>
      <c r="N951" s="1"/>
      <c r="O951" s="1"/>
    </row>
    <row r="952" spans="12:15" x14ac:dyDescent="0.25">
      <c r="L952" s="1"/>
      <c r="M952" s="1"/>
      <c r="N952" s="1"/>
      <c r="O952" s="1"/>
    </row>
    <row r="953" spans="12:15" x14ac:dyDescent="0.25">
      <c r="L953" s="1"/>
      <c r="M953" s="1"/>
      <c r="N953" s="1"/>
      <c r="O953" s="1"/>
    </row>
    <row r="954" spans="12:15" x14ac:dyDescent="0.25">
      <c r="L954" s="1"/>
      <c r="M954" s="1"/>
      <c r="N954" s="1"/>
      <c r="O954" s="1"/>
    </row>
    <row r="955" spans="12:15" x14ac:dyDescent="0.25">
      <c r="L955" s="1"/>
      <c r="M955" s="1"/>
      <c r="N955" s="1"/>
      <c r="O955" s="1"/>
    </row>
    <row r="956" spans="12:15" x14ac:dyDescent="0.25">
      <c r="L956" s="1"/>
      <c r="M956" s="1"/>
      <c r="N956" s="1"/>
      <c r="O956" s="1"/>
    </row>
    <row r="957" spans="12:15" x14ac:dyDescent="0.25">
      <c r="L957" s="1"/>
      <c r="M957" s="1"/>
      <c r="N957" s="1"/>
      <c r="O957" s="1"/>
    </row>
    <row r="958" spans="12:15" x14ac:dyDescent="0.25">
      <c r="L958" s="1"/>
      <c r="M958" s="1"/>
      <c r="N958" s="1"/>
      <c r="O958" s="1"/>
    </row>
    <row r="959" spans="12:15" x14ac:dyDescent="0.25">
      <c r="L959" s="1"/>
      <c r="M959" s="1"/>
      <c r="N959" s="1"/>
      <c r="O959" s="1"/>
    </row>
    <row r="960" spans="12:15" x14ac:dyDescent="0.25">
      <c r="L960" s="1"/>
      <c r="M960" s="1"/>
      <c r="N960" s="1"/>
      <c r="O960" s="1"/>
    </row>
    <row r="961" spans="12:15" x14ac:dyDescent="0.25">
      <c r="L961" s="1"/>
      <c r="M961" s="1"/>
      <c r="N961" s="1"/>
      <c r="O961" s="1"/>
    </row>
    <row r="962" spans="12:15" x14ac:dyDescent="0.25">
      <c r="L962" s="1"/>
      <c r="M962" s="1"/>
      <c r="N962" s="1"/>
      <c r="O962" s="1"/>
    </row>
    <row r="963" spans="12:15" x14ac:dyDescent="0.25">
      <c r="L963" s="1"/>
      <c r="M963" s="1"/>
      <c r="N963" s="1"/>
      <c r="O963" s="1"/>
    </row>
    <row r="964" spans="12:15" x14ac:dyDescent="0.25">
      <c r="L964" s="1"/>
      <c r="M964" s="1"/>
      <c r="N964" s="1"/>
      <c r="O964" s="1"/>
    </row>
    <row r="965" spans="12:15" x14ac:dyDescent="0.25">
      <c r="L965" s="1"/>
      <c r="M965" s="1"/>
      <c r="N965" s="1"/>
      <c r="O965" s="1"/>
    </row>
    <row r="966" spans="12:15" x14ac:dyDescent="0.25">
      <c r="L966" s="1"/>
      <c r="M966" s="1"/>
      <c r="N966" s="1"/>
      <c r="O966" s="1"/>
    </row>
    <row r="967" spans="12:15" x14ac:dyDescent="0.25">
      <c r="L967" s="1"/>
      <c r="M967" s="1"/>
      <c r="N967" s="1"/>
      <c r="O967" s="1"/>
    </row>
    <row r="968" spans="12:15" x14ac:dyDescent="0.25">
      <c r="L968" s="1"/>
      <c r="M968" s="1"/>
      <c r="N968" s="1"/>
      <c r="O968" s="1"/>
    </row>
    <row r="969" spans="12:15" x14ac:dyDescent="0.25">
      <c r="L969" s="1"/>
      <c r="M969" s="1"/>
      <c r="N969" s="1"/>
      <c r="O969" s="1"/>
    </row>
    <row r="970" spans="12:15" x14ac:dyDescent="0.25">
      <c r="L970" s="1"/>
      <c r="M970" s="1"/>
      <c r="N970" s="1"/>
      <c r="O970" s="1"/>
    </row>
    <row r="971" spans="12:15" x14ac:dyDescent="0.25">
      <c r="L971" s="1"/>
      <c r="M971" s="1"/>
      <c r="N971" s="1"/>
      <c r="O971" s="1"/>
    </row>
    <row r="972" spans="12:15" x14ac:dyDescent="0.25">
      <c r="L972" s="1"/>
      <c r="M972" s="1"/>
      <c r="N972" s="1"/>
      <c r="O972" s="1"/>
    </row>
    <row r="973" spans="12:15" x14ac:dyDescent="0.25">
      <c r="L973" s="1"/>
      <c r="M973" s="1"/>
      <c r="N973" s="1"/>
      <c r="O973" s="1"/>
    </row>
    <row r="974" spans="12:15" x14ac:dyDescent="0.25">
      <c r="L974" s="1"/>
      <c r="M974" s="1"/>
      <c r="N974" s="1"/>
      <c r="O974" s="1"/>
    </row>
    <row r="975" spans="12:15" x14ac:dyDescent="0.25">
      <c r="L975" s="1"/>
      <c r="M975" s="1"/>
      <c r="N975" s="1"/>
      <c r="O975" s="1"/>
    </row>
    <row r="976" spans="12:15" x14ac:dyDescent="0.25">
      <c r="L976" s="1"/>
      <c r="M976" s="1"/>
      <c r="N976" s="1"/>
      <c r="O976" s="1"/>
    </row>
    <row r="977" spans="12:15" x14ac:dyDescent="0.25">
      <c r="L977" s="1"/>
      <c r="M977" s="1"/>
      <c r="N977" s="1"/>
      <c r="O977" s="1"/>
    </row>
    <row r="978" spans="12:15" x14ac:dyDescent="0.25">
      <c r="L978" s="1"/>
      <c r="M978" s="1"/>
      <c r="N978" s="1"/>
      <c r="O978" s="1"/>
    </row>
    <row r="979" spans="12:15" x14ac:dyDescent="0.25">
      <c r="L979" s="1"/>
      <c r="M979" s="1"/>
      <c r="N979" s="1"/>
      <c r="O979" s="1"/>
    </row>
    <row r="980" spans="12:15" x14ac:dyDescent="0.25">
      <c r="L980" s="1"/>
      <c r="M980" s="1"/>
      <c r="N980" s="1"/>
      <c r="O980" s="1"/>
    </row>
    <row r="981" spans="12:15" x14ac:dyDescent="0.25">
      <c r="L981" s="1"/>
      <c r="M981" s="1"/>
      <c r="N981" s="1"/>
      <c r="O981" s="1"/>
    </row>
    <row r="982" spans="12:15" x14ac:dyDescent="0.25">
      <c r="L982" s="1"/>
      <c r="M982" s="1"/>
      <c r="N982" s="1"/>
      <c r="O982" s="1"/>
    </row>
    <row r="983" spans="12:15" x14ac:dyDescent="0.25">
      <c r="L983" s="1"/>
      <c r="M983" s="1"/>
      <c r="N983" s="1"/>
      <c r="O983" s="1"/>
    </row>
    <row r="984" spans="12:15" x14ac:dyDescent="0.25">
      <c r="L984" s="1"/>
      <c r="M984" s="1"/>
      <c r="N984" s="1"/>
      <c r="O984" s="1"/>
    </row>
    <row r="985" spans="12:15" x14ac:dyDescent="0.25">
      <c r="L985" s="1"/>
      <c r="M985" s="1"/>
      <c r="N985" s="1"/>
      <c r="O985" s="1"/>
    </row>
    <row r="986" spans="12:15" x14ac:dyDescent="0.25">
      <c r="L986" s="1"/>
      <c r="M986" s="1"/>
      <c r="N986" s="1"/>
      <c r="O986" s="1"/>
    </row>
    <row r="987" spans="12:15" x14ac:dyDescent="0.25">
      <c r="L987" s="1"/>
      <c r="M987" s="1"/>
      <c r="N987" s="1"/>
      <c r="O987" s="1"/>
    </row>
    <row r="988" spans="12:15" x14ac:dyDescent="0.25">
      <c r="L988" s="1"/>
      <c r="M988" s="1"/>
      <c r="N988" s="1"/>
      <c r="O988" s="1"/>
    </row>
    <row r="989" spans="12:15" x14ac:dyDescent="0.25">
      <c r="L989" s="1"/>
      <c r="M989" s="1"/>
      <c r="N989" s="1"/>
      <c r="O989" s="1"/>
    </row>
    <row r="990" spans="12:15" x14ac:dyDescent="0.25">
      <c r="L990" s="1"/>
      <c r="M990" s="1"/>
      <c r="N990" s="1"/>
      <c r="O990" s="1"/>
    </row>
    <row r="991" spans="12:15" x14ac:dyDescent="0.25">
      <c r="L991" s="1"/>
      <c r="M991" s="1"/>
      <c r="N991" s="1"/>
      <c r="O991" s="1"/>
    </row>
    <row r="992" spans="12:15" x14ac:dyDescent="0.25">
      <c r="L992" s="1"/>
      <c r="M992" s="1"/>
      <c r="N992" s="1"/>
      <c r="O992" s="1"/>
    </row>
    <row r="993" spans="12:15" x14ac:dyDescent="0.25">
      <c r="L993" s="1"/>
      <c r="M993" s="1"/>
      <c r="N993" s="1"/>
      <c r="O993" s="1"/>
    </row>
    <row r="994" spans="12:15" x14ac:dyDescent="0.25">
      <c r="L994" s="1"/>
      <c r="M994" s="1"/>
      <c r="N994" s="1"/>
      <c r="O994" s="1"/>
    </row>
    <row r="995" spans="12:15" x14ac:dyDescent="0.25">
      <c r="L995" s="1"/>
      <c r="M995" s="1"/>
      <c r="N995" s="1"/>
      <c r="O995" s="1"/>
    </row>
    <row r="996" spans="12:15" x14ac:dyDescent="0.25">
      <c r="L996" s="1"/>
      <c r="M996" s="1"/>
      <c r="N996" s="1"/>
      <c r="O996" s="1"/>
    </row>
    <row r="997" spans="12:15" x14ac:dyDescent="0.25">
      <c r="L997" s="1"/>
      <c r="M997" s="1"/>
      <c r="N997" s="1"/>
      <c r="O997" s="1"/>
    </row>
    <row r="998" spans="12:15" x14ac:dyDescent="0.25">
      <c r="L998" s="1"/>
      <c r="M998" s="1"/>
      <c r="N998" s="1"/>
      <c r="O998" s="1"/>
    </row>
    <row r="999" spans="12:15" x14ac:dyDescent="0.25">
      <c r="L999" s="1"/>
      <c r="M999" s="1"/>
      <c r="N999" s="1"/>
      <c r="O999" s="1"/>
    </row>
    <row r="1000" spans="12:15" x14ac:dyDescent="0.25">
      <c r="L1000" s="1"/>
      <c r="M1000" s="1"/>
      <c r="N1000" s="1"/>
      <c r="O1000" s="1"/>
    </row>
    <row r="1001" spans="12:15" x14ac:dyDescent="0.25">
      <c r="L1001" s="1"/>
      <c r="M1001" s="1"/>
      <c r="N1001" s="1"/>
      <c r="O1001" s="1"/>
    </row>
    <row r="1002" spans="12:15" x14ac:dyDescent="0.25">
      <c r="L1002" s="1"/>
      <c r="M1002" s="1"/>
      <c r="N1002" s="1"/>
      <c r="O1002" s="1"/>
    </row>
    <row r="1003" spans="12:15" x14ac:dyDescent="0.25">
      <c r="L1003" s="1"/>
      <c r="M1003" s="1"/>
      <c r="N1003" s="1"/>
      <c r="O1003" s="1"/>
    </row>
    <row r="1004" spans="12:15" x14ac:dyDescent="0.25">
      <c r="L1004" s="1"/>
      <c r="M1004" s="1"/>
      <c r="N1004" s="1"/>
      <c r="O1004" s="1"/>
    </row>
    <row r="1005" spans="12:15" x14ac:dyDescent="0.25">
      <c r="L1005" s="1"/>
      <c r="M1005" s="1"/>
      <c r="N1005" s="1"/>
      <c r="O1005" s="1"/>
    </row>
    <row r="1006" spans="12:15" x14ac:dyDescent="0.25">
      <c r="L1006" s="1"/>
      <c r="M1006" s="1"/>
      <c r="N1006" s="1"/>
      <c r="O1006" s="1"/>
    </row>
    <row r="1007" spans="12:15" x14ac:dyDescent="0.25">
      <c r="L1007" s="1"/>
      <c r="M1007" s="1"/>
      <c r="N1007" s="1"/>
      <c r="O1007" s="1"/>
    </row>
    <row r="1008" spans="12:15" x14ac:dyDescent="0.25">
      <c r="L1008" s="1"/>
      <c r="M1008" s="1"/>
      <c r="N1008" s="1"/>
      <c r="O1008" s="1"/>
    </row>
    <row r="1009" spans="12:15" x14ac:dyDescent="0.25">
      <c r="L1009" s="1"/>
      <c r="M1009" s="1"/>
      <c r="N1009" s="1"/>
      <c r="O1009" s="1"/>
    </row>
    <row r="1010" spans="12:15" x14ac:dyDescent="0.25">
      <c r="L1010" s="1"/>
      <c r="M1010" s="1"/>
      <c r="N1010" s="1"/>
      <c r="O1010" s="1"/>
    </row>
    <row r="1011" spans="12:15" x14ac:dyDescent="0.25">
      <c r="L1011" s="1"/>
      <c r="M1011" s="1"/>
      <c r="N1011" s="1"/>
      <c r="O1011" s="1"/>
    </row>
    <row r="1012" spans="12:15" x14ac:dyDescent="0.25">
      <c r="L1012" s="1"/>
      <c r="M1012" s="1"/>
      <c r="N1012" s="1"/>
      <c r="O1012" s="1"/>
    </row>
    <row r="1013" spans="12:15" x14ac:dyDescent="0.25">
      <c r="L1013" s="1"/>
      <c r="M1013" s="1"/>
      <c r="N1013" s="1"/>
      <c r="O1013" s="1"/>
    </row>
    <row r="1014" spans="12:15" x14ac:dyDescent="0.25">
      <c r="L1014" s="1"/>
      <c r="M1014" s="1"/>
      <c r="N1014" s="1"/>
      <c r="O1014" s="1"/>
    </row>
    <row r="1015" spans="12:15" x14ac:dyDescent="0.25">
      <c r="L1015" s="1"/>
      <c r="M1015" s="1"/>
      <c r="N1015" s="1"/>
      <c r="O1015" s="1"/>
    </row>
    <row r="1016" spans="12:15" x14ac:dyDescent="0.25">
      <c r="L1016" s="1"/>
      <c r="M1016" s="1"/>
      <c r="N1016" s="1"/>
      <c r="O1016" s="1"/>
    </row>
    <row r="1017" spans="12:15" x14ac:dyDescent="0.25">
      <c r="L1017" s="1"/>
      <c r="M1017" s="1"/>
      <c r="N1017" s="1"/>
      <c r="O1017" s="1"/>
    </row>
    <row r="1018" spans="12:15" x14ac:dyDescent="0.25">
      <c r="L1018" s="1"/>
      <c r="M1018" s="1"/>
      <c r="N1018" s="1"/>
      <c r="O1018" s="1"/>
    </row>
    <row r="1019" spans="12:15" x14ac:dyDescent="0.25">
      <c r="L1019" s="1"/>
      <c r="M1019" s="1"/>
      <c r="N1019" s="1"/>
      <c r="O1019" s="1"/>
    </row>
    <row r="1020" spans="12:15" x14ac:dyDescent="0.25">
      <c r="L1020" s="1"/>
      <c r="M1020" s="1"/>
      <c r="N1020" s="1"/>
      <c r="O1020" s="1"/>
    </row>
    <row r="1021" spans="12:15" x14ac:dyDescent="0.25">
      <c r="L1021" s="1"/>
      <c r="M1021" s="1"/>
      <c r="N1021" s="1"/>
      <c r="O1021" s="1"/>
    </row>
    <row r="1022" spans="12:15" x14ac:dyDescent="0.25">
      <c r="L1022" s="1"/>
      <c r="M1022" s="1"/>
      <c r="N1022" s="1"/>
      <c r="O1022" s="1"/>
    </row>
    <row r="1023" spans="12:15" x14ac:dyDescent="0.25">
      <c r="L1023" s="1"/>
      <c r="M1023" s="1"/>
      <c r="N1023" s="1"/>
      <c r="O1023" s="1"/>
    </row>
    <row r="1024" spans="12:15" x14ac:dyDescent="0.25">
      <c r="L1024" s="1"/>
      <c r="M1024" s="1"/>
      <c r="N1024" s="1"/>
      <c r="O1024" s="1"/>
    </row>
    <row r="1025" spans="12:15" x14ac:dyDescent="0.25">
      <c r="L1025" s="1"/>
      <c r="M1025" s="1"/>
      <c r="N1025" s="1"/>
      <c r="O1025" s="1"/>
    </row>
    <row r="1026" spans="12:15" x14ac:dyDescent="0.25">
      <c r="L1026" s="1"/>
      <c r="M1026" s="1"/>
      <c r="N1026" s="1"/>
      <c r="O1026" s="1"/>
    </row>
    <row r="1027" spans="12:15" x14ac:dyDescent="0.25">
      <c r="L1027" s="1"/>
      <c r="M1027" s="1"/>
      <c r="N1027" s="1"/>
      <c r="O1027" s="1"/>
    </row>
    <row r="1028" spans="12:15" x14ac:dyDescent="0.25">
      <c r="L1028" s="1"/>
      <c r="M1028" s="1"/>
      <c r="N1028" s="1"/>
      <c r="O1028" s="1"/>
    </row>
    <row r="1029" spans="12:15" x14ac:dyDescent="0.25">
      <c r="L1029" s="1"/>
      <c r="M1029" s="1"/>
      <c r="N1029" s="1"/>
      <c r="O1029" s="1"/>
    </row>
    <row r="1030" spans="12:15" x14ac:dyDescent="0.25">
      <c r="L1030" s="1"/>
      <c r="M1030" s="1"/>
      <c r="N1030" s="1"/>
      <c r="O1030" s="1"/>
    </row>
    <row r="1031" spans="12:15" x14ac:dyDescent="0.25">
      <c r="L1031" s="1"/>
      <c r="M1031" s="1"/>
      <c r="N1031" s="1"/>
      <c r="O1031" s="1"/>
    </row>
    <row r="1032" spans="12:15" x14ac:dyDescent="0.25">
      <c r="L1032" s="1"/>
      <c r="M1032" s="1"/>
      <c r="N1032" s="1"/>
      <c r="O1032" s="1"/>
    </row>
    <row r="1033" spans="12:15" x14ac:dyDescent="0.25">
      <c r="L1033" s="1"/>
      <c r="M1033" s="1"/>
      <c r="N1033" s="1"/>
      <c r="O1033" s="1"/>
    </row>
    <row r="1034" spans="12:15" x14ac:dyDescent="0.25">
      <c r="L1034" s="1"/>
      <c r="M1034" s="1"/>
      <c r="N1034" s="1"/>
      <c r="O1034" s="1"/>
    </row>
    <row r="1035" spans="12:15" x14ac:dyDescent="0.25">
      <c r="L1035" s="1"/>
      <c r="M1035" s="1"/>
      <c r="N1035" s="1"/>
      <c r="O1035" s="1"/>
    </row>
    <row r="1036" spans="12:15" x14ac:dyDescent="0.25">
      <c r="L1036" s="1"/>
      <c r="M1036" s="1"/>
      <c r="N1036" s="1"/>
      <c r="O1036" s="1"/>
    </row>
    <row r="1037" spans="12:15" x14ac:dyDescent="0.25">
      <c r="L1037" s="1"/>
      <c r="M1037" s="1"/>
      <c r="N1037" s="1"/>
      <c r="O1037" s="1"/>
    </row>
    <row r="1038" spans="12:15" x14ac:dyDescent="0.25">
      <c r="L1038" s="1"/>
      <c r="M1038" s="1"/>
      <c r="N1038" s="1"/>
      <c r="O1038" s="1"/>
    </row>
    <row r="1039" spans="12:15" x14ac:dyDescent="0.25">
      <c r="L1039" s="1"/>
      <c r="M1039" s="1"/>
      <c r="N1039" s="1"/>
      <c r="O1039" s="1"/>
    </row>
    <row r="1040" spans="12:15" x14ac:dyDescent="0.25">
      <c r="L1040" s="1"/>
      <c r="M1040" s="1"/>
      <c r="N1040" s="1"/>
      <c r="O1040" s="1"/>
    </row>
    <row r="1041" spans="12:15" x14ac:dyDescent="0.25">
      <c r="L1041" s="1"/>
      <c r="M1041" s="1"/>
      <c r="N1041" s="1"/>
      <c r="O1041" s="1"/>
    </row>
    <row r="1042" spans="12:15" x14ac:dyDescent="0.25">
      <c r="L1042" s="1"/>
      <c r="M1042" s="1"/>
      <c r="N1042" s="1"/>
      <c r="O1042" s="1"/>
    </row>
    <row r="1043" spans="12:15" x14ac:dyDescent="0.25">
      <c r="L1043" s="1"/>
      <c r="M1043" s="1"/>
      <c r="N1043" s="1"/>
      <c r="O1043" s="1"/>
    </row>
    <row r="1044" spans="12:15" x14ac:dyDescent="0.25">
      <c r="L1044" s="1"/>
      <c r="M1044" s="1"/>
      <c r="N1044" s="1"/>
      <c r="O1044" s="1"/>
    </row>
    <row r="1045" spans="12:15" x14ac:dyDescent="0.25">
      <c r="L1045" s="1"/>
      <c r="M1045" s="1"/>
      <c r="N1045" s="1"/>
      <c r="O1045" s="1"/>
    </row>
    <row r="1046" spans="12:15" x14ac:dyDescent="0.25">
      <c r="L1046" s="1"/>
      <c r="M1046" s="1"/>
      <c r="N1046" s="1"/>
      <c r="O1046" s="1"/>
    </row>
    <row r="1047" spans="12:15" x14ac:dyDescent="0.25">
      <c r="L1047" s="1"/>
      <c r="M1047" s="1"/>
      <c r="N1047" s="1"/>
      <c r="O1047" s="1"/>
    </row>
    <row r="1048" spans="12:15" x14ac:dyDescent="0.25">
      <c r="L1048" s="1"/>
      <c r="M1048" s="1"/>
      <c r="N1048" s="1"/>
      <c r="O1048" s="1"/>
    </row>
    <row r="1049" spans="12:15" x14ac:dyDescent="0.25">
      <c r="L1049" s="1"/>
      <c r="M1049" s="1"/>
      <c r="N1049" s="1"/>
      <c r="O1049" s="1"/>
    </row>
    <row r="1050" spans="12:15" x14ac:dyDescent="0.25">
      <c r="L1050" s="1"/>
      <c r="M1050" s="1"/>
      <c r="N1050" s="1"/>
      <c r="O1050" s="1"/>
    </row>
    <row r="1051" spans="12:15" x14ac:dyDescent="0.25">
      <c r="L1051" s="1"/>
      <c r="M1051" s="1"/>
      <c r="N1051" s="1"/>
      <c r="O1051" s="1"/>
    </row>
    <row r="1052" spans="12:15" x14ac:dyDescent="0.25">
      <c r="L1052" s="1"/>
      <c r="M1052" s="1"/>
      <c r="N1052" s="1"/>
      <c r="O1052" s="1"/>
    </row>
    <row r="1053" spans="12:15" x14ac:dyDescent="0.25">
      <c r="L1053" s="1"/>
      <c r="M1053" s="1"/>
      <c r="N1053" s="1"/>
      <c r="O1053" s="1"/>
    </row>
    <row r="1054" spans="12:15" x14ac:dyDescent="0.25">
      <c r="L1054" s="1"/>
      <c r="M1054" s="1"/>
      <c r="N1054" s="1"/>
      <c r="O1054" s="1"/>
    </row>
    <row r="1055" spans="12:15" x14ac:dyDescent="0.25">
      <c r="L1055" s="1"/>
      <c r="M1055" s="1"/>
      <c r="N1055" s="1"/>
      <c r="O1055" s="1"/>
    </row>
    <row r="1056" spans="12:15" x14ac:dyDescent="0.25">
      <c r="L1056" s="1"/>
      <c r="M1056" s="1"/>
      <c r="N1056" s="1"/>
      <c r="O1056" s="1"/>
    </row>
    <row r="1057" spans="12:15" x14ac:dyDescent="0.25">
      <c r="L1057" s="1"/>
      <c r="M1057" s="1"/>
      <c r="N1057" s="1"/>
      <c r="O1057" s="1"/>
    </row>
    <row r="1058" spans="12:15" x14ac:dyDescent="0.25">
      <c r="L1058" s="1"/>
      <c r="M1058" s="1"/>
      <c r="N1058" s="1"/>
      <c r="O1058" s="1"/>
    </row>
    <row r="1059" spans="12:15" x14ac:dyDescent="0.25">
      <c r="L1059" s="1"/>
      <c r="M1059" s="1"/>
      <c r="N1059" s="1"/>
      <c r="O1059" s="1"/>
    </row>
    <row r="1060" spans="12:15" x14ac:dyDescent="0.25">
      <c r="L1060" s="1"/>
      <c r="M1060" s="1"/>
      <c r="N1060" s="1"/>
      <c r="O1060" s="1"/>
    </row>
    <row r="1061" spans="12:15" x14ac:dyDescent="0.25">
      <c r="L1061" s="1"/>
      <c r="M1061" s="1"/>
      <c r="N1061" s="1"/>
      <c r="O1061" s="1"/>
    </row>
    <row r="1062" spans="12:15" x14ac:dyDescent="0.25">
      <c r="L1062" s="1"/>
      <c r="M1062" s="1"/>
      <c r="N1062" s="1"/>
      <c r="O1062" s="1"/>
    </row>
    <row r="1063" spans="12:15" x14ac:dyDescent="0.25">
      <c r="L1063" s="1"/>
      <c r="M1063" s="1"/>
      <c r="N1063" s="1"/>
      <c r="O1063" s="1"/>
    </row>
    <row r="1064" spans="12:15" x14ac:dyDescent="0.25">
      <c r="L1064" s="1"/>
      <c r="M1064" s="1"/>
      <c r="N1064" s="1"/>
      <c r="O1064" s="1"/>
    </row>
    <row r="1065" spans="12:15" x14ac:dyDescent="0.25">
      <c r="L1065" s="1"/>
      <c r="M1065" s="1"/>
      <c r="N1065" s="1"/>
      <c r="O1065" s="1"/>
    </row>
    <row r="1066" spans="12:15" x14ac:dyDescent="0.25">
      <c r="L1066" s="1"/>
      <c r="M1066" s="1"/>
      <c r="N1066" s="1"/>
      <c r="O1066" s="1"/>
    </row>
    <row r="1067" spans="12:15" x14ac:dyDescent="0.25">
      <c r="L1067" s="1"/>
      <c r="M1067" s="1"/>
      <c r="N1067" s="1"/>
      <c r="O1067" s="1"/>
    </row>
    <row r="1068" spans="12:15" x14ac:dyDescent="0.25">
      <c r="L1068" s="1"/>
      <c r="M1068" s="1"/>
      <c r="N1068" s="1"/>
      <c r="O1068" s="1"/>
    </row>
    <row r="1069" spans="12:15" x14ac:dyDescent="0.25">
      <c r="L1069" s="1"/>
      <c r="M1069" s="1"/>
      <c r="N1069" s="1"/>
      <c r="O1069" s="1"/>
    </row>
    <row r="1070" spans="12:15" x14ac:dyDescent="0.25">
      <c r="L1070" s="1"/>
      <c r="M1070" s="1"/>
      <c r="N1070" s="1"/>
      <c r="O1070" s="1"/>
    </row>
    <row r="1071" spans="12:15" x14ac:dyDescent="0.25">
      <c r="L1071" s="1"/>
      <c r="M1071" s="1"/>
      <c r="N1071" s="1"/>
      <c r="O1071" s="1"/>
    </row>
    <row r="1072" spans="12:15" x14ac:dyDescent="0.25">
      <c r="L1072" s="1"/>
      <c r="M1072" s="1"/>
      <c r="N1072" s="1"/>
      <c r="O1072" s="1"/>
    </row>
    <row r="1073" spans="12:15" x14ac:dyDescent="0.25">
      <c r="L1073" s="1"/>
      <c r="M1073" s="1"/>
      <c r="N1073" s="1"/>
      <c r="O1073" s="1"/>
    </row>
    <row r="1074" spans="12:15" x14ac:dyDescent="0.25">
      <c r="L1074" s="1"/>
      <c r="M1074" s="1"/>
      <c r="N1074" s="1"/>
      <c r="O1074" s="1"/>
    </row>
    <row r="1075" spans="12:15" x14ac:dyDescent="0.25">
      <c r="L1075" s="1"/>
      <c r="M1075" s="1"/>
      <c r="N1075" s="1"/>
      <c r="O1075" s="1"/>
    </row>
    <row r="1076" spans="12:15" x14ac:dyDescent="0.25">
      <c r="L1076" s="1"/>
      <c r="M1076" s="1"/>
      <c r="N1076" s="1"/>
      <c r="O1076" s="1"/>
    </row>
    <row r="1077" spans="12:15" x14ac:dyDescent="0.25">
      <c r="L1077" s="1"/>
      <c r="M1077" s="1"/>
      <c r="N1077" s="1"/>
      <c r="O1077" s="1"/>
    </row>
    <row r="1078" spans="12:15" x14ac:dyDescent="0.25">
      <c r="L1078" s="1"/>
      <c r="M1078" s="1"/>
      <c r="N1078" s="1"/>
      <c r="O1078" s="1"/>
    </row>
    <row r="1079" spans="12:15" x14ac:dyDescent="0.25">
      <c r="L1079" s="1"/>
      <c r="M1079" s="1"/>
      <c r="N1079" s="1"/>
      <c r="O1079" s="1"/>
    </row>
    <row r="1080" spans="12:15" x14ac:dyDescent="0.25">
      <c r="L1080" s="1"/>
      <c r="M1080" s="1"/>
      <c r="N1080" s="1"/>
      <c r="O1080" s="1"/>
    </row>
    <row r="1081" spans="12:15" x14ac:dyDescent="0.25">
      <c r="L1081" s="1"/>
      <c r="M1081" s="1"/>
      <c r="N1081" s="1"/>
      <c r="O1081" s="1"/>
    </row>
    <row r="1082" spans="12:15" x14ac:dyDescent="0.25">
      <c r="L1082" s="1"/>
      <c r="M1082" s="1"/>
      <c r="N1082" s="1"/>
      <c r="O1082" s="1"/>
    </row>
    <row r="1083" spans="12:15" x14ac:dyDescent="0.25">
      <c r="L1083" s="1"/>
      <c r="M1083" s="1"/>
      <c r="N1083" s="1"/>
      <c r="O1083" s="1"/>
    </row>
    <row r="1084" spans="12:15" x14ac:dyDescent="0.25">
      <c r="L1084" s="1"/>
      <c r="M1084" s="1"/>
      <c r="N1084" s="1"/>
      <c r="O1084" s="1"/>
    </row>
    <row r="1085" spans="12:15" x14ac:dyDescent="0.25">
      <c r="L1085" s="1"/>
      <c r="M1085" s="1"/>
      <c r="N1085" s="1"/>
      <c r="O1085" s="1"/>
    </row>
    <row r="1086" spans="12:15" x14ac:dyDescent="0.25">
      <c r="L1086" s="1"/>
      <c r="M1086" s="1"/>
      <c r="N1086" s="1"/>
      <c r="O1086" s="1"/>
    </row>
    <row r="1087" spans="12:15" x14ac:dyDescent="0.25">
      <c r="L1087" s="1"/>
      <c r="M1087" s="1"/>
      <c r="N1087" s="1"/>
      <c r="O1087" s="1"/>
    </row>
    <row r="1088" spans="12:15" x14ac:dyDescent="0.25">
      <c r="L1088" s="1"/>
      <c r="M1088" s="1"/>
      <c r="N1088" s="1"/>
      <c r="O1088" s="1"/>
    </row>
    <row r="1089" spans="12:15" x14ac:dyDescent="0.25">
      <c r="L1089" s="1"/>
      <c r="M1089" s="1"/>
      <c r="N1089" s="1"/>
      <c r="O1089" s="1"/>
    </row>
    <row r="1090" spans="12:15" x14ac:dyDescent="0.25">
      <c r="L1090" s="1"/>
      <c r="M1090" s="1"/>
      <c r="N1090" s="1"/>
      <c r="O1090" s="1"/>
    </row>
    <row r="1091" spans="12:15" x14ac:dyDescent="0.25">
      <c r="L1091" s="1"/>
      <c r="M1091" s="1"/>
      <c r="N1091" s="1"/>
      <c r="O1091" s="1"/>
    </row>
    <row r="1092" spans="12:15" x14ac:dyDescent="0.25">
      <c r="L1092" s="1"/>
      <c r="M1092" s="1"/>
      <c r="N1092" s="1"/>
      <c r="O1092" s="1"/>
    </row>
    <row r="1093" spans="12:15" x14ac:dyDescent="0.25">
      <c r="L1093" s="1"/>
      <c r="M1093" s="1"/>
      <c r="N1093" s="1"/>
      <c r="O1093" s="1"/>
    </row>
    <row r="1094" spans="12:15" x14ac:dyDescent="0.25">
      <c r="L1094" s="1"/>
      <c r="M1094" s="1"/>
      <c r="N1094" s="1"/>
      <c r="O1094" s="1"/>
    </row>
    <row r="1095" spans="12:15" x14ac:dyDescent="0.25">
      <c r="L1095" s="1"/>
      <c r="M1095" s="1"/>
      <c r="N1095" s="1"/>
      <c r="O1095" s="1"/>
    </row>
    <row r="1096" spans="12:15" x14ac:dyDescent="0.25">
      <c r="L1096" s="1"/>
      <c r="M1096" s="1"/>
      <c r="N1096" s="1"/>
      <c r="O1096" s="1"/>
    </row>
    <row r="1097" spans="12:15" x14ac:dyDescent="0.25">
      <c r="L1097" s="1"/>
      <c r="M1097" s="1"/>
      <c r="N1097" s="1"/>
      <c r="O1097" s="1"/>
    </row>
    <row r="1098" spans="12:15" x14ac:dyDescent="0.25">
      <c r="L1098" s="1"/>
      <c r="M1098" s="1"/>
      <c r="N1098" s="1"/>
      <c r="O1098" s="1"/>
    </row>
    <row r="1099" spans="12:15" x14ac:dyDescent="0.25">
      <c r="L1099" s="1"/>
      <c r="M1099" s="1"/>
      <c r="N1099" s="1"/>
      <c r="O1099" s="1"/>
    </row>
    <row r="1100" spans="12:15" x14ac:dyDescent="0.25">
      <c r="L1100" s="1"/>
      <c r="M1100" s="1"/>
      <c r="N1100" s="1"/>
      <c r="O1100" s="1"/>
    </row>
    <row r="1101" spans="12:15" x14ac:dyDescent="0.25">
      <c r="L1101" s="1"/>
      <c r="M1101" s="1"/>
      <c r="N1101" s="1"/>
      <c r="O1101" s="1"/>
    </row>
    <row r="1102" spans="12:15" x14ac:dyDescent="0.25">
      <c r="L1102" s="1"/>
      <c r="M1102" s="1"/>
      <c r="N1102" s="1"/>
      <c r="O1102" s="1"/>
    </row>
    <row r="1103" spans="12:15" x14ac:dyDescent="0.25">
      <c r="L1103" s="1"/>
      <c r="M1103" s="1"/>
      <c r="N1103" s="1"/>
      <c r="O1103" s="1"/>
    </row>
    <row r="1104" spans="12:15" x14ac:dyDescent="0.25">
      <c r="L1104" s="1"/>
      <c r="M1104" s="1"/>
      <c r="N1104" s="1"/>
      <c r="O1104" s="1"/>
    </row>
    <row r="1105" spans="12:15" x14ac:dyDescent="0.25">
      <c r="L1105" s="1"/>
      <c r="M1105" s="1"/>
      <c r="N1105" s="1"/>
      <c r="O1105" s="1"/>
    </row>
    <row r="1106" spans="12:15" x14ac:dyDescent="0.25">
      <c r="L1106" s="1"/>
      <c r="M1106" s="1"/>
      <c r="N1106" s="1"/>
      <c r="O1106" s="1"/>
    </row>
    <row r="1107" spans="12:15" x14ac:dyDescent="0.25">
      <c r="L1107" s="1"/>
      <c r="M1107" s="1"/>
      <c r="N1107" s="1"/>
      <c r="O1107" s="1"/>
    </row>
    <row r="1108" spans="12:15" x14ac:dyDescent="0.25">
      <c r="L1108" s="1"/>
      <c r="M1108" s="1"/>
      <c r="N1108" s="1"/>
      <c r="O1108" s="1"/>
    </row>
    <row r="1109" spans="12:15" x14ac:dyDescent="0.25">
      <c r="L1109" s="1"/>
      <c r="M1109" s="1"/>
      <c r="N1109" s="1"/>
      <c r="O1109" s="1"/>
    </row>
    <row r="1110" spans="12:15" x14ac:dyDescent="0.25">
      <c r="L1110" s="1"/>
      <c r="M1110" s="1"/>
      <c r="N1110" s="1"/>
      <c r="O1110" s="1"/>
    </row>
    <row r="1111" spans="12:15" x14ac:dyDescent="0.25">
      <c r="L1111" s="1"/>
      <c r="M1111" s="1"/>
      <c r="N1111" s="1"/>
      <c r="O1111" s="1"/>
    </row>
    <row r="1112" spans="12:15" x14ac:dyDescent="0.25">
      <c r="L1112" s="1"/>
      <c r="M1112" s="1"/>
      <c r="N1112" s="1"/>
      <c r="O1112" s="1"/>
    </row>
    <row r="1113" spans="12:15" x14ac:dyDescent="0.25">
      <c r="L1113" s="1"/>
      <c r="M1113" s="1"/>
      <c r="N1113" s="1"/>
      <c r="O1113" s="1"/>
    </row>
    <row r="1114" spans="12:15" x14ac:dyDescent="0.25">
      <c r="L1114" s="1"/>
      <c r="M1114" s="1"/>
      <c r="N1114" s="1"/>
      <c r="O1114" s="1"/>
    </row>
    <row r="1115" spans="12:15" x14ac:dyDescent="0.25">
      <c r="L1115" s="1"/>
      <c r="M1115" s="1"/>
      <c r="N1115" s="1"/>
      <c r="O1115" s="1"/>
    </row>
    <row r="1116" spans="12:15" x14ac:dyDescent="0.25">
      <c r="L1116" s="1"/>
      <c r="M1116" s="1"/>
      <c r="N1116" s="1"/>
      <c r="O1116" s="1"/>
    </row>
    <row r="1117" spans="12:15" x14ac:dyDescent="0.25">
      <c r="L1117" s="1"/>
      <c r="M1117" s="1"/>
      <c r="N1117" s="1"/>
      <c r="O1117" s="1"/>
    </row>
    <row r="1118" spans="12:15" x14ac:dyDescent="0.25">
      <c r="L1118" s="1"/>
      <c r="M1118" s="1"/>
      <c r="N1118" s="1"/>
      <c r="O1118" s="1"/>
    </row>
    <row r="1119" spans="12:15" x14ac:dyDescent="0.25">
      <c r="L1119" s="1"/>
      <c r="M1119" s="1"/>
      <c r="N1119" s="1"/>
      <c r="O1119" s="1"/>
    </row>
    <row r="1120" spans="12:15" x14ac:dyDescent="0.25">
      <c r="L1120" s="1"/>
      <c r="M1120" s="1"/>
      <c r="N1120" s="1"/>
      <c r="O1120" s="1"/>
    </row>
    <row r="1121" spans="12:15" x14ac:dyDescent="0.25">
      <c r="L1121" s="1"/>
      <c r="M1121" s="1"/>
      <c r="N1121" s="1"/>
      <c r="O1121" s="1"/>
    </row>
    <row r="1122" spans="12:15" x14ac:dyDescent="0.25">
      <c r="L1122" s="1"/>
      <c r="M1122" s="1"/>
      <c r="N1122" s="1"/>
      <c r="O1122" s="1"/>
    </row>
    <row r="1123" spans="12:15" x14ac:dyDescent="0.25">
      <c r="L1123" s="1"/>
      <c r="M1123" s="1"/>
      <c r="N1123" s="1"/>
      <c r="O1123" s="1"/>
    </row>
    <row r="1124" spans="12:15" x14ac:dyDescent="0.25">
      <c r="L1124" s="1"/>
      <c r="M1124" s="1"/>
      <c r="N1124" s="1"/>
      <c r="O1124" s="1"/>
    </row>
    <row r="1125" spans="12:15" x14ac:dyDescent="0.25">
      <c r="L1125" s="1"/>
      <c r="M1125" s="1"/>
      <c r="N1125" s="1"/>
      <c r="O1125" s="1"/>
    </row>
    <row r="1126" spans="12:15" x14ac:dyDescent="0.25">
      <c r="L1126" s="1"/>
      <c r="M1126" s="1"/>
      <c r="N1126" s="1"/>
      <c r="O1126" s="1"/>
    </row>
    <row r="1127" spans="12:15" x14ac:dyDescent="0.25">
      <c r="L1127" s="1"/>
      <c r="M1127" s="1"/>
      <c r="N1127" s="1"/>
      <c r="O1127" s="1"/>
    </row>
    <row r="1128" spans="12:15" x14ac:dyDescent="0.25">
      <c r="L1128" s="1"/>
      <c r="M1128" s="1"/>
      <c r="N1128" s="1"/>
      <c r="O1128" s="1"/>
    </row>
    <row r="1129" spans="12:15" x14ac:dyDescent="0.25">
      <c r="L1129" s="1"/>
      <c r="M1129" s="1"/>
      <c r="N1129" s="1"/>
      <c r="O1129" s="1"/>
    </row>
    <row r="1130" spans="12:15" x14ac:dyDescent="0.25">
      <c r="L1130" s="1"/>
      <c r="M1130" s="1"/>
      <c r="N1130" s="1"/>
      <c r="O1130" s="1"/>
    </row>
    <row r="1131" spans="12:15" x14ac:dyDescent="0.25">
      <c r="L1131" s="1"/>
      <c r="M1131" s="1"/>
      <c r="N1131" s="1"/>
      <c r="O1131" s="1"/>
    </row>
    <row r="1132" spans="12:15" x14ac:dyDescent="0.25">
      <c r="L1132" s="1"/>
      <c r="M1132" s="1"/>
      <c r="N1132" s="1"/>
      <c r="O1132" s="1"/>
    </row>
    <row r="1133" spans="12:15" x14ac:dyDescent="0.25">
      <c r="L1133" s="1"/>
      <c r="M1133" s="1"/>
      <c r="N1133" s="1"/>
      <c r="O1133" s="1"/>
    </row>
    <row r="1134" spans="12:15" x14ac:dyDescent="0.25">
      <c r="L1134" s="1"/>
      <c r="M1134" s="1"/>
      <c r="N1134" s="1"/>
      <c r="O1134" s="1"/>
    </row>
    <row r="1135" spans="12:15" x14ac:dyDescent="0.25">
      <c r="L1135" s="1"/>
      <c r="M1135" s="1"/>
      <c r="N1135" s="1"/>
      <c r="O1135" s="1"/>
    </row>
    <row r="1136" spans="12:15" x14ac:dyDescent="0.25">
      <c r="L1136" s="1"/>
      <c r="M1136" s="1"/>
      <c r="N1136" s="1"/>
      <c r="O1136" s="1"/>
    </row>
    <row r="1137" spans="12:15" x14ac:dyDescent="0.25">
      <c r="L1137" s="1"/>
      <c r="M1137" s="1"/>
      <c r="N1137" s="1"/>
      <c r="O1137" s="1"/>
    </row>
    <row r="1138" spans="12:15" x14ac:dyDescent="0.25">
      <c r="L1138" s="1"/>
      <c r="M1138" s="1"/>
      <c r="N1138" s="1"/>
      <c r="O1138" s="1"/>
    </row>
    <row r="1139" spans="12:15" x14ac:dyDescent="0.25">
      <c r="L1139" s="1"/>
      <c r="M1139" s="1"/>
      <c r="N1139" s="1"/>
      <c r="O1139" s="1"/>
    </row>
    <row r="1140" spans="12:15" x14ac:dyDescent="0.25">
      <c r="L1140" s="1"/>
      <c r="M1140" s="1"/>
      <c r="N1140" s="1"/>
      <c r="O1140" s="1"/>
    </row>
    <row r="1141" spans="12:15" x14ac:dyDescent="0.25">
      <c r="L1141" s="1"/>
      <c r="M1141" s="1"/>
      <c r="N1141" s="1"/>
      <c r="O1141" s="1"/>
    </row>
    <row r="1142" spans="12:15" x14ac:dyDescent="0.25">
      <c r="L1142" s="1"/>
      <c r="M1142" s="1"/>
      <c r="N1142" s="1"/>
      <c r="O1142" s="1"/>
    </row>
    <row r="1143" spans="12:15" x14ac:dyDescent="0.25">
      <c r="L1143" s="1"/>
      <c r="M1143" s="1"/>
      <c r="N1143" s="1"/>
      <c r="O1143" s="1"/>
    </row>
    <row r="1144" spans="12:15" x14ac:dyDescent="0.25">
      <c r="L1144" s="1"/>
      <c r="M1144" s="1"/>
      <c r="N1144" s="1"/>
      <c r="O1144" s="1"/>
    </row>
    <row r="1145" spans="12:15" x14ac:dyDescent="0.25">
      <c r="L1145" s="1"/>
      <c r="M1145" s="1"/>
      <c r="N1145" s="1"/>
      <c r="O1145" s="1"/>
    </row>
    <row r="1146" spans="12:15" x14ac:dyDescent="0.25">
      <c r="L1146" s="1"/>
      <c r="M1146" s="1"/>
      <c r="N1146" s="1"/>
      <c r="O1146" s="1"/>
    </row>
    <row r="1147" spans="12:15" x14ac:dyDescent="0.25">
      <c r="L1147" s="1"/>
      <c r="M1147" s="1"/>
      <c r="N1147" s="1"/>
      <c r="O1147" s="1"/>
    </row>
    <row r="1148" spans="12:15" x14ac:dyDescent="0.25">
      <c r="L1148" s="1"/>
      <c r="M1148" s="1"/>
      <c r="N1148" s="1"/>
      <c r="O1148" s="1"/>
    </row>
    <row r="1149" spans="12:15" x14ac:dyDescent="0.25">
      <c r="L1149" s="1"/>
      <c r="M1149" s="1"/>
      <c r="N1149" s="1"/>
      <c r="O1149" s="1"/>
    </row>
    <row r="1150" spans="12:15" x14ac:dyDescent="0.25">
      <c r="L1150" s="1"/>
      <c r="M1150" s="1"/>
      <c r="N1150" s="1"/>
      <c r="O1150" s="1"/>
    </row>
    <row r="1151" spans="12:15" x14ac:dyDescent="0.25">
      <c r="L1151" s="1"/>
      <c r="M1151" s="1"/>
      <c r="N1151" s="1"/>
      <c r="O1151" s="1"/>
    </row>
    <row r="1152" spans="12:15" x14ac:dyDescent="0.25">
      <c r="L1152" s="1"/>
      <c r="M1152" s="1"/>
      <c r="N1152" s="1"/>
      <c r="O1152" s="1"/>
    </row>
    <row r="1153" spans="12:15" x14ac:dyDescent="0.25">
      <c r="L1153" s="1"/>
      <c r="M1153" s="1"/>
      <c r="N1153" s="1"/>
      <c r="O1153" s="1"/>
    </row>
    <row r="1154" spans="12:15" x14ac:dyDescent="0.25">
      <c r="L1154" s="1"/>
      <c r="M1154" s="1"/>
      <c r="N1154" s="1"/>
      <c r="O1154" s="1"/>
    </row>
    <row r="1155" spans="12:15" x14ac:dyDescent="0.25">
      <c r="L1155" s="1"/>
      <c r="M1155" s="1"/>
      <c r="N1155" s="1"/>
      <c r="O1155" s="1"/>
    </row>
    <row r="1156" spans="12:15" x14ac:dyDescent="0.25">
      <c r="L1156" s="1"/>
      <c r="M1156" s="1"/>
      <c r="N1156" s="1"/>
      <c r="O1156" s="1"/>
    </row>
    <row r="1157" spans="12:15" x14ac:dyDescent="0.25">
      <c r="L1157" s="1"/>
      <c r="M1157" s="1"/>
      <c r="N1157" s="1"/>
      <c r="O1157" s="1"/>
    </row>
    <row r="1158" spans="12:15" x14ac:dyDescent="0.25">
      <c r="L1158" s="1"/>
      <c r="M1158" s="1"/>
      <c r="N1158" s="1"/>
      <c r="O1158" s="1"/>
    </row>
    <row r="1159" spans="12:15" x14ac:dyDescent="0.25">
      <c r="L1159" s="1"/>
      <c r="M1159" s="1"/>
      <c r="N1159" s="1"/>
      <c r="O1159" s="1"/>
    </row>
    <row r="1160" spans="12:15" x14ac:dyDescent="0.25">
      <c r="L1160" s="1"/>
      <c r="M1160" s="1"/>
      <c r="N1160" s="1"/>
      <c r="O1160" s="1"/>
    </row>
    <row r="1161" spans="12:15" x14ac:dyDescent="0.25">
      <c r="L1161" s="1"/>
      <c r="M1161" s="1"/>
      <c r="N1161" s="1"/>
      <c r="O1161" s="1"/>
    </row>
    <row r="1162" spans="12:15" x14ac:dyDescent="0.25">
      <c r="L1162" s="1"/>
      <c r="M1162" s="1"/>
      <c r="N1162" s="1"/>
      <c r="O1162" s="1"/>
    </row>
    <row r="1163" spans="12:15" x14ac:dyDescent="0.25">
      <c r="L1163" s="1"/>
      <c r="M1163" s="1"/>
      <c r="N1163" s="1"/>
      <c r="O1163" s="1"/>
    </row>
    <row r="1164" spans="12:15" x14ac:dyDescent="0.25">
      <c r="L1164" s="1"/>
      <c r="M1164" s="1"/>
      <c r="N1164" s="1"/>
      <c r="O1164" s="1"/>
    </row>
    <row r="1165" spans="12:15" x14ac:dyDescent="0.25">
      <c r="L1165" s="1"/>
      <c r="M1165" s="1"/>
      <c r="N1165" s="1"/>
      <c r="O1165" s="1"/>
    </row>
    <row r="1166" spans="12:15" x14ac:dyDescent="0.25">
      <c r="L1166" s="1"/>
      <c r="M1166" s="1"/>
      <c r="N1166" s="1"/>
      <c r="O1166" s="1"/>
    </row>
    <row r="1167" spans="12:15" x14ac:dyDescent="0.25">
      <c r="L1167" s="1"/>
      <c r="M1167" s="1"/>
      <c r="N1167" s="1"/>
      <c r="O1167" s="1"/>
    </row>
    <row r="1168" spans="12:15" x14ac:dyDescent="0.25">
      <c r="L1168" s="1"/>
      <c r="M1168" s="1"/>
      <c r="N1168" s="1"/>
      <c r="O1168" s="1"/>
    </row>
    <row r="1169" spans="12:15" x14ac:dyDescent="0.25">
      <c r="L1169" s="1"/>
      <c r="M1169" s="1"/>
      <c r="N1169" s="1"/>
      <c r="O1169" s="1"/>
    </row>
    <row r="1170" spans="12:15" x14ac:dyDescent="0.25">
      <c r="L1170" s="1"/>
      <c r="M1170" s="1"/>
      <c r="N1170" s="1"/>
      <c r="O1170" s="1"/>
    </row>
    <row r="1171" spans="12:15" x14ac:dyDescent="0.25">
      <c r="L1171" s="1"/>
      <c r="M1171" s="1"/>
      <c r="N1171" s="1"/>
      <c r="O1171" s="1"/>
    </row>
    <row r="1172" spans="12:15" x14ac:dyDescent="0.25">
      <c r="L1172" s="1"/>
      <c r="M1172" s="1"/>
      <c r="N1172" s="1"/>
      <c r="O1172" s="1"/>
    </row>
    <row r="1173" spans="12:15" x14ac:dyDescent="0.25">
      <c r="L1173" s="1"/>
      <c r="M1173" s="1"/>
      <c r="N1173" s="1"/>
      <c r="O1173" s="1"/>
    </row>
    <row r="1174" spans="12:15" x14ac:dyDescent="0.25">
      <c r="L1174" s="1"/>
      <c r="M1174" s="1"/>
      <c r="N1174" s="1"/>
      <c r="O1174" s="1"/>
    </row>
    <row r="1175" spans="12:15" x14ac:dyDescent="0.25">
      <c r="L1175" s="1"/>
      <c r="M1175" s="1"/>
      <c r="N1175" s="1"/>
      <c r="O1175" s="1"/>
    </row>
    <row r="1176" spans="12:15" x14ac:dyDescent="0.25">
      <c r="L1176" s="1"/>
      <c r="M1176" s="1"/>
      <c r="N1176" s="1"/>
      <c r="O1176" s="1"/>
    </row>
    <row r="1177" spans="12:15" x14ac:dyDescent="0.25">
      <c r="L1177" s="1"/>
      <c r="M1177" s="1"/>
      <c r="N1177" s="1"/>
      <c r="O1177" s="1"/>
    </row>
    <row r="1178" spans="12:15" x14ac:dyDescent="0.25">
      <c r="L1178" s="1"/>
      <c r="M1178" s="1"/>
      <c r="N1178" s="1"/>
      <c r="O1178" s="1"/>
    </row>
    <row r="1179" spans="12:15" x14ac:dyDescent="0.25">
      <c r="L1179" s="1"/>
      <c r="M1179" s="1"/>
      <c r="N1179" s="1"/>
      <c r="O1179" s="1"/>
    </row>
    <row r="1180" spans="12:15" x14ac:dyDescent="0.25">
      <c r="L1180" s="1"/>
      <c r="M1180" s="1"/>
      <c r="N1180" s="1"/>
      <c r="O1180" s="1"/>
    </row>
    <row r="1181" spans="12:15" x14ac:dyDescent="0.25">
      <c r="L1181" s="1"/>
      <c r="M1181" s="1"/>
      <c r="N1181" s="1"/>
      <c r="O1181" s="1"/>
    </row>
    <row r="1182" spans="12:15" x14ac:dyDescent="0.25">
      <c r="L1182" s="1"/>
      <c r="M1182" s="1"/>
      <c r="N1182" s="1"/>
      <c r="O1182" s="1"/>
    </row>
    <row r="1183" spans="12:15" x14ac:dyDescent="0.25">
      <c r="L1183" s="1"/>
      <c r="M1183" s="1"/>
      <c r="N1183" s="1"/>
      <c r="O1183" s="1"/>
    </row>
    <row r="1184" spans="12:15" x14ac:dyDescent="0.25">
      <c r="L1184" s="1"/>
      <c r="M1184" s="1"/>
      <c r="N1184" s="1"/>
      <c r="O1184" s="1"/>
    </row>
    <row r="1185" spans="12:15" x14ac:dyDescent="0.25">
      <c r="L1185" s="1"/>
      <c r="M1185" s="1"/>
      <c r="N1185" s="1"/>
      <c r="O1185" s="1"/>
    </row>
    <row r="1186" spans="12:15" x14ac:dyDescent="0.25">
      <c r="L1186" s="1"/>
      <c r="M1186" s="1"/>
      <c r="N1186" s="1"/>
      <c r="O1186" s="1"/>
    </row>
    <row r="1187" spans="12:15" x14ac:dyDescent="0.25">
      <c r="L1187" s="1"/>
      <c r="M1187" s="1"/>
      <c r="N1187" s="1"/>
      <c r="O1187" s="1"/>
    </row>
    <row r="1188" spans="12:15" x14ac:dyDescent="0.25">
      <c r="L1188" s="1"/>
      <c r="M1188" s="1"/>
      <c r="N1188" s="1"/>
      <c r="O1188" s="1"/>
    </row>
    <row r="1189" spans="12:15" x14ac:dyDescent="0.25">
      <c r="L1189" s="1"/>
      <c r="M1189" s="1"/>
      <c r="N1189" s="1"/>
      <c r="O1189" s="1"/>
    </row>
    <row r="1190" spans="12:15" x14ac:dyDescent="0.25">
      <c r="L1190" s="1"/>
      <c r="M1190" s="1"/>
      <c r="N1190" s="1"/>
      <c r="O1190" s="1"/>
    </row>
    <row r="1191" spans="12:15" x14ac:dyDescent="0.25">
      <c r="L1191" s="1"/>
      <c r="M1191" s="1"/>
      <c r="N1191" s="1"/>
      <c r="O1191" s="1"/>
    </row>
    <row r="1192" spans="12:15" x14ac:dyDescent="0.25">
      <c r="L1192" s="1"/>
      <c r="M1192" s="1"/>
      <c r="N1192" s="1"/>
      <c r="O1192" s="1"/>
    </row>
    <row r="1193" spans="12:15" x14ac:dyDescent="0.25">
      <c r="L1193" s="1"/>
      <c r="M1193" s="1"/>
      <c r="N1193" s="1"/>
      <c r="O1193" s="1"/>
    </row>
    <row r="1194" spans="12:15" x14ac:dyDescent="0.25">
      <c r="L1194" s="1"/>
      <c r="M1194" s="1"/>
      <c r="N1194" s="1"/>
      <c r="O1194" s="1"/>
    </row>
    <row r="1195" spans="12:15" x14ac:dyDescent="0.25">
      <c r="L1195" s="1"/>
      <c r="M1195" s="1"/>
      <c r="N1195" s="1"/>
      <c r="O1195" s="1"/>
    </row>
    <row r="1196" spans="12:15" x14ac:dyDescent="0.25">
      <c r="L1196" s="1"/>
      <c r="M1196" s="1"/>
      <c r="N1196" s="1"/>
      <c r="O1196" s="1"/>
    </row>
    <row r="1197" spans="12:15" x14ac:dyDescent="0.25">
      <c r="L1197" s="1"/>
      <c r="M1197" s="1"/>
      <c r="N1197" s="1"/>
      <c r="O1197" s="1"/>
    </row>
    <row r="1198" spans="12:15" x14ac:dyDescent="0.25">
      <c r="L1198" s="1"/>
      <c r="M1198" s="1"/>
      <c r="N1198" s="1"/>
      <c r="O1198" s="1"/>
    </row>
    <row r="1199" spans="12:15" x14ac:dyDescent="0.25">
      <c r="L1199" s="1"/>
      <c r="M1199" s="1"/>
      <c r="N1199" s="1"/>
      <c r="O1199" s="1"/>
    </row>
    <row r="1200" spans="12:15" x14ac:dyDescent="0.25">
      <c r="L1200" s="1"/>
      <c r="M1200" s="1"/>
      <c r="N1200" s="1"/>
      <c r="O1200" s="1"/>
    </row>
    <row r="1201" spans="12:15" x14ac:dyDescent="0.25">
      <c r="L1201" s="1"/>
      <c r="M1201" s="1"/>
      <c r="N1201" s="1"/>
      <c r="O1201" s="1"/>
    </row>
    <row r="1202" spans="12:15" x14ac:dyDescent="0.25">
      <c r="L1202" s="1"/>
      <c r="M1202" s="1"/>
      <c r="N1202" s="1"/>
      <c r="O1202" s="1"/>
    </row>
    <row r="1203" spans="12:15" x14ac:dyDescent="0.25">
      <c r="L1203" s="1"/>
      <c r="M1203" s="1"/>
      <c r="N1203" s="1"/>
      <c r="O1203" s="1"/>
    </row>
    <row r="1204" spans="12:15" x14ac:dyDescent="0.25">
      <c r="L1204" s="1"/>
      <c r="M1204" s="1"/>
      <c r="N1204" s="1"/>
      <c r="O1204" s="1"/>
    </row>
    <row r="1205" spans="12:15" x14ac:dyDescent="0.25">
      <c r="L1205" s="1"/>
      <c r="M1205" s="1"/>
      <c r="N1205" s="1"/>
      <c r="O1205" s="1"/>
    </row>
    <row r="1206" spans="12:15" x14ac:dyDescent="0.25">
      <c r="L1206" s="1"/>
      <c r="M1206" s="1"/>
      <c r="N1206" s="1"/>
      <c r="O1206" s="1"/>
    </row>
    <row r="1207" spans="12:15" x14ac:dyDescent="0.25">
      <c r="L1207" s="1"/>
      <c r="M1207" s="1"/>
      <c r="N1207" s="1"/>
      <c r="O1207" s="1"/>
    </row>
    <row r="1208" spans="12:15" x14ac:dyDescent="0.25">
      <c r="L1208" s="1"/>
      <c r="M1208" s="1"/>
      <c r="N1208" s="1"/>
      <c r="O1208" s="1"/>
    </row>
    <row r="1209" spans="12:15" x14ac:dyDescent="0.25">
      <c r="L1209" s="1"/>
      <c r="M1209" s="1"/>
      <c r="N1209" s="1"/>
      <c r="O1209" s="1"/>
    </row>
    <row r="1210" spans="12:15" x14ac:dyDescent="0.25">
      <c r="L1210" s="1"/>
      <c r="M1210" s="1"/>
      <c r="N1210" s="1"/>
      <c r="O1210" s="1"/>
    </row>
    <row r="1211" spans="12:15" x14ac:dyDescent="0.25">
      <c r="L1211" s="1"/>
      <c r="M1211" s="1"/>
      <c r="N1211" s="1"/>
      <c r="O1211" s="1"/>
    </row>
    <row r="1212" spans="12:15" x14ac:dyDescent="0.25">
      <c r="L1212" s="1"/>
      <c r="M1212" s="1"/>
      <c r="N1212" s="1"/>
      <c r="O1212" s="1"/>
    </row>
    <row r="1213" spans="12:15" x14ac:dyDescent="0.25">
      <c r="L1213" s="1"/>
      <c r="M1213" s="1"/>
      <c r="N1213" s="1"/>
      <c r="O1213" s="1"/>
    </row>
    <row r="1214" spans="12:15" x14ac:dyDescent="0.25">
      <c r="L1214" s="1"/>
      <c r="M1214" s="1"/>
      <c r="N1214" s="1"/>
      <c r="O1214" s="1"/>
    </row>
    <row r="1215" spans="12:15" x14ac:dyDescent="0.25">
      <c r="L1215" s="1"/>
      <c r="M1215" s="1"/>
      <c r="N1215" s="1"/>
      <c r="O1215" s="1"/>
    </row>
    <row r="1216" spans="12:15" x14ac:dyDescent="0.25">
      <c r="L1216" s="1"/>
      <c r="M1216" s="1"/>
      <c r="N1216" s="1"/>
      <c r="O1216" s="1"/>
    </row>
    <row r="1217" spans="12:15" x14ac:dyDescent="0.25">
      <c r="L1217" s="1"/>
      <c r="M1217" s="1"/>
      <c r="N1217" s="1"/>
      <c r="O1217" s="1"/>
    </row>
    <row r="1218" spans="12:15" x14ac:dyDescent="0.25">
      <c r="L1218" s="1"/>
      <c r="M1218" s="1"/>
      <c r="N1218" s="1"/>
      <c r="O1218" s="1"/>
    </row>
    <row r="1219" spans="12:15" x14ac:dyDescent="0.25">
      <c r="L1219" s="1"/>
      <c r="M1219" s="1"/>
      <c r="N1219" s="1"/>
      <c r="O1219" s="1"/>
    </row>
    <row r="1220" spans="12:15" x14ac:dyDescent="0.25">
      <c r="L1220" s="1"/>
      <c r="M1220" s="1"/>
      <c r="N1220" s="1"/>
      <c r="O1220" s="1"/>
    </row>
    <row r="1221" spans="12:15" x14ac:dyDescent="0.25">
      <c r="L1221" s="1"/>
      <c r="M1221" s="1"/>
      <c r="N1221" s="1"/>
      <c r="O1221" s="1"/>
    </row>
    <row r="1222" spans="12:15" x14ac:dyDescent="0.25">
      <c r="L1222" s="1"/>
      <c r="M1222" s="1"/>
      <c r="N1222" s="1"/>
      <c r="O1222" s="1"/>
    </row>
    <row r="1223" spans="12:15" x14ac:dyDescent="0.25">
      <c r="L1223" s="1"/>
      <c r="M1223" s="1"/>
      <c r="N1223" s="1"/>
      <c r="O1223" s="1"/>
    </row>
    <row r="1224" spans="12:15" x14ac:dyDescent="0.25">
      <c r="L1224" s="1"/>
      <c r="M1224" s="1"/>
      <c r="N1224" s="1"/>
      <c r="O1224" s="1"/>
    </row>
    <row r="1225" spans="12:15" x14ac:dyDescent="0.25">
      <c r="L1225" s="1"/>
      <c r="M1225" s="1"/>
      <c r="N1225" s="1"/>
      <c r="O1225" s="1"/>
    </row>
    <row r="1226" spans="12:15" x14ac:dyDescent="0.25">
      <c r="L1226" s="1"/>
      <c r="M1226" s="1"/>
      <c r="N1226" s="1"/>
      <c r="O1226" s="1"/>
    </row>
    <row r="1227" spans="12:15" x14ac:dyDescent="0.25">
      <c r="L1227" s="1"/>
      <c r="M1227" s="1"/>
      <c r="N1227" s="1"/>
      <c r="O1227" s="1"/>
    </row>
    <row r="1228" spans="12:15" x14ac:dyDescent="0.25">
      <c r="L1228" s="1"/>
      <c r="M1228" s="1"/>
      <c r="N1228" s="1"/>
      <c r="O1228" s="1"/>
    </row>
    <row r="1229" spans="12:15" x14ac:dyDescent="0.25">
      <c r="L1229" s="1"/>
      <c r="M1229" s="1"/>
      <c r="N1229" s="1"/>
      <c r="O1229" s="1"/>
    </row>
    <row r="1230" spans="12:15" x14ac:dyDescent="0.25">
      <c r="L1230" s="1"/>
      <c r="M1230" s="1"/>
      <c r="N1230" s="1"/>
      <c r="O1230" s="1"/>
    </row>
    <row r="1231" spans="12:15" x14ac:dyDescent="0.25">
      <c r="L1231" s="1"/>
      <c r="M1231" s="1"/>
      <c r="N1231" s="1"/>
      <c r="O1231" s="1"/>
    </row>
    <row r="1232" spans="12:15" x14ac:dyDescent="0.25">
      <c r="L1232" s="1"/>
      <c r="M1232" s="1"/>
      <c r="N1232" s="1"/>
      <c r="O1232" s="1"/>
    </row>
    <row r="1233" spans="12:15" x14ac:dyDescent="0.25">
      <c r="L1233" s="1"/>
      <c r="M1233" s="1"/>
      <c r="N1233" s="1"/>
      <c r="O1233" s="1"/>
    </row>
    <row r="1234" spans="12:15" x14ac:dyDescent="0.25">
      <c r="L1234" s="1"/>
      <c r="M1234" s="1"/>
      <c r="N1234" s="1"/>
      <c r="O1234" s="1"/>
    </row>
    <row r="1235" spans="12:15" x14ac:dyDescent="0.25">
      <c r="L1235" s="1"/>
      <c r="M1235" s="1"/>
      <c r="N1235" s="1"/>
      <c r="O1235" s="1"/>
    </row>
    <row r="1236" spans="12:15" x14ac:dyDescent="0.25">
      <c r="L1236" s="1"/>
      <c r="M1236" s="1"/>
      <c r="N1236" s="1"/>
      <c r="O1236" s="1"/>
    </row>
    <row r="1237" spans="12:15" x14ac:dyDescent="0.25">
      <c r="L1237" s="1"/>
      <c r="M1237" s="1"/>
      <c r="N1237" s="1"/>
      <c r="O1237" s="1"/>
    </row>
    <row r="1238" spans="12:15" x14ac:dyDescent="0.25">
      <c r="L1238" s="1"/>
      <c r="M1238" s="1"/>
      <c r="N1238" s="1"/>
      <c r="O1238" s="1"/>
    </row>
    <row r="1239" spans="12:15" x14ac:dyDescent="0.25">
      <c r="L1239" s="1"/>
      <c r="M1239" s="1"/>
      <c r="N1239" s="1"/>
      <c r="O1239" s="1"/>
    </row>
    <row r="1240" spans="12:15" x14ac:dyDescent="0.25">
      <c r="L1240" s="1"/>
      <c r="M1240" s="1"/>
      <c r="N1240" s="1"/>
      <c r="O1240" s="1"/>
    </row>
    <row r="1241" spans="12:15" x14ac:dyDescent="0.25">
      <c r="L1241" s="1"/>
      <c r="M1241" s="1"/>
      <c r="N1241" s="1"/>
      <c r="O1241" s="1"/>
    </row>
    <row r="1242" spans="12:15" x14ac:dyDescent="0.25">
      <c r="L1242" s="1"/>
      <c r="M1242" s="1"/>
      <c r="N1242" s="1"/>
      <c r="O1242" s="1"/>
    </row>
    <row r="1243" spans="12:15" x14ac:dyDescent="0.25">
      <c r="L1243" s="1"/>
      <c r="M1243" s="1"/>
      <c r="N1243" s="1"/>
      <c r="O1243" s="1"/>
    </row>
    <row r="1244" spans="12:15" x14ac:dyDescent="0.25">
      <c r="L1244" s="1"/>
      <c r="M1244" s="1"/>
      <c r="N1244" s="1"/>
      <c r="O1244" s="1"/>
    </row>
    <row r="1245" spans="12:15" x14ac:dyDescent="0.25">
      <c r="L1245" s="1"/>
      <c r="M1245" s="1"/>
      <c r="N1245" s="1"/>
      <c r="O1245" s="1"/>
    </row>
    <row r="1246" spans="12:15" x14ac:dyDescent="0.25">
      <c r="L1246" s="1"/>
      <c r="M1246" s="1"/>
      <c r="N1246" s="1"/>
      <c r="O1246" s="1"/>
    </row>
    <row r="1247" spans="12:15" x14ac:dyDescent="0.25">
      <c r="L1247" s="1"/>
      <c r="M1247" s="1"/>
      <c r="N1247" s="1"/>
      <c r="O1247" s="1"/>
    </row>
    <row r="1248" spans="12:15" x14ac:dyDescent="0.25">
      <c r="L1248" s="1"/>
      <c r="M1248" s="1"/>
      <c r="N1248" s="1"/>
      <c r="O1248" s="1"/>
    </row>
    <row r="1249" spans="12:15" x14ac:dyDescent="0.25">
      <c r="L1249" s="1"/>
      <c r="M1249" s="1"/>
      <c r="N1249" s="1"/>
      <c r="O1249" s="1"/>
    </row>
    <row r="1250" spans="12:15" x14ac:dyDescent="0.25">
      <c r="L1250" s="1"/>
      <c r="M1250" s="1"/>
      <c r="N1250" s="1"/>
      <c r="O1250" s="1"/>
    </row>
    <row r="1251" spans="12:15" x14ac:dyDescent="0.25">
      <c r="L1251" s="1"/>
      <c r="M1251" s="1"/>
      <c r="N1251" s="1"/>
      <c r="O1251" s="1"/>
    </row>
    <row r="1252" spans="12:15" x14ac:dyDescent="0.25">
      <c r="L1252" s="1"/>
      <c r="M1252" s="1"/>
      <c r="N1252" s="1"/>
      <c r="O1252" s="1"/>
    </row>
    <row r="1253" spans="12:15" x14ac:dyDescent="0.25">
      <c r="L1253" s="1"/>
      <c r="M1253" s="1"/>
      <c r="N1253" s="1"/>
      <c r="O1253" s="1"/>
    </row>
    <row r="1254" spans="12:15" x14ac:dyDescent="0.25">
      <c r="L1254" s="1"/>
      <c r="M1254" s="1"/>
      <c r="N1254" s="1"/>
      <c r="O1254" s="1"/>
    </row>
    <row r="1255" spans="12:15" x14ac:dyDescent="0.25">
      <c r="L1255" s="1"/>
      <c r="M1255" s="1"/>
      <c r="N1255" s="1"/>
      <c r="O1255" s="1"/>
    </row>
    <row r="1256" spans="12:15" x14ac:dyDescent="0.25">
      <c r="L1256" s="1"/>
      <c r="M1256" s="1"/>
      <c r="N1256" s="1"/>
      <c r="O1256" s="1"/>
    </row>
    <row r="1257" spans="12:15" x14ac:dyDescent="0.25">
      <c r="L1257" s="1"/>
      <c r="M1257" s="1"/>
      <c r="N1257" s="1"/>
      <c r="O1257" s="1"/>
    </row>
    <row r="1258" spans="12:15" x14ac:dyDescent="0.25">
      <c r="L1258" s="1"/>
      <c r="M1258" s="1"/>
      <c r="N1258" s="1"/>
      <c r="O1258" s="1"/>
    </row>
    <row r="1259" spans="12:15" x14ac:dyDescent="0.25">
      <c r="L1259" s="1"/>
      <c r="M1259" s="1"/>
      <c r="N1259" s="1"/>
      <c r="O1259" s="1"/>
    </row>
    <row r="1260" spans="12:15" x14ac:dyDescent="0.25">
      <c r="L1260" s="1"/>
      <c r="M1260" s="1"/>
      <c r="N1260" s="1"/>
      <c r="O1260" s="1"/>
    </row>
    <row r="1261" spans="12:15" x14ac:dyDescent="0.25">
      <c r="L1261" s="1"/>
      <c r="M1261" s="1"/>
      <c r="N1261" s="1"/>
      <c r="O1261" s="1"/>
    </row>
    <row r="1262" spans="12:15" x14ac:dyDescent="0.25">
      <c r="L1262" s="1"/>
      <c r="M1262" s="1"/>
      <c r="N1262" s="1"/>
      <c r="O1262" s="1"/>
    </row>
    <row r="1263" spans="12:15" x14ac:dyDescent="0.25">
      <c r="L1263" s="1"/>
      <c r="M1263" s="1"/>
      <c r="N1263" s="1"/>
      <c r="O1263" s="1"/>
    </row>
    <row r="1264" spans="12:15" x14ac:dyDescent="0.25">
      <c r="L1264" s="1"/>
      <c r="M1264" s="1"/>
      <c r="N1264" s="1"/>
      <c r="O1264" s="1"/>
    </row>
    <row r="1265" spans="12:15" x14ac:dyDescent="0.25">
      <c r="L1265" s="1"/>
      <c r="M1265" s="1"/>
      <c r="N1265" s="1"/>
      <c r="O1265" s="1"/>
    </row>
    <row r="1266" spans="12:15" x14ac:dyDescent="0.25">
      <c r="L1266" s="1"/>
      <c r="M1266" s="1"/>
      <c r="N1266" s="1"/>
      <c r="O1266" s="1"/>
    </row>
    <row r="1267" spans="12:15" x14ac:dyDescent="0.25">
      <c r="L1267" s="1"/>
      <c r="M1267" s="1"/>
      <c r="N1267" s="1"/>
      <c r="O1267" s="1"/>
    </row>
    <row r="1268" spans="12:15" x14ac:dyDescent="0.25">
      <c r="L1268" s="1"/>
      <c r="M1268" s="1"/>
      <c r="N1268" s="1"/>
      <c r="O1268" s="1"/>
    </row>
    <row r="1269" spans="12:15" x14ac:dyDescent="0.25">
      <c r="L1269" s="1"/>
      <c r="M1269" s="1"/>
      <c r="N1269" s="1"/>
      <c r="O1269" s="1"/>
    </row>
    <row r="1270" spans="12:15" x14ac:dyDescent="0.25">
      <c r="L1270" s="1"/>
      <c r="M1270" s="1"/>
      <c r="N1270" s="1"/>
      <c r="O1270" s="1"/>
    </row>
    <row r="1271" spans="12:15" x14ac:dyDescent="0.25">
      <c r="L1271" s="1"/>
      <c r="M1271" s="1"/>
      <c r="N1271" s="1"/>
      <c r="O1271" s="1"/>
    </row>
    <row r="1272" spans="12:15" x14ac:dyDescent="0.25">
      <c r="L1272" s="1"/>
      <c r="M1272" s="1"/>
      <c r="N1272" s="1"/>
      <c r="O1272" s="1"/>
    </row>
    <row r="1273" spans="12:15" x14ac:dyDescent="0.25">
      <c r="L1273" s="1"/>
      <c r="M1273" s="1"/>
      <c r="N1273" s="1"/>
      <c r="O1273" s="1"/>
    </row>
    <row r="1274" spans="12:15" x14ac:dyDescent="0.25">
      <c r="L1274" s="1"/>
      <c r="M1274" s="1"/>
      <c r="N1274" s="1"/>
      <c r="O1274" s="1"/>
    </row>
    <row r="1275" spans="12:15" x14ac:dyDescent="0.25">
      <c r="L1275" s="1"/>
      <c r="M1275" s="1"/>
      <c r="N1275" s="1"/>
      <c r="O1275" s="1"/>
    </row>
    <row r="1276" spans="12:15" x14ac:dyDescent="0.25">
      <c r="L1276" s="1"/>
      <c r="M1276" s="1"/>
      <c r="N1276" s="1"/>
      <c r="O1276" s="1"/>
    </row>
    <row r="1277" spans="12:15" x14ac:dyDescent="0.25">
      <c r="L1277" s="1"/>
      <c r="M1277" s="1"/>
      <c r="N1277" s="1"/>
      <c r="O1277" s="1"/>
    </row>
    <row r="1278" spans="12:15" x14ac:dyDescent="0.25">
      <c r="L1278" s="1"/>
      <c r="M1278" s="1"/>
      <c r="N1278" s="1"/>
      <c r="O1278" s="1"/>
    </row>
    <row r="1279" spans="12:15" x14ac:dyDescent="0.25">
      <c r="L1279" s="1"/>
      <c r="M1279" s="1"/>
      <c r="N1279" s="1"/>
      <c r="O1279" s="1"/>
    </row>
    <row r="1280" spans="12:15" x14ac:dyDescent="0.25">
      <c r="L1280" s="1"/>
      <c r="M1280" s="1"/>
      <c r="N1280" s="1"/>
      <c r="O1280" s="1"/>
    </row>
    <row r="1281" spans="12:15" x14ac:dyDescent="0.25">
      <c r="L1281" s="1"/>
      <c r="M1281" s="1"/>
      <c r="N1281" s="1"/>
      <c r="O1281" s="1"/>
    </row>
    <row r="1282" spans="12:15" x14ac:dyDescent="0.25">
      <c r="L1282" s="1"/>
      <c r="M1282" s="1"/>
      <c r="N1282" s="1"/>
      <c r="O1282" s="1"/>
    </row>
    <row r="1283" spans="12:15" x14ac:dyDescent="0.25">
      <c r="L1283" s="1"/>
      <c r="M1283" s="1"/>
      <c r="N1283" s="1"/>
      <c r="O1283" s="1"/>
    </row>
    <row r="1284" spans="12:15" x14ac:dyDescent="0.25">
      <c r="L1284" s="1"/>
      <c r="M1284" s="1"/>
      <c r="N1284" s="1"/>
      <c r="O1284" s="1"/>
    </row>
    <row r="1285" spans="12:15" x14ac:dyDescent="0.25">
      <c r="L1285" s="1"/>
      <c r="M1285" s="1"/>
      <c r="N1285" s="1"/>
      <c r="O1285" s="1"/>
    </row>
    <row r="1286" spans="12:15" x14ac:dyDescent="0.25">
      <c r="L1286" s="1"/>
      <c r="M1286" s="1"/>
      <c r="N1286" s="1"/>
      <c r="O1286" s="1"/>
    </row>
    <row r="1287" spans="12:15" x14ac:dyDescent="0.25">
      <c r="L1287" s="1"/>
      <c r="M1287" s="1"/>
      <c r="N1287" s="1"/>
      <c r="O1287" s="1"/>
    </row>
    <row r="1288" spans="12:15" x14ac:dyDescent="0.25">
      <c r="L1288" s="1"/>
      <c r="M1288" s="1"/>
      <c r="N1288" s="1"/>
      <c r="O1288" s="1"/>
    </row>
    <row r="1289" spans="12:15" x14ac:dyDescent="0.25">
      <c r="L1289" s="1"/>
      <c r="M1289" s="1"/>
      <c r="N1289" s="1"/>
      <c r="O1289" s="1"/>
    </row>
    <row r="1290" spans="12:15" x14ac:dyDescent="0.25">
      <c r="L1290" s="1"/>
      <c r="M1290" s="1"/>
      <c r="N1290" s="1"/>
      <c r="O1290" s="1"/>
    </row>
    <row r="1291" spans="12:15" x14ac:dyDescent="0.25">
      <c r="L1291" s="1"/>
      <c r="M1291" s="1"/>
      <c r="N1291" s="1"/>
      <c r="O1291" s="1"/>
    </row>
    <row r="1292" spans="12:15" x14ac:dyDescent="0.25">
      <c r="L1292" s="1"/>
      <c r="M1292" s="1"/>
      <c r="N1292" s="1"/>
      <c r="O1292" s="1"/>
    </row>
    <row r="1293" spans="12:15" x14ac:dyDescent="0.25">
      <c r="L1293" s="1"/>
      <c r="M1293" s="1"/>
      <c r="N1293" s="1"/>
      <c r="O1293" s="1"/>
    </row>
    <row r="1294" spans="12:15" x14ac:dyDescent="0.25">
      <c r="L1294" s="1"/>
      <c r="M1294" s="1"/>
      <c r="N1294" s="1"/>
      <c r="O1294" s="1"/>
    </row>
    <row r="1295" spans="12:15" x14ac:dyDescent="0.25">
      <c r="L1295" s="1"/>
      <c r="M1295" s="1"/>
      <c r="N1295" s="1"/>
      <c r="O1295" s="1"/>
    </row>
    <row r="1296" spans="12:15" x14ac:dyDescent="0.25">
      <c r="L1296" s="1"/>
      <c r="M1296" s="1"/>
      <c r="N1296" s="1"/>
      <c r="O1296" s="1"/>
    </row>
    <row r="1297" spans="12:15" x14ac:dyDescent="0.25">
      <c r="L1297" s="1"/>
      <c r="M1297" s="1"/>
      <c r="N1297" s="1"/>
      <c r="O1297" s="1"/>
    </row>
    <row r="1298" spans="12:15" x14ac:dyDescent="0.25">
      <c r="L1298" s="1"/>
      <c r="M1298" s="1"/>
      <c r="N1298" s="1"/>
      <c r="O1298" s="1"/>
    </row>
    <row r="1299" spans="12:15" x14ac:dyDescent="0.25">
      <c r="L1299" s="1"/>
      <c r="M1299" s="1"/>
      <c r="N1299" s="1"/>
      <c r="O1299" s="1"/>
    </row>
    <row r="1300" spans="12:15" x14ac:dyDescent="0.25">
      <c r="L1300" s="1"/>
      <c r="M1300" s="1"/>
      <c r="N1300" s="1"/>
      <c r="O1300" s="1"/>
    </row>
    <row r="1301" spans="12:15" x14ac:dyDescent="0.25">
      <c r="L1301" s="1"/>
      <c r="M1301" s="1"/>
      <c r="N1301" s="1"/>
      <c r="O1301" s="1"/>
    </row>
    <row r="1302" spans="12:15" x14ac:dyDescent="0.25">
      <c r="L1302" s="1"/>
      <c r="M1302" s="1"/>
      <c r="N1302" s="1"/>
      <c r="O1302" s="1"/>
    </row>
    <row r="1303" spans="12:15" x14ac:dyDescent="0.25">
      <c r="L1303" s="1"/>
      <c r="M1303" s="1"/>
      <c r="N1303" s="1"/>
      <c r="O1303" s="1"/>
    </row>
    <row r="1304" spans="12:15" x14ac:dyDescent="0.25">
      <c r="L1304" s="1"/>
      <c r="M1304" s="1"/>
      <c r="N1304" s="1"/>
      <c r="O1304" s="1"/>
    </row>
    <row r="1305" spans="12:15" x14ac:dyDescent="0.25">
      <c r="L1305" s="1"/>
      <c r="M1305" s="1"/>
      <c r="N1305" s="1"/>
      <c r="O1305" s="1"/>
    </row>
    <row r="1306" spans="12:15" x14ac:dyDescent="0.25">
      <c r="L1306" s="1"/>
      <c r="M1306" s="1"/>
      <c r="N1306" s="1"/>
      <c r="O1306" s="1"/>
    </row>
    <row r="1307" spans="12:15" x14ac:dyDescent="0.25">
      <c r="L1307" s="1"/>
      <c r="M1307" s="1"/>
      <c r="N1307" s="1"/>
      <c r="O1307" s="1"/>
    </row>
    <row r="1308" spans="12:15" x14ac:dyDescent="0.25">
      <c r="L1308" s="1"/>
      <c r="M1308" s="1"/>
      <c r="N1308" s="1"/>
      <c r="O1308" s="1"/>
    </row>
    <row r="1309" spans="12:15" x14ac:dyDescent="0.25">
      <c r="L1309" s="1"/>
      <c r="M1309" s="1"/>
      <c r="N1309" s="1"/>
      <c r="O1309" s="1"/>
    </row>
    <row r="1310" spans="12:15" x14ac:dyDescent="0.25">
      <c r="L1310" s="1"/>
      <c r="M1310" s="1"/>
      <c r="N1310" s="1"/>
      <c r="O1310" s="1"/>
    </row>
    <row r="1311" spans="12:15" x14ac:dyDescent="0.25">
      <c r="L1311" s="1"/>
      <c r="M1311" s="1"/>
      <c r="N1311" s="1"/>
      <c r="O1311" s="1"/>
    </row>
    <row r="1312" spans="12:15" x14ac:dyDescent="0.25">
      <c r="L1312" s="1"/>
      <c r="M1312" s="1"/>
      <c r="N1312" s="1"/>
      <c r="O1312" s="1"/>
    </row>
    <row r="1313" spans="12:15" x14ac:dyDescent="0.25">
      <c r="L1313" s="1"/>
      <c r="M1313" s="1"/>
      <c r="N1313" s="1"/>
      <c r="O1313" s="1"/>
    </row>
    <row r="1314" spans="12:15" x14ac:dyDescent="0.25">
      <c r="L1314" s="1"/>
      <c r="M1314" s="1"/>
      <c r="N1314" s="1"/>
      <c r="O1314" s="1"/>
    </row>
    <row r="1315" spans="12:15" x14ac:dyDescent="0.25">
      <c r="L1315" s="1"/>
      <c r="M1315" s="1"/>
      <c r="N1315" s="1"/>
      <c r="O1315" s="1"/>
    </row>
    <row r="1316" spans="12:15" x14ac:dyDescent="0.25">
      <c r="L1316" s="1"/>
      <c r="M1316" s="1"/>
      <c r="N1316" s="1"/>
      <c r="O1316" s="1"/>
    </row>
    <row r="1317" spans="12:15" x14ac:dyDescent="0.25">
      <c r="L1317" s="1"/>
      <c r="M1317" s="1"/>
      <c r="N1317" s="1"/>
      <c r="O1317" s="1"/>
    </row>
    <row r="1318" spans="12:15" x14ac:dyDescent="0.25">
      <c r="L1318" s="1"/>
      <c r="M1318" s="1"/>
      <c r="N1318" s="1"/>
      <c r="O1318" s="1"/>
    </row>
    <row r="1319" spans="12:15" x14ac:dyDescent="0.25">
      <c r="L1319" s="1"/>
      <c r="M1319" s="1"/>
      <c r="N1319" s="1"/>
      <c r="O1319" s="1"/>
    </row>
    <row r="1320" spans="12:15" x14ac:dyDescent="0.25">
      <c r="L1320" s="1"/>
      <c r="M1320" s="1"/>
      <c r="N1320" s="1"/>
      <c r="O1320" s="1"/>
    </row>
    <row r="1321" spans="12:15" x14ac:dyDescent="0.25">
      <c r="L1321" s="1"/>
      <c r="M1321" s="1"/>
      <c r="N1321" s="1"/>
      <c r="O1321" s="1"/>
    </row>
    <row r="1322" spans="12:15" x14ac:dyDescent="0.25">
      <c r="L1322" s="1"/>
      <c r="M1322" s="1"/>
      <c r="N1322" s="1"/>
      <c r="O1322" s="1"/>
    </row>
    <row r="1323" spans="12:15" x14ac:dyDescent="0.25">
      <c r="L1323" s="1"/>
      <c r="M1323" s="1"/>
      <c r="N1323" s="1"/>
      <c r="O1323" s="1"/>
    </row>
    <row r="1324" spans="12:15" x14ac:dyDescent="0.25">
      <c r="L1324" s="1"/>
      <c r="M1324" s="1"/>
      <c r="N1324" s="1"/>
      <c r="O1324" s="1"/>
    </row>
    <row r="1325" spans="12:15" x14ac:dyDescent="0.25">
      <c r="L1325" s="1"/>
      <c r="M1325" s="1"/>
      <c r="N1325" s="1"/>
      <c r="O1325" s="1"/>
    </row>
    <row r="1326" spans="12:15" x14ac:dyDescent="0.25">
      <c r="L1326" s="1"/>
      <c r="M1326" s="1"/>
      <c r="N1326" s="1"/>
      <c r="O1326" s="1"/>
    </row>
    <row r="1327" spans="12:15" x14ac:dyDescent="0.25">
      <c r="L1327" s="1"/>
      <c r="M1327" s="1"/>
      <c r="N1327" s="1"/>
      <c r="O1327" s="1"/>
    </row>
    <row r="1328" spans="12:15" x14ac:dyDescent="0.25">
      <c r="L1328" s="1"/>
      <c r="M1328" s="1"/>
      <c r="N1328" s="1"/>
      <c r="O1328" s="1"/>
    </row>
    <row r="1329" spans="12:15" x14ac:dyDescent="0.25">
      <c r="L1329" s="1"/>
      <c r="M1329" s="1"/>
      <c r="N1329" s="1"/>
      <c r="O1329" s="1"/>
    </row>
    <row r="1330" spans="12:15" x14ac:dyDescent="0.25">
      <c r="L1330" s="1"/>
      <c r="M1330" s="1"/>
      <c r="N1330" s="1"/>
      <c r="O1330" s="1"/>
    </row>
    <row r="1331" spans="12:15" x14ac:dyDescent="0.25">
      <c r="L1331" s="1"/>
      <c r="M1331" s="1"/>
      <c r="N1331" s="1"/>
      <c r="O1331" s="1"/>
    </row>
    <row r="1332" spans="12:15" x14ac:dyDescent="0.25">
      <c r="L1332" s="1"/>
      <c r="M1332" s="1"/>
      <c r="N1332" s="1"/>
      <c r="O1332" s="1"/>
    </row>
    <row r="1333" spans="12:15" x14ac:dyDescent="0.25">
      <c r="L1333" s="1"/>
      <c r="M1333" s="1"/>
      <c r="N1333" s="1"/>
      <c r="O1333" s="1"/>
    </row>
    <row r="1334" spans="12:15" x14ac:dyDescent="0.25">
      <c r="L1334" s="1"/>
      <c r="M1334" s="1"/>
      <c r="N1334" s="1"/>
      <c r="O1334" s="1"/>
    </row>
    <row r="1335" spans="12:15" x14ac:dyDescent="0.25">
      <c r="L1335" s="1"/>
      <c r="M1335" s="1"/>
      <c r="N1335" s="1"/>
      <c r="O1335" s="1"/>
    </row>
    <row r="1336" spans="12:15" x14ac:dyDescent="0.25">
      <c r="L1336" s="1"/>
      <c r="M1336" s="1"/>
      <c r="N1336" s="1"/>
      <c r="O1336" s="1"/>
    </row>
    <row r="1337" spans="12:15" x14ac:dyDescent="0.25">
      <c r="L1337" s="1"/>
      <c r="M1337" s="1"/>
      <c r="N1337" s="1"/>
      <c r="O1337" s="1"/>
    </row>
    <row r="1338" spans="12:15" x14ac:dyDescent="0.25">
      <c r="L1338" s="1"/>
      <c r="M1338" s="1"/>
      <c r="N1338" s="1"/>
      <c r="O1338" s="1"/>
    </row>
    <row r="1339" spans="12:15" x14ac:dyDescent="0.25">
      <c r="L1339" s="1"/>
      <c r="M1339" s="1"/>
      <c r="N1339" s="1"/>
      <c r="O1339" s="1"/>
    </row>
    <row r="1340" spans="12:15" x14ac:dyDescent="0.25">
      <c r="L1340" s="1"/>
      <c r="M1340" s="1"/>
      <c r="N1340" s="1"/>
      <c r="O1340" s="1"/>
    </row>
    <row r="1341" spans="12:15" x14ac:dyDescent="0.25">
      <c r="L1341" s="1"/>
      <c r="M1341" s="1"/>
      <c r="N1341" s="1"/>
      <c r="O1341" s="1"/>
    </row>
    <row r="1342" spans="12:15" x14ac:dyDescent="0.25">
      <c r="L1342" s="1"/>
      <c r="M1342" s="1"/>
      <c r="N1342" s="1"/>
      <c r="O1342" s="1"/>
    </row>
    <row r="1343" spans="12:15" x14ac:dyDescent="0.25">
      <c r="L1343" s="1"/>
      <c r="M1343" s="1"/>
      <c r="N1343" s="1"/>
      <c r="O1343" s="1"/>
    </row>
    <row r="1344" spans="12:15" x14ac:dyDescent="0.25">
      <c r="L1344" s="1"/>
      <c r="M1344" s="1"/>
      <c r="N1344" s="1"/>
      <c r="O1344" s="1"/>
    </row>
    <row r="1345" spans="12:15" x14ac:dyDescent="0.25">
      <c r="L1345" s="1"/>
      <c r="M1345" s="1"/>
      <c r="N1345" s="1"/>
      <c r="O1345" s="1"/>
    </row>
    <row r="1346" spans="12:15" x14ac:dyDescent="0.25">
      <c r="L1346" s="1"/>
      <c r="M1346" s="1"/>
      <c r="N1346" s="1"/>
      <c r="O1346" s="1"/>
    </row>
    <row r="1347" spans="12:15" x14ac:dyDescent="0.25">
      <c r="L1347" s="1"/>
      <c r="M1347" s="1"/>
      <c r="N1347" s="1"/>
      <c r="O1347" s="1"/>
    </row>
    <row r="1348" spans="12:15" x14ac:dyDescent="0.25">
      <c r="L1348" s="1"/>
      <c r="M1348" s="1"/>
      <c r="N1348" s="1"/>
      <c r="O1348" s="1"/>
    </row>
    <row r="1349" spans="12:15" x14ac:dyDescent="0.25">
      <c r="L1349" s="1"/>
      <c r="M1349" s="1"/>
      <c r="N1349" s="1"/>
      <c r="O1349" s="1"/>
    </row>
    <row r="1350" spans="12:15" x14ac:dyDescent="0.25">
      <c r="L1350" s="1"/>
      <c r="M1350" s="1"/>
      <c r="N1350" s="1"/>
      <c r="O1350" s="1"/>
    </row>
    <row r="1351" spans="12:15" x14ac:dyDescent="0.25">
      <c r="L1351" s="1"/>
      <c r="M1351" s="1"/>
      <c r="N1351" s="1"/>
      <c r="O1351" s="1"/>
    </row>
    <row r="1352" spans="12:15" x14ac:dyDescent="0.25">
      <c r="L1352" s="1"/>
      <c r="M1352" s="1"/>
      <c r="N1352" s="1"/>
      <c r="O1352" s="1"/>
    </row>
    <row r="1353" spans="12:15" x14ac:dyDescent="0.25">
      <c r="L1353" s="1"/>
      <c r="M1353" s="1"/>
      <c r="N1353" s="1"/>
      <c r="O1353" s="1"/>
    </row>
    <row r="1354" spans="12:15" x14ac:dyDescent="0.25">
      <c r="L1354" s="1"/>
      <c r="M1354" s="1"/>
      <c r="N1354" s="1"/>
      <c r="O1354" s="1"/>
    </row>
    <row r="1355" spans="12:15" x14ac:dyDescent="0.25">
      <c r="L1355" s="1"/>
      <c r="M1355" s="1"/>
      <c r="N1355" s="1"/>
      <c r="O1355" s="1"/>
    </row>
    <row r="1356" spans="12:15" x14ac:dyDescent="0.25">
      <c r="L1356" s="1"/>
      <c r="M1356" s="1"/>
      <c r="N1356" s="1"/>
      <c r="O1356" s="1"/>
    </row>
    <row r="1357" spans="12:15" x14ac:dyDescent="0.25">
      <c r="L1357" s="1"/>
      <c r="M1357" s="1"/>
      <c r="N1357" s="1"/>
      <c r="O1357" s="1"/>
    </row>
    <row r="1358" spans="12:15" x14ac:dyDescent="0.25">
      <c r="L1358" s="1"/>
      <c r="M1358" s="1"/>
      <c r="N1358" s="1"/>
      <c r="O1358" s="1"/>
    </row>
    <row r="1359" spans="12:15" x14ac:dyDescent="0.25">
      <c r="L1359" s="1"/>
      <c r="M1359" s="1"/>
      <c r="N1359" s="1"/>
      <c r="O1359" s="1"/>
    </row>
    <row r="1360" spans="12:15" x14ac:dyDescent="0.25">
      <c r="L1360" s="1"/>
      <c r="M1360" s="1"/>
      <c r="N1360" s="1"/>
      <c r="O1360" s="1"/>
    </row>
    <row r="1361" spans="12:15" x14ac:dyDescent="0.25">
      <c r="L1361" s="1"/>
      <c r="M1361" s="1"/>
      <c r="N1361" s="1"/>
      <c r="O1361" s="1"/>
    </row>
    <row r="1362" spans="12:15" x14ac:dyDescent="0.25">
      <c r="L1362" s="1"/>
      <c r="M1362" s="1"/>
      <c r="N1362" s="1"/>
      <c r="O1362" s="1"/>
    </row>
    <row r="1363" spans="12:15" x14ac:dyDescent="0.25">
      <c r="L1363" s="1"/>
      <c r="M1363" s="1"/>
      <c r="N1363" s="1"/>
      <c r="O1363" s="1"/>
    </row>
    <row r="1364" spans="12:15" x14ac:dyDescent="0.25">
      <c r="L1364" s="1"/>
      <c r="M1364" s="1"/>
      <c r="N1364" s="1"/>
      <c r="O1364" s="1"/>
    </row>
    <row r="1365" spans="12:15" x14ac:dyDescent="0.25">
      <c r="L1365" s="1"/>
      <c r="M1365" s="1"/>
      <c r="N1365" s="1"/>
      <c r="O1365" s="1"/>
    </row>
    <row r="1366" spans="12:15" x14ac:dyDescent="0.25">
      <c r="L1366" s="1"/>
      <c r="M1366" s="1"/>
      <c r="N1366" s="1"/>
      <c r="O1366" s="1"/>
    </row>
    <row r="1367" spans="12:15" x14ac:dyDescent="0.25">
      <c r="L1367" s="1"/>
      <c r="M1367" s="1"/>
      <c r="N1367" s="1"/>
      <c r="O1367" s="1"/>
    </row>
    <row r="1368" spans="12:15" x14ac:dyDescent="0.25">
      <c r="L1368" s="1"/>
      <c r="M1368" s="1"/>
      <c r="N1368" s="1"/>
      <c r="O1368" s="1"/>
    </row>
    <row r="1369" spans="12:15" x14ac:dyDescent="0.25">
      <c r="L1369" s="1"/>
      <c r="M1369" s="1"/>
      <c r="N1369" s="1"/>
      <c r="O1369" s="1"/>
    </row>
    <row r="1370" spans="12:15" x14ac:dyDescent="0.25">
      <c r="L1370" s="1"/>
      <c r="M1370" s="1"/>
      <c r="N1370" s="1"/>
      <c r="O1370" s="1"/>
    </row>
    <row r="1371" spans="12:15" x14ac:dyDescent="0.25">
      <c r="L1371" s="1"/>
      <c r="M1371" s="1"/>
      <c r="N1371" s="1"/>
      <c r="O1371" s="1"/>
    </row>
    <row r="1372" spans="12:15" x14ac:dyDescent="0.25">
      <c r="L1372" s="1"/>
      <c r="M1372" s="1"/>
      <c r="N1372" s="1"/>
      <c r="O1372" s="1"/>
    </row>
    <row r="1373" spans="12:15" x14ac:dyDescent="0.25">
      <c r="L1373" s="1"/>
      <c r="M1373" s="1"/>
      <c r="N1373" s="1"/>
      <c r="O1373" s="1"/>
    </row>
    <row r="1374" spans="12:15" x14ac:dyDescent="0.25">
      <c r="L1374" s="1"/>
      <c r="M1374" s="1"/>
      <c r="N1374" s="1"/>
      <c r="O1374" s="1"/>
    </row>
    <row r="1375" spans="12:15" x14ac:dyDescent="0.25">
      <c r="L1375" s="1"/>
      <c r="M1375" s="1"/>
      <c r="N1375" s="1"/>
      <c r="O1375" s="1"/>
    </row>
    <row r="1376" spans="12:15" x14ac:dyDescent="0.25">
      <c r="L1376" s="1"/>
      <c r="M1376" s="1"/>
      <c r="N1376" s="1"/>
      <c r="O1376" s="1"/>
    </row>
    <row r="1377" spans="12:15" x14ac:dyDescent="0.25">
      <c r="L1377" s="1"/>
      <c r="M1377" s="1"/>
      <c r="N1377" s="1"/>
      <c r="O1377" s="1"/>
    </row>
    <row r="1378" spans="12:15" x14ac:dyDescent="0.25">
      <c r="L1378" s="1"/>
      <c r="M1378" s="1"/>
      <c r="N1378" s="1"/>
      <c r="O1378" s="1"/>
    </row>
    <row r="1379" spans="12:15" x14ac:dyDescent="0.25">
      <c r="L1379" s="1"/>
      <c r="M1379" s="1"/>
      <c r="N1379" s="1"/>
      <c r="O1379" s="1"/>
    </row>
    <row r="1380" spans="12:15" x14ac:dyDescent="0.25">
      <c r="L1380" s="1"/>
      <c r="M1380" s="1"/>
      <c r="N1380" s="1"/>
      <c r="O1380" s="1"/>
    </row>
    <row r="1381" spans="12:15" x14ac:dyDescent="0.25">
      <c r="L1381" s="1"/>
      <c r="M1381" s="1"/>
      <c r="N1381" s="1"/>
      <c r="O1381" s="1"/>
    </row>
    <row r="1382" spans="12:15" x14ac:dyDescent="0.25">
      <c r="L1382" s="1"/>
      <c r="M1382" s="1"/>
      <c r="N1382" s="1"/>
      <c r="O1382" s="1"/>
    </row>
    <row r="1383" spans="12:15" x14ac:dyDescent="0.25">
      <c r="L1383" s="1"/>
      <c r="M1383" s="1"/>
      <c r="N1383" s="1"/>
      <c r="O1383" s="1"/>
    </row>
    <row r="1384" spans="12:15" x14ac:dyDescent="0.25">
      <c r="L1384" s="1"/>
      <c r="M1384" s="1"/>
      <c r="N1384" s="1"/>
      <c r="O1384" s="1"/>
    </row>
    <row r="1385" spans="12:15" x14ac:dyDescent="0.25">
      <c r="L1385" s="1"/>
      <c r="M1385" s="1"/>
      <c r="N1385" s="1"/>
      <c r="O1385" s="1"/>
    </row>
    <row r="1386" spans="12:15" x14ac:dyDescent="0.25">
      <c r="L1386" s="1"/>
      <c r="M1386" s="1"/>
      <c r="N1386" s="1"/>
      <c r="O1386" s="1"/>
    </row>
    <row r="1387" spans="12:15" x14ac:dyDescent="0.25">
      <c r="L1387" s="1"/>
      <c r="M1387" s="1"/>
      <c r="N1387" s="1"/>
      <c r="O1387" s="1"/>
    </row>
    <row r="1388" spans="12:15" x14ac:dyDescent="0.25">
      <c r="L1388" s="1"/>
      <c r="M1388" s="1"/>
      <c r="N1388" s="1"/>
      <c r="O1388" s="1"/>
    </row>
    <row r="1389" spans="12:15" x14ac:dyDescent="0.25">
      <c r="L1389" s="1"/>
      <c r="M1389" s="1"/>
      <c r="N1389" s="1"/>
      <c r="O1389" s="1"/>
    </row>
    <row r="1390" spans="12:15" x14ac:dyDescent="0.25">
      <c r="L1390" s="1"/>
      <c r="M1390" s="1"/>
      <c r="N1390" s="1"/>
      <c r="O1390" s="1"/>
    </row>
    <row r="1391" spans="12:15" x14ac:dyDescent="0.25">
      <c r="L1391" s="1"/>
      <c r="M1391" s="1"/>
      <c r="N1391" s="1"/>
      <c r="O1391" s="1"/>
    </row>
    <row r="1392" spans="12:15" x14ac:dyDescent="0.25">
      <c r="L1392" s="1"/>
      <c r="M1392" s="1"/>
      <c r="N1392" s="1"/>
      <c r="O1392" s="1"/>
    </row>
    <row r="1393" spans="12:15" x14ac:dyDescent="0.25">
      <c r="L1393" s="1"/>
      <c r="M1393" s="1"/>
      <c r="N1393" s="1"/>
      <c r="O1393" s="1"/>
    </row>
    <row r="1394" spans="12:15" x14ac:dyDescent="0.25">
      <c r="L1394" s="1"/>
      <c r="M1394" s="1"/>
      <c r="N1394" s="1"/>
      <c r="O1394" s="1"/>
    </row>
    <row r="1395" spans="12:15" x14ac:dyDescent="0.25">
      <c r="L1395" s="1"/>
      <c r="M1395" s="1"/>
      <c r="N1395" s="1"/>
      <c r="O1395" s="1"/>
    </row>
    <row r="1396" spans="12:15" x14ac:dyDescent="0.25">
      <c r="L1396" s="1"/>
      <c r="M1396" s="1"/>
      <c r="N1396" s="1"/>
      <c r="O1396" s="1"/>
    </row>
    <row r="1397" spans="12:15" x14ac:dyDescent="0.25">
      <c r="L1397" s="1"/>
      <c r="M1397" s="1"/>
      <c r="N1397" s="1"/>
      <c r="O1397" s="1"/>
    </row>
    <row r="1398" spans="12:15" x14ac:dyDescent="0.25">
      <c r="L1398" s="1"/>
      <c r="M1398" s="1"/>
      <c r="N1398" s="1"/>
      <c r="O1398" s="1"/>
    </row>
    <row r="1399" spans="12:15" x14ac:dyDescent="0.25">
      <c r="L1399" s="1"/>
      <c r="M1399" s="1"/>
      <c r="N1399" s="1"/>
      <c r="O1399" s="1"/>
    </row>
    <row r="1400" spans="12:15" x14ac:dyDescent="0.25">
      <c r="L1400" s="1"/>
      <c r="M1400" s="1"/>
      <c r="N1400" s="1"/>
      <c r="O1400" s="1"/>
    </row>
    <row r="1401" spans="12:15" x14ac:dyDescent="0.25">
      <c r="L1401" s="1"/>
      <c r="M1401" s="1"/>
      <c r="N1401" s="1"/>
      <c r="O1401" s="1"/>
    </row>
    <row r="1402" spans="12:15" x14ac:dyDescent="0.25">
      <c r="L1402" s="1"/>
      <c r="M1402" s="1"/>
      <c r="N1402" s="1"/>
      <c r="O1402" s="1"/>
    </row>
    <row r="1403" spans="12:15" x14ac:dyDescent="0.25">
      <c r="L1403" s="1"/>
      <c r="M1403" s="1"/>
      <c r="N1403" s="1"/>
      <c r="O1403" s="1"/>
    </row>
    <row r="1404" spans="12:15" x14ac:dyDescent="0.25">
      <c r="L1404" s="1"/>
      <c r="M1404" s="1"/>
      <c r="N1404" s="1"/>
      <c r="O1404" s="1"/>
    </row>
    <row r="1405" spans="12:15" x14ac:dyDescent="0.25">
      <c r="L1405" s="1"/>
      <c r="M1405" s="1"/>
      <c r="N1405" s="1"/>
      <c r="O1405" s="1"/>
    </row>
    <row r="1406" spans="12:15" x14ac:dyDescent="0.25">
      <c r="L1406" s="1"/>
      <c r="M1406" s="1"/>
      <c r="N1406" s="1"/>
      <c r="O1406" s="1"/>
    </row>
    <row r="1407" spans="12:15" x14ac:dyDescent="0.25">
      <c r="L1407" s="1"/>
      <c r="M1407" s="1"/>
      <c r="N1407" s="1"/>
      <c r="O1407" s="1"/>
    </row>
    <row r="1408" spans="12:15" x14ac:dyDescent="0.25">
      <c r="L1408" s="1"/>
      <c r="M1408" s="1"/>
      <c r="N1408" s="1"/>
      <c r="O1408" s="1"/>
    </row>
    <row r="1409" spans="12:15" x14ac:dyDescent="0.25">
      <c r="L1409" s="1"/>
      <c r="M1409" s="1"/>
      <c r="N1409" s="1"/>
      <c r="O1409" s="1"/>
    </row>
    <row r="1410" spans="12:15" x14ac:dyDescent="0.25">
      <c r="L1410" s="1"/>
      <c r="M1410" s="1"/>
      <c r="N1410" s="1"/>
      <c r="O1410" s="1"/>
    </row>
    <row r="1411" spans="12:15" x14ac:dyDescent="0.25">
      <c r="L1411" s="1"/>
      <c r="M1411" s="1"/>
      <c r="N1411" s="1"/>
      <c r="O1411" s="1"/>
    </row>
    <row r="1412" spans="12:15" x14ac:dyDescent="0.25">
      <c r="L1412" s="1"/>
      <c r="M1412" s="1"/>
      <c r="N1412" s="1"/>
      <c r="O1412" s="1"/>
    </row>
    <row r="1413" spans="12:15" x14ac:dyDescent="0.25">
      <c r="L1413" s="1"/>
      <c r="M1413" s="1"/>
      <c r="N1413" s="1"/>
      <c r="O1413" s="1"/>
    </row>
    <row r="1414" spans="12:15" x14ac:dyDescent="0.25">
      <c r="L1414" s="1"/>
      <c r="M1414" s="1"/>
      <c r="N1414" s="1"/>
      <c r="O1414" s="1"/>
    </row>
    <row r="1415" spans="12:15" x14ac:dyDescent="0.25">
      <c r="L1415" s="1"/>
      <c r="M1415" s="1"/>
      <c r="N1415" s="1"/>
      <c r="O1415" s="1"/>
    </row>
    <row r="1416" spans="12:15" x14ac:dyDescent="0.25">
      <c r="L1416" s="1"/>
      <c r="M1416" s="1"/>
      <c r="N1416" s="1"/>
      <c r="O1416" s="1"/>
    </row>
    <row r="1417" spans="12:15" x14ac:dyDescent="0.25">
      <c r="L1417" s="1"/>
      <c r="M1417" s="1"/>
      <c r="N1417" s="1"/>
      <c r="O1417" s="1"/>
    </row>
    <row r="1418" spans="12:15" x14ac:dyDescent="0.25">
      <c r="L1418" s="1"/>
      <c r="M1418" s="1"/>
      <c r="N1418" s="1"/>
      <c r="O1418" s="1"/>
    </row>
    <row r="1419" spans="12:15" x14ac:dyDescent="0.25">
      <c r="L1419" s="1"/>
      <c r="M1419" s="1"/>
      <c r="N1419" s="1"/>
      <c r="O1419" s="1"/>
    </row>
    <row r="1420" spans="12:15" x14ac:dyDescent="0.25">
      <c r="L1420" s="1"/>
      <c r="M1420" s="1"/>
      <c r="N1420" s="1"/>
      <c r="O1420" s="1"/>
    </row>
    <row r="1421" spans="12:15" x14ac:dyDescent="0.25">
      <c r="L1421" s="1"/>
      <c r="M1421" s="1"/>
      <c r="N1421" s="1"/>
      <c r="O1421" s="1"/>
    </row>
    <row r="1422" spans="12:15" x14ac:dyDescent="0.25">
      <c r="L1422" s="1"/>
      <c r="M1422" s="1"/>
      <c r="N1422" s="1"/>
      <c r="O1422" s="1"/>
    </row>
    <row r="1423" spans="12:15" x14ac:dyDescent="0.25">
      <c r="L1423" s="1"/>
      <c r="M1423" s="1"/>
      <c r="N1423" s="1"/>
      <c r="O1423" s="1"/>
    </row>
    <row r="1424" spans="12:15" x14ac:dyDescent="0.25">
      <c r="L1424" s="1"/>
      <c r="M1424" s="1"/>
      <c r="N1424" s="1"/>
      <c r="O1424" s="1"/>
    </row>
    <row r="1425" spans="12:15" x14ac:dyDescent="0.25">
      <c r="L1425" s="1"/>
      <c r="M1425" s="1"/>
      <c r="N1425" s="1"/>
      <c r="O1425" s="1"/>
    </row>
    <row r="1426" spans="12:15" x14ac:dyDescent="0.25">
      <c r="L1426" s="1"/>
      <c r="M1426" s="1"/>
      <c r="N1426" s="1"/>
      <c r="O1426" s="1"/>
    </row>
    <row r="1427" spans="12:15" x14ac:dyDescent="0.25">
      <c r="L1427" s="1"/>
      <c r="M1427" s="1"/>
      <c r="N1427" s="1"/>
      <c r="O1427" s="1"/>
    </row>
    <row r="1428" spans="12:15" x14ac:dyDescent="0.25">
      <c r="L1428" s="1"/>
      <c r="M1428" s="1"/>
      <c r="N1428" s="1"/>
      <c r="O1428" s="1"/>
    </row>
    <row r="1429" spans="12:15" x14ac:dyDescent="0.25">
      <c r="L1429" s="1"/>
      <c r="M1429" s="1"/>
      <c r="N1429" s="1"/>
      <c r="O1429" s="1"/>
    </row>
    <row r="1430" spans="12:15" x14ac:dyDescent="0.25">
      <c r="L1430" s="1"/>
      <c r="M1430" s="1"/>
      <c r="N1430" s="1"/>
      <c r="O1430" s="1"/>
    </row>
    <row r="1431" spans="12:15" x14ac:dyDescent="0.25">
      <c r="L1431" s="1"/>
      <c r="M1431" s="1"/>
      <c r="N1431" s="1"/>
      <c r="O1431" s="1"/>
    </row>
    <row r="1432" spans="12:15" x14ac:dyDescent="0.25">
      <c r="L1432" s="1"/>
      <c r="M1432" s="1"/>
      <c r="N1432" s="1"/>
      <c r="O1432" s="1"/>
    </row>
    <row r="1433" spans="12:15" x14ac:dyDescent="0.25">
      <c r="L1433" s="1"/>
      <c r="M1433" s="1"/>
      <c r="N1433" s="1"/>
      <c r="O1433" s="1"/>
    </row>
    <row r="1434" spans="12:15" x14ac:dyDescent="0.25">
      <c r="L1434" s="1"/>
      <c r="M1434" s="1"/>
      <c r="N1434" s="1"/>
      <c r="O1434" s="1"/>
    </row>
    <row r="1435" spans="12:15" x14ac:dyDescent="0.25">
      <c r="L1435" s="1"/>
      <c r="M1435" s="1"/>
      <c r="N1435" s="1"/>
      <c r="O1435" s="1"/>
    </row>
    <row r="1436" spans="12:15" x14ac:dyDescent="0.25">
      <c r="L1436" s="1"/>
      <c r="M1436" s="1"/>
      <c r="N1436" s="1"/>
      <c r="O1436" s="1"/>
    </row>
    <row r="1437" spans="12:15" x14ac:dyDescent="0.25">
      <c r="L1437" s="1"/>
      <c r="M1437" s="1"/>
      <c r="N1437" s="1"/>
      <c r="O1437" s="1"/>
    </row>
    <row r="1438" spans="12:15" x14ac:dyDescent="0.25">
      <c r="L1438" s="1"/>
      <c r="M1438" s="1"/>
      <c r="N1438" s="1"/>
      <c r="O1438" s="1"/>
    </row>
    <row r="1439" spans="12:15" x14ac:dyDescent="0.25">
      <c r="L1439" s="1"/>
      <c r="M1439" s="1"/>
      <c r="N1439" s="1"/>
      <c r="O1439" s="1"/>
    </row>
    <row r="1440" spans="12:15" x14ac:dyDescent="0.25">
      <c r="L1440" s="1"/>
      <c r="M1440" s="1"/>
      <c r="N1440" s="1"/>
      <c r="O1440" s="1"/>
    </row>
    <row r="1441" spans="12:15" x14ac:dyDescent="0.25">
      <c r="L1441" s="1"/>
      <c r="M1441" s="1"/>
      <c r="N1441" s="1"/>
      <c r="O1441" s="1"/>
    </row>
    <row r="1442" spans="12:15" x14ac:dyDescent="0.25">
      <c r="L1442" s="1"/>
      <c r="M1442" s="1"/>
      <c r="N1442" s="1"/>
      <c r="O1442" s="1"/>
    </row>
    <row r="1443" spans="12:15" x14ac:dyDescent="0.25">
      <c r="L1443" s="1"/>
      <c r="M1443" s="1"/>
      <c r="N1443" s="1"/>
      <c r="O1443" s="1"/>
    </row>
    <row r="1444" spans="12:15" x14ac:dyDescent="0.25">
      <c r="L1444" s="1"/>
      <c r="M1444" s="1"/>
      <c r="N1444" s="1"/>
      <c r="O1444" s="1"/>
    </row>
    <row r="1445" spans="12:15" x14ac:dyDescent="0.25">
      <c r="L1445" s="1"/>
      <c r="M1445" s="1"/>
      <c r="N1445" s="1"/>
      <c r="O1445" s="1"/>
    </row>
    <row r="1446" spans="12:15" x14ac:dyDescent="0.25">
      <c r="L1446" s="1"/>
      <c r="M1446" s="1"/>
      <c r="N1446" s="1"/>
      <c r="O1446" s="1"/>
    </row>
    <row r="1447" spans="12:15" x14ac:dyDescent="0.25">
      <c r="L1447" s="1"/>
      <c r="M1447" s="1"/>
      <c r="N1447" s="1"/>
      <c r="O1447" s="1"/>
    </row>
    <row r="1448" spans="12:15" x14ac:dyDescent="0.25">
      <c r="L1448" s="1"/>
      <c r="M1448" s="1"/>
      <c r="N1448" s="1"/>
      <c r="O1448" s="1"/>
    </row>
    <row r="1449" spans="12:15" x14ac:dyDescent="0.25">
      <c r="L1449" s="1"/>
      <c r="M1449" s="1"/>
      <c r="N1449" s="1"/>
      <c r="O1449" s="1"/>
    </row>
    <row r="1450" spans="12:15" x14ac:dyDescent="0.25">
      <c r="L1450" s="1"/>
      <c r="M1450" s="1"/>
      <c r="N1450" s="1"/>
      <c r="O1450" s="1"/>
    </row>
    <row r="1451" spans="12:15" x14ac:dyDescent="0.25">
      <c r="L1451" s="1"/>
      <c r="M1451" s="1"/>
      <c r="N1451" s="1"/>
      <c r="O1451" s="1"/>
    </row>
    <row r="1452" spans="12:15" x14ac:dyDescent="0.25">
      <c r="L1452" s="1"/>
      <c r="M1452" s="1"/>
      <c r="N1452" s="1"/>
      <c r="O1452" s="1"/>
    </row>
    <row r="1453" spans="12:15" x14ac:dyDescent="0.25">
      <c r="L1453" s="1"/>
      <c r="M1453" s="1"/>
      <c r="N1453" s="1"/>
      <c r="O1453" s="1"/>
    </row>
    <row r="1454" spans="12:15" x14ac:dyDescent="0.25">
      <c r="L1454" s="1"/>
      <c r="M1454" s="1"/>
      <c r="N1454" s="1"/>
      <c r="O1454" s="1"/>
    </row>
    <row r="1455" spans="12:15" x14ac:dyDescent="0.25">
      <c r="L1455" s="1"/>
      <c r="M1455" s="1"/>
      <c r="N1455" s="1"/>
      <c r="O1455" s="1"/>
    </row>
    <row r="1456" spans="12:15" x14ac:dyDescent="0.25">
      <c r="L1456" s="1"/>
      <c r="M1456" s="1"/>
      <c r="N1456" s="1"/>
      <c r="O1456" s="1"/>
    </row>
    <row r="1457" spans="12:15" x14ac:dyDescent="0.25">
      <c r="L1457" s="1"/>
      <c r="M1457" s="1"/>
      <c r="N1457" s="1"/>
      <c r="O1457" s="1"/>
    </row>
    <row r="1458" spans="12:15" x14ac:dyDescent="0.25">
      <c r="L1458" s="1"/>
      <c r="M1458" s="1"/>
      <c r="N1458" s="1"/>
      <c r="O1458" s="1"/>
    </row>
    <row r="1459" spans="12:15" x14ac:dyDescent="0.25">
      <c r="L1459" s="1"/>
      <c r="M1459" s="1"/>
      <c r="N1459" s="1"/>
      <c r="O1459" s="1"/>
    </row>
    <row r="1460" spans="12:15" x14ac:dyDescent="0.25">
      <c r="L1460" s="1"/>
      <c r="M1460" s="1"/>
      <c r="N1460" s="1"/>
      <c r="O1460" s="1"/>
    </row>
    <row r="1461" spans="12:15" x14ac:dyDescent="0.25">
      <c r="L1461" s="1"/>
      <c r="M1461" s="1"/>
      <c r="N1461" s="1"/>
      <c r="O1461" s="1"/>
    </row>
    <row r="1462" spans="12:15" x14ac:dyDescent="0.25">
      <c r="L1462" s="1"/>
      <c r="M1462" s="1"/>
      <c r="N1462" s="1"/>
      <c r="O1462" s="1"/>
    </row>
    <row r="1463" spans="12:15" x14ac:dyDescent="0.25">
      <c r="L1463" s="1"/>
      <c r="M1463" s="1"/>
      <c r="N1463" s="1"/>
      <c r="O1463" s="1"/>
    </row>
    <row r="1464" spans="12:15" x14ac:dyDescent="0.25">
      <c r="L1464" s="1"/>
      <c r="M1464" s="1"/>
      <c r="N1464" s="1"/>
      <c r="O1464" s="1"/>
    </row>
    <row r="1465" spans="12:15" x14ac:dyDescent="0.25">
      <c r="L1465" s="1"/>
      <c r="M1465" s="1"/>
      <c r="N1465" s="1"/>
      <c r="O1465" s="1"/>
    </row>
    <row r="1466" spans="12:15" x14ac:dyDescent="0.25">
      <c r="L1466" s="1"/>
      <c r="M1466" s="1"/>
      <c r="N1466" s="1"/>
      <c r="O1466" s="1"/>
    </row>
    <row r="1467" spans="12:15" x14ac:dyDescent="0.25">
      <c r="L1467" s="1"/>
      <c r="M1467" s="1"/>
      <c r="N1467" s="1"/>
      <c r="O1467" s="1"/>
    </row>
    <row r="1468" spans="12:15" x14ac:dyDescent="0.25">
      <c r="L1468" s="1"/>
      <c r="M1468" s="1"/>
      <c r="N1468" s="1"/>
      <c r="O1468" s="1"/>
    </row>
    <row r="1469" spans="12:15" x14ac:dyDescent="0.25">
      <c r="L1469" s="1"/>
      <c r="M1469" s="1"/>
      <c r="N1469" s="1"/>
      <c r="O1469" s="1"/>
    </row>
    <row r="1470" spans="12:15" x14ac:dyDescent="0.25">
      <c r="L1470" s="1"/>
      <c r="M1470" s="1"/>
      <c r="N1470" s="1"/>
      <c r="O1470" s="1"/>
    </row>
    <row r="1471" spans="12:15" x14ac:dyDescent="0.25">
      <c r="L1471" s="1"/>
      <c r="M1471" s="1"/>
      <c r="N1471" s="1"/>
      <c r="O1471" s="1"/>
    </row>
    <row r="1472" spans="12:15" x14ac:dyDescent="0.25">
      <c r="L1472" s="1"/>
      <c r="M1472" s="1"/>
      <c r="N1472" s="1"/>
      <c r="O1472" s="1"/>
    </row>
    <row r="1473" spans="12:15" x14ac:dyDescent="0.25">
      <c r="L1473" s="1"/>
      <c r="M1473" s="1"/>
      <c r="N1473" s="1"/>
      <c r="O1473" s="1"/>
    </row>
    <row r="1474" spans="12:15" x14ac:dyDescent="0.25">
      <c r="L1474" s="1"/>
      <c r="M1474" s="1"/>
      <c r="N1474" s="1"/>
      <c r="O1474" s="1"/>
    </row>
    <row r="1475" spans="12:15" x14ac:dyDescent="0.25">
      <c r="L1475" s="1"/>
      <c r="M1475" s="1"/>
      <c r="N1475" s="1"/>
      <c r="O1475" s="1"/>
    </row>
    <row r="1476" spans="12:15" x14ac:dyDescent="0.25">
      <c r="L1476" s="1"/>
      <c r="M1476" s="1"/>
      <c r="N1476" s="1"/>
      <c r="O1476" s="1"/>
    </row>
    <row r="1477" spans="12:15" x14ac:dyDescent="0.25">
      <c r="L1477" s="1"/>
      <c r="M1477" s="1"/>
      <c r="N1477" s="1"/>
      <c r="O1477" s="1"/>
    </row>
    <row r="1478" spans="12:15" x14ac:dyDescent="0.25">
      <c r="L1478" s="1"/>
      <c r="M1478" s="1"/>
      <c r="N1478" s="1"/>
      <c r="O1478" s="1"/>
    </row>
    <row r="1479" spans="12:15" x14ac:dyDescent="0.25">
      <c r="L1479" s="1"/>
      <c r="M1479" s="1"/>
      <c r="N1479" s="1"/>
      <c r="O1479" s="1"/>
    </row>
    <row r="1480" spans="12:15" x14ac:dyDescent="0.25">
      <c r="L1480" s="1"/>
      <c r="M1480" s="1"/>
      <c r="N1480" s="1"/>
      <c r="O1480" s="1"/>
    </row>
    <row r="1481" spans="12:15" x14ac:dyDescent="0.25">
      <c r="L1481" s="1"/>
      <c r="M1481" s="1"/>
      <c r="N1481" s="1"/>
      <c r="O1481" s="1"/>
    </row>
    <row r="1482" spans="12:15" x14ac:dyDescent="0.25">
      <c r="L1482" s="1"/>
      <c r="M1482" s="1"/>
      <c r="N1482" s="1"/>
      <c r="O1482" s="1"/>
    </row>
    <row r="1483" spans="12:15" x14ac:dyDescent="0.25">
      <c r="L1483" s="1"/>
      <c r="M1483" s="1"/>
      <c r="N1483" s="1"/>
      <c r="O1483" s="1"/>
    </row>
    <row r="1484" spans="12:15" x14ac:dyDescent="0.25">
      <c r="L1484" s="1"/>
      <c r="M1484" s="1"/>
      <c r="N1484" s="1"/>
      <c r="O1484" s="1"/>
    </row>
    <row r="1485" spans="12:15" x14ac:dyDescent="0.25">
      <c r="L1485" s="1"/>
      <c r="M1485" s="1"/>
      <c r="N1485" s="1"/>
      <c r="O1485" s="1"/>
    </row>
    <row r="1486" spans="12:15" x14ac:dyDescent="0.25">
      <c r="L1486" s="1"/>
      <c r="M1486" s="1"/>
      <c r="N1486" s="1"/>
      <c r="O1486" s="1"/>
    </row>
    <row r="1487" spans="12:15" x14ac:dyDescent="0.25">
      <c r="L1487" s="1"/>
      <c r="M1487" s="1"/>
      <c r="N1487" s="1"/>
      <c r="O1487" s="1"/>
    </row>
    <row r="1488" spans="12:15" x14ac:dyDescent="0.25">
      <c r="L1488" s="1"/>
      <c r="M1488" s="1"/>
      <c r="N1488" s="1"/>
      <c r="O1488" s="1"/>
    </row>
    <row r="1489" spans="12:15" x14ac:dyDescent="0.25">
      <c r="L1489" s="1"/>
      <c r="M1489" s="1"/>
      <c r="N1489" s="1"/>
      <c r="O1489" s="1"/>
    </row>
    <row r="1490" spans="12:15" x14ac:dyDescent="0.25">
      <c r="L1490" s="1"/>
      <c r="M1490" s="1"/>
      <c r="N1490" s="1"/>
      <c r="O1490" s="1"/>
    </row>
    <row r="1491" spans="12:15" x14ac:dyDescent="0.25">
      <c r="L1491" s="1"/>
      <c r="M1491" s="1"/>
      <c r="N1491" s="1"/>
      <c r="O1491" s="1"/>
    </row>
    <row r="1492" spans="12:15" x14ac:dyDescent="0.25">
      <c r="L1492" s="1"/>
      <c r="M1492" s="1"/>
      <c r="N1492" s="1"/>
      <c r="O1492" s="1"/>
    </row>
    <row r="1493" spans="12:15" x14ac:dyDescent="0.25">
      <c r="L1493" s="1"/>
      <c r="M1493" s="1"/>
      <c r="N1493" s="1"/>
      <c r="O1493" s="1"/>
    </row>
    <row r="1494" spans="12:15" x14ac:dyDescent="0.25">
      <c r="L1494" s="1"/>
      <c r="M1494" s="1"/>
      <c r="N1494" s="1"/>
      <c r="O1494" s="1"/>
    </row>
    <row r="1495" spans="12:15" x14ac:dyDescent="0.25">
      <c r="L1495" s="1"/>
      <c r="M1495" s="1"/>
      <c r="N1495" s="1"/>
      <c r="O1495" s="1"/>
    </row>
    <row r="1496" spans="12:15" x14ac:dyDescent="0.25">
      <c r="L1496" s="1"/>
      <c r="M1496" s="1"/>
      <c r="N1496" s="1"/>
      <c r="O1496" s="1"/>
    </row>
    <row r="1497" spans="12:15" x14ac:dyDescent="0.25">
      <c r="L1497" s="1"/>
      <c r="M1497" s="1"/>
      <c r="N1497" s="1"/>
      <c r="O1497" s="1"/>
    </row>
    <row r="1498" spans="12:15" x14ac:dyDescent="0.25">
      <c r="L1498" s="1"/>
      <c r="M1498" s="1"/>
      <c r="N1498" s="1"/>
      <c r="O1498" s="1"/>
    </row>
    <row r="1499" spans="12:15" x14ac:dyDescent="0.25">
      <c r="L1499" s="1"/>
      <c r="M1499" s="1"/>
      <c r="N1499" s="1"/>
      <c r="O1499" s="1"/>
    </row>
    <row r="1500" spans="12:15" x14ac:dyDescent="0.25">
      <c r="L1500" s="1"/>
      <c r="M1500" s="1"/>
      <c r="N1500" s="1"/>
      <c r="O1500" s="1"/>
    </row>
    <row r="1501" spans="12:15" x14ac:dyDescent="0.25">
      <c r="L1501" s="1"/>
      <c r="M1501" s="1"/>
      <c r="N1501" s="1"/>
      <c r="O1501" s="1"/>
    </row>
    <row r="1502" spans="12:15" x14ac:dyDescent="0.25">
      <c r="L1502" s="1"/>
      <c r="M1502" s="1"/>
      <c r="N1502" s="1"/>
      <c r="O1502" s="1"/>
    </row>
    <row r="1503" spans="12:15" x14ac:dyDescent="0.25">
      <c r="L1503" s="1"/>
      <c r="M1503" s="1"/>
      <c r="N1503" s="1"/>
      <c r="O1503" s="1"/>
    </row>
    <row r="1504" spans="12:15" x14ac:dyDescent="0.25">
      <c r="L1504" s="1"/>
      <c r="M1504" s="1"/>
      <c r="N1504" s="1"/>
      <c r="O1504" s="1"/>
    </row>
    <row r="1505" spans="12:15" x14ac:dyDescent="0.25">
      <c r="L1505" s="1"/>
      <c r="M1505" s="1"/>
      <c r="N1505" s="1"/>
      <c r="O1505" s="1"/>
    </row>
    <row r="1506" spans="12:15" x14ac:dyDescent="0.25">
      <c r="L1506" s="1"/>
      <c r="M1506" s="1"/>
      <c r="N1506" s="1"/>
      <c r="O1506" s="1"/>
    </row>
    <row r="1507" spans="12:15" x14ac:dyDescent="0.25">
      <c r="L1507" s="1"/>
      <c r="M1507" s="1"/>
      <c r="N1507" s="1"/>
      <c r="O1507" s="1"/>
    </row>
    <row r="1508" spans="12:15" x14ac:dyDescent="0.25">
      <c r="L1508" s="1"/>
      <c r="M1508" s="1"/>
      <c r="N1508" s="1"/>
      <c r="O1508" s="1"/>
    </row>
    <row r="1509" spans="12:15" x14ac:dyDescent="0.25">
      <c r="L1509" s="1"/>
      <c r="M1509" s="1"/>
      <c r="N1509" s="1"/>
      <c r="O1509" s="1"/>
    </row>
    <row r="1510" spans="12:15" x14ac:dyDescent="0.25">
      <c r="L1510" s="1"/>
      <c r="M1510" s="1"/>
      <c r="N1510" s="1"/>
      <c r="O1510" s="1"/>
    </row>
    <row r="1511" spans="12:15" x14ac:dyDescent="0.25">
      <c r="L1511" s="1"/>
      <c r="M1511" s="1"/>
      <c r="N1511" s="1"/>
      <c r="O1511" s="1"/>
    </row>
    <row r="1512" spans="12:15" x14ac:dyDescent="0.25">
      <c r="L1512" s="1"/>
      <c r="M1512" s="1"/>
      <c r="N1512" s="1"/>
      <c r="O1512" s="1"/>
    </row>
    <row r="1513" spans="12:15" x14ac:dyDescent="0.25">
      <c r="L1513" s="1"/>
      <c r="M1513" s="1"/>
      <c r="N1513" s="1"/>
      <c r="O1513" s="1"/>
    </row>
    <row r="1514" spans="12:15" x14ac:dyDescent="0.25">
      <c r="L1514" s="1"/>
      <c r="M1514" s="1"/>
      <c r="N1514" s="1"/>
      <c r="O1514" s="1"/>
    </row>
    <row r="1515" spans="12:15" x14ac:dyDescent="0.25">
      <c r="L1515" s="1"/>
      <c r="M1515" s="1"/>
      <c r="N1515" s="1"/>
      <c r="O1515" s="1"/>
    </row>
    <row r="1516" spans="12:15" x14ac:dyDescent="0.25">
      <c r="L1516" s="1"/>
      <c r="M1516" s="1"/>
      <c r="N1516" s="1"/>
      <c r="O1516" s="1"/>
    </row>
    <row r="1517" spans="12:15" x14ac:dyDescent="0.25">
      <c r="L1517" s="1"/>
      <c r="M1517" s="1"/>
      <c r="N1517" s="1"/>
      <c r="O1517" s="1"/>
    </row>
    <row r="1518" spans="12:15" x14ac:dyDescent="0.25">
      <c r="L1518" s="1"/>
      <c r="M1518" s="1"/>
      <c r="N1518" s="1"/>
      <c r="O1518" s="1"/>
    </row>
    <row r="1519" spans="12:15" x14ac:dyDescent="0.25">
      <c r="L1519" s="1"/>
      <c r="M1519" s="1"/>
      <c r="N1519" s="1"/>
      <c r="O1519" s="1"/>
    </row>
    <row r="1520" spans="12:15" x14ac:dyDescent="0.25">
      <c r="L1520" s="1"/>
      <c r="M1520" s="1"/>
      <c r="N1520" s="1"/>
      <c r="O1520" s="1"/>
    </row>
    <row r="1521" spans="12:15" x14ac:dyDescent="0.25">
      <c r="L1521" s="1"/>
      <c r="M1521" s="1"/>
      <c r="N1521" s="1"/>
      <c r="O1521" s="1"/>
    </row>
    <row r="1522" spans="12:15" x14ac:dyDescent="0.25">
      <c r="L1522" s="1"/>
      <c r="M1522" s="1"/>
      <c r="N1522" s="1"/>
      <c r="O1522" s="1"/>
    </row>
    <row r="1523" spans="12:15" x14ac:dyDescent="0.25">
      <c r="L1523" s="1"/>
      <c r="M1523" s="1"/>
      <c r="N1523" s="1"/>
      <c r="O1523" s="1"/>
    </row>
    <row r="1524" spans="12:15" x14ac:dyDescent="0.25">
      <c r="L1524" s="1"/>
      <c r="M1524" s="1"/>
      <c r="N1524" s="1"/>
      <c r="O1524" s="1"/>
    </row>
    <row r="1525" spans="12:15" x14ac:dyDescent="0.25">
      <c r="L1525" s="1"/>
      <c r="M1525" s="1"/>
      <c r="N1525" s="1"/>
      <c r="O1525" s="1"/>
    </row>
    <row r="1526" spans="12:15" x14ac:dyDescent="0.25">
      <c r="L1526" s="1"/>
      <c r="M1526" s="1"/>
      <c r="N1526" s="1"/>
      <c r="O1526" s="1"/>
    </row>
    <row r="1527" spans="12:15" x14ac:dyDescent="0.25">
      <c r="L1527" s="1"/>
      <c r="M1527" s="1"/>
      <c r="N1527" s="1"/>
      <c r="O1527" s="1"/>
    </row>
    <row r="1528" spans="12:15" x14ac:dyDescent="0.25">
      <c r="L1528" s="1"/>
      <c r="M1528" s="1"/>
      <c r="N1528" s="1"/>
      <c r="O1528" s="1"/>
    </row>
    <row r="1529" spans="12:15" x14ac:dyDescent="0.25">
      <c r="L1529" s="1"/>
      <c r="M1529" s="1"/>
      <c r="N1529" s="1"/>
      <c r="O1529" s="1"/>
    </row>
    <row r="1530" spans="12:15" x14ac:dyDescent="0.25">
      <c r="L1530" s="1"/>
      <c r="M1530" s="1"/>
      <c r="N1530" s="1"/>
      <c r="O1530" s="1"/>
    </row>
    <row r="1531" spans="12:15" x14ac:dyDescent="0.25">
      <c r="L1531" s="1"/>
      <c r="M1531" s="1"/>
      <c r="N1531" s="1"/>
      <c r="O1531" s="1"/>
    </row>
    <row r="1532" spans="12:15" x14ac:dyDescent="0.25">
      <c r="L1532" s="1"/>
      <c r="M1532" s="1"/>
      <c r="N1532" s="1"/>
      <c r="O1532" s="1"/>
    </row>
    <row r="1533" spans="12:15" x14ac:dyDescent="0.25">
      <c r="L1533" s="1"/>
      <c r="M1533" s="1"/>
      <c r="N1533" s="1"/>
      <c r="O1533" s="1"/>
    </row>
    <row r="1534" spans="12:15" x14ac:dyDescent="0.25">
      <c r="L1534" s="1"/>
      <c r="M1534" s="1"/>
      <c r="N1534" s="1"/>
      <c r="O1534" s="1"/>
    </row>
    <row r="1535" spans="12:15" x14ac:dyDescent="0.25">
      <c r="L1535" s="1"/>
      <c r="M1535" s="1"/>
      <c r="N1535" s="1"/>
      <c r="O1535" s="1"/>
    </row>
    <row r="1536" spans="12:15" x14ac:dyDescent="0.25">
      <c r="L1536" s="1"/>
      <c r="M1536" s="1"/>
      <c r="N1536" s="1"/>
      <c r="O1536" s="1"/>
    </row>
    <row r="1537" spans="12:15" x14ac:dyDescent="0.25">
      <c r="L1537" s="1"/>
      <c r="M1537" s="1"/>
      <c r="N1537" s="1"/>
      <c r="O1537" s="1"/>
    </row>
    <row r="1538" spans="12:15" x14ac:dyDescent="0.25">
      <c r="L1538" s="1"/>
      <c r="M1538" s="1"/>
      <c r="N1538" s="1"/>
      <c r="O1538" s="1"/>
    </row>
    <row r="1539" spans="12:15" x14ac:dyDescent="0.25">
      <c r="L1539" s="1"/>
      <c r="M1539" s="1"/>
      <c r="N1539" s="1"/>
      <c r="O1539" s="1"/>
    </row>
    <row r="1540" spans="12:15" x14ac:dyDescent="0.25">
      <c r="L1540" s="1"/>
      <c r="M1540" s="1"/>
      <c r="N1540" s="1"/>
      <c r="O1540" s="1"/>
    </row>
    <row r="1541" spans="12:15" x14ac:dyDescent="0.25">
      <c r="L1541" s="1"/>
      <c r="M1541" s="1"/>
      <c r="N1541" s="1"/>
      <c r="O1541" s="1"/>
    </row>
    <row r="1542" spans="12:15" x14ac:dyDescent="0.25">
      <c r="L1542" s="1"/>
      <c r="M1542" s="1"/>
      <c r="N1542" s="1"/>
      <c r="O1542" s="1"/>
    </row>
    <row r="1543" spans="12:15" x14ac:dyDescent="0.25">
      <c r="L1543" s="1"/>
      <c r="M1543" s="1"/>
      <c r="N1543" s="1"/>
      <c r="O1543" s="1"/>
    </row>
    <row r="1544" spans="12:15" x14ac:dyDescent="0.25">
      <c r="L1544" s="1"/>
      <c r="M1544" s="1"/>
      <c r="N1544" s="1"/>
      <c r="O1544" s="1"/>
    </row>
    <row r="1545" spans="12:15" x14ac:dyDescent="0.25">
      <c r="L1545" s="1"/>
      <c r="M1545" s="1"/>
      <c r="N1545" s="1"/>
      <c r="O1545" s="1"/>
    </row>
    <row r="1546" spans="12:15" x14ac:dyDescent="0.25">
      <c r="L1546" s="1"/>
      <c r="M1546" s="1"/>
      <c r="N1546" s="1"/>
      <c r="O1546" s="1"/>
    </row>
    <row r="1547" spans="12:15" x14ac:dyDescent="0.25">
      <c r="L1547" s="1"/>
      <c r="M1547" s="1"/>
      <c r="N1547" s="1"/>
      <c r="O1547" s="1"/>
    </row>
    <row r="1548" spans="12:15" x14ac:dyDescent="0.25">
      <c r="L1548" s="1"/>
      <c r="M1548" s="1"/>
      <c r="N1548" s="1"/>
      <c r="O1548" s="1"/>
    </row>
    <row r="1549" spans="12:15" x14ac:dyDescent="0.25">
      <c r="L1549" s="1"/>
      <c r="M1549" s="1"/>
      <c r="N1549" s="1"/>
      <c r="O1549" s="1"/>
    </row>
    <row r="1550" spans="12:15" x14ac:dyDescent="0.25">
      <c r="L1550" s="1"/>
      <c r="M1550" s="1"/>
      <c r="N1550" s="1"/>
      <c r="O1550" s="1"/>
    </row>
    <row r="1551" spans="12:15" x14ac:dyDescent="0.25">
      <c r="L1551" s="1"/>
      <c r="M1551" s="1"/>
      <c r="N1551" s="1"/>
      <c r="O1551" s="1"/>
    </row>
    <row r="1552" spans="12:15" x14ac:dyDescent="0.25">
      <c r="L1552" s="1"/>
      <c r="M1552" s="1"/>
      <c r="N1552" s="1"/>
      <c r="O1552" s="1"/>
    </row>
    <row r="1553" spans="12:15" x14ac:dyDescent="0.25">
      <c r="L1553" s="1"/>
      <c r="M1553" s="1"/>
      <c r="N1553" s="1"/>
      <c r="O1553" s="1"/>
    </row>
    <row r="1554" spans="12:15" x14ac:dyDescent="0.25">
      <c r="L1554" s="1"/>
      <c r="M1554" s="1"/>
      <c r="N1554" s="1"/>
      <c r="O1554" s="1"/>
    </row>
    <row r="1555" spans="12:15" x14ac:dyDescent="0.25">
      <c r="L1555" s="1"/>
      <c r="M1555" s="1"/>
      <c r="N1555" s="1"/>
      <c r="O1555" s="1"/>
    </row>
    <row r="1556" spans="12:15" x14ac:dyDescent="0.25">
      <c r="L1556" s="1"/>
      <c r="M1556" s="1"/>
      <c r="N1556" s="1"/>
      <c r="O1556" s="1"/>
    </row>
    <row r="1557" spans="12:15" x14ac:dyDescent="0.25">
      <c r="L1557" s="1"/>
      <c r="M1557" s="1"/>
      <c r="N1557" s="1"/>
      <c r="O1557" s="1"/>
    </row>
    <row r="1558" spans="12:15" x14ac:dyDescent="0.25">
      <c r="L1558" s="1"/>
      <c r="M1558" s="1"/>
      <c r="N1558" s="1"/>
      <c r="O1558" s="1"/>
    </row>
    <row r="1559" spans="12:15" x14ac:dyDescent="0.25">
      <c r="L1559" s="1"/>
      <c r="M1559" s="1"/>
      <c r="N1559" s="1"/>
      <c r="O1559" s="1"/>
    </row>
    <row r="1560" spans="12:15" x14ac:dyDescent="0.25">
      <c r="L1560" s="1"/>
      <c r="M1560" s="1"/>
      <c r="N1560" s="1"/>
      <c r="O1560" s="1"/>
    </row>
    <row r="1561" spans="12:15" x14ac:dyDescent="0.25">
      <c r="L1561" s="1"/>
      <c r="M1561" s="1"/>
      <c r="N1561" s="1"/>
      <c r="O1561" s="1"/>
    </row>
    <row r="1562" spans="12:15" x14ac:dyDescent="0.25">
      <c r="L1562" s="1"/>
      <c r="M1562" s="1"/>
      <c r="N1562" s="1"/>
      <c r="O1562" s="1"/>
    </row>
    <row r="1563" spans="12:15" x14ac:dyDescent="0.25">
      <c r="L1563" s="1"/>
      <c r="M1563" s="1"/>
      <c r="N1563" s="1"/>
      <c r="O1563" s="1"/>
    </row>
    <row r="1564" spans="12:15" x14ac:dyDescent="0.25">
      <c r="L1564" s="1"/>
      <c r="M1564" s="1"/>
      <c r="N1564" s="1"/>
      <c r="O1564" s="1"/>
    </row>
    <row r="1565" spans="12:15" x14ac:dyDescent="0.25">
      <c r="L1565" s="1"/>
      <c r="M1565" s="1"/>
      <c r="N1565" s="1"/>
      <c r="O1565" s="1"/>
    </row>
    <row r="1566" spans="12:15" x14ac:dyDescent="0.25">
      <c r="L1566" s="1"/>
      <c r="M1566" s="1"/>
      <c r="N1566" s="1"/>
      <c r="O1566" s="1"/>
    </row>
    <row r="1567" spans="12:15" x14ac:dyDescent="0.25">
      <c r="L1567" s="1"/>
      <c r="M1567" s="1"/>
      <c r="N1567" s="1"/>
      <c r="O1567" s="1"/>
    </row>
    <row r="1568" spans="12:15" x14ac:dyDescent="0.25">
      <c r="L1568" s="1"/>
      <c r="M1568" s="1"/>
      <c r="N1568" s="1"/>
      <c r="O1568" s="1"/>
    </row>
    <row r="1569" spans="12:15" x14ac:dyDescent="0.25">
      <c r="L1569" s="1"/>
      <c r="M1569" s="1"/>
      <c r="N1569" s="1"/>
      <c r="O1569" s="1"/>
    </row>
    <row r="1570" spans="12:15" x14ac:dyDescent="0.25">
      <c r="L1570" s="1"/>
      <c r="M1570" s="1"/>
      <c r="N1570" s="1"/>
      <c r="O1570" s="1"/>
    </row>
    <row r="1571" spans="12:15" x14ac:dyDescent="0.25">
      <c r="L1571" s="1"/>
      <c r="M1571" s="1"/>
      <c r="N1571" s="1"/>
      <c r="O1571" s="1"/>
    </row>
    <row r="1572" spans="12:15" x14ac:dyDescent="0.25">
      <c r="L1572" s="1"/>
      <c r="M1572" s="1"/>
      <c r="N1572" s="1"/>
      <c r="O1572" s="1"/>
    </row>
    <row r="1573" spans="12:15" x14ac:dyDescent="0.25">
      <c r="L1573" s="1"/>
      <c r="M1573" s="1"/>
      <c r="N1573" s="1"/>
      <c r="O1573" s="1"/>
    </row>
    <row r="1574" spans="12:15" x14ac:dyDescent="0.25">
      <c r="L1574" s="1"/>
      <c r="M1574" s="1"/>
      <c r="N1574" s="1"/>
      <c r="O1574" s="1"/>
    </row>
    <row r="1575" spans="12:15" x14ac:dyDescent="0.25">
      <c r="L1575" s="1"/>
      <c r="M1575" s="1"/>
      <c r="N1575" s="1"/>
      <c r="O1575" s="1"/>
    </row>
    <row r="1576" spans="12:15" x14ac:dyDescent="0.25">
      <c r="L1576" s="1"/>
      <c r="M1576" s="1"/>
      <c r="N1576" s="1"/>
      <c r="O1576" s="1"/>
    </row>
    <row r="1577" spans="12:15" x14ac:dyDescent="0.25">
      <c r="L1577" s="1"/>
      <c r="M1577" s="1"/>
      <c r="N1577" s="1"/>
      <c r="O1577" s="1"/>
    </row>
    <row r="1578" spans="12:15" x14ac:dyDescent="0.25">
      <c r="L1578" s="1"/>
      <c r="M1578" s="1"/>
      <c r="N1578" s="1"/>
      <c r="O1578" s="1"/>
    </row>
    <row r="1579" spans="12:15" x14ac:dyDescent="0.25">
      <c r="L1579" s="1"/>
      <c r="M1579" s="1"/>
      <c r="N1579" s="1"/>
      <c r="O1579" s="1"/>
    </row>
    <row r="1580" spans="12:15" x14ac:dyDescent="0.25">
      <c r="L1580" s="1"/>
      <c r="M1580" s="1"/>
      <c r="N1580" s="1"/>
      <c r="O1580" s="1"/>
    </row>
    <row r="1581" spans="12:15" x14ac:dyDescent="0.25">
      <c r="L1581" s="1"/>
      <c r="M1581" s="1"/>
      <c r="N1581" s="1"/>
      <c r="O1581" s="1"/>
    </row>
    <row r="1582" spans="12:15" x14ac:dyDescent="0.25">
      <c r="L1582" s="1"/>
      <c r="M1582" s="1"/>
      <c r="N1582" s="1"/>
      <c r="O1582" s="1"/>
    </row>
    <row r="1583" spans="12:15" x14ac:dyDescent="0.25">
      <c r="L1583" s="1"/>
      <c r="M1583" s="1"/>
      <c r="N1583" s="1"/>
      <c r="O1583" s="1"/>
    </row>
    <row r="1584" spans="12:15" x14ac:dyDescent="0.25">
      <c r="L1584" s="1"/>
      <c r="M1584" s="1"/>
      <c r="N1584" s="1"/>
      <c r="O1584" s="1"/>
    </row>
    <row r="1585" spans="12:15" x14ac:dyDescent="0.25">
      <c r="L1585" s="1"/>
      <c r="M1585" s="1"/>
      <c r="N1585" s="1"/>
      <c r="O1585" s="1"/>
    </row>
    <row r="1586" spans="12:15" x14ac:dyDescent="0.25">
      <c r="L1586" s="1"/>
      <c r="M1586" s="1"/>
      <c r="N1586" s="1"/>
      <c r="O1586" s="1"/>
    </row>
    <row r="1587" spans="12:15" x14ac:dyDescent="0.25">
      <c r="L1587" s="1"/>
      <c r="M1587" s="1"/>
      <c r="N1587" s="1"/>
      <c r="O1587" s="1"/>
    </row>
    <row r="1588" spans="12:15" x14ac:dyDescent="0.25">
      <c r="L1588" s="1"/>
      <c r="M1588" s="1"/>
      <c r="N1588" s="1"/>
      <c r="O1588" s="1"/>
    </row>
    <row r="1589" spans="12:15" x14ac:dyDescent="0.25">
      <c r="L1589" s="1"/>
      <c r="M1589" s="1"/>
      <c r="N1589" s="1"/>
      <c r="O1589" s="1"/>
    </row>
    <row r="1590" spans="12:15" x14ac:dyDescent="0.25">
      <c r="L1590" s="1"/>
      <c r="M1590" s="1"/>
      <c r="N1590" s="1"/>
      <c r="O1590" s="1"/>
    </row>
    <row r="1591" spans="12:15" x14ac:dyDescent="0.25">
      <c r="L1591" s="1"/>
      <c r="M1591" s="1"/>
      <c r="N1591" s="1"/>
      <c r="O1591" s="1"/>
    </row>
    <row r="1592" spans="12:15" x14ac:dyDescent="0.25">
      <c r="L1592" s="1"/>
      <c r="M1592" s="1"/>
      <c r="N1592" s="1"/>
      <c r="O1592" s="1"/>
    </row>
    <row r="1593" spans="12:15" x14ac:dyDescent="0.25">
      <c r="L1593" s="1"/>
      <c r="M1593" s="1"/>
      <c r="N1593" s="1"/>
      <c r="O1593" s="1"/>
    </row>
    <row r="1594" spans="12:15" x14ac:dyDescent="0.25">
      <c r="L1594" s="1"/>
      <c r="M1594" s="1"/>
      <c r="N1594" s="1"/>
      <c r="O1594" s="1"/>
    </row>
    <row r="1595" spans="12:15" x14ac:dyDescent="0.25">
      <c r="L1595" s="1"/>
      <c r="M1595" s="1"/>
      <c r="N1595" s="1"/>
      <c r="O1595" s="1"/>
    </row>
    <row r="1596" spans="12:15" x14ac:dyDescent="0.25">
      <c r="L1596" s="1"/>
      <c r="M1596" s="1"/>
      <c r="N1596" s="1"/>
      <c r="O1596" s="1"/>
    </row>
    <row r="1597" spans="12:15" x14ac:dyDescent="0.25">
      <c r="L1597" s="1"/>
      <c r="M1597" s="1"/>
      <c r="N1597" s="1"/>
      <c r="O1597" s="1"/>
    </row>
    <row r="1598" spans="12:15" x14ac:dyDescent="0.25">
      <c r="L1598" s="1"/>
      <c r="M1598" s="1"/>
      <c r="N1598" s="1"/>
      <c r="O1598" s="1"/>
    </row>
    <row r="1599" spans="12:15" x14ac:dyDescent="0.25">
      <c r="L1599" s="1"/>
      <c r="M1599" s="1"/>
      <c r="N1599" s="1"/>
      <c r="O1599" s="1"/>
    </row>
    <row r="1600" spans="12:15" x14ac:dyDescent="0.25">
      <c r="L1600" s="1"/>
      <c r="M1600" s="1"/>
      <c r="N1600" s="1"/>
      <c r="O1600" s="1"/>
    </row>
    <row r="1601" spans="12:15" x14ac:dyDescent="0.25">
      <c r="L1601" s="1"/>
      <c r="M1601" s="1"/>
      <c r="N1601" s="1"/>
      <c r="O1601" s="1"/>
    </row>
    <row r="1602" spans="12:15" x14ac:dyDescent="0.25">
      <c r="L1602" s="1"/>
      <c r="M1602" s="1"/>
      <c r="N1602" s="1"/>
      <c r="O1602" s="1"/>
    </row>
    <row r="1603" spans="12:15" x14ac:dyDescent="0.25">
      <c r="L1603" s="1"/>
      <c r="M1603" s="1"/>
      <c r="N1603" s="1"/>
      <c r="O1603" s="1"/>
    </row>
    <row r="1604" spans="12:15" x14ac:dyDescent="0.25">
      <c r="L1604" s="1"/>
      <c r="M1604" s="1"/>
      <c r="N1604" s="1"/>
      <c r="O1604" s="1"/>
    </row>
    <row r="1605" spans="12:15" x14ac:dyDescent="0.25">
      <c r="L1605" s="1"/>
      <c r="M1605" s="1"/>
      <c r="N1605" s="1"/>
      <c r="O1605" s="1"/>
    </row>
    <row r="1606" spans="12:15" x14ac:dyDescent="0.25">
      <c r="L1606" s="1"/>
      <c r="M1606" s="1"/>
      <c r="N1606" s="1"/>
      <c r="O1606" s="1"/>
    </row>
    <row r="1607" spans="12:15" x14ac:dyDescent="0.25">
      <c r="L1607" s="1"/>
      <c r="M1607" s="1"/>
      <c r="N1607" s="1"/>
      <c r="O1607" s="1"/>
    </row>
    <row r="1608" spans="12:15" x14ac:dyDescent="0.25">
      <c r="L1608" s="1"/>
      <c r="M1608" s="1"/>
      <c r="N1608" s="1"/>
      <c r="O1608" s="1"/>
    </row>
    <row r="1609" spans="12:15" x14ac:dyDescent="0.25">
      <c r="L1609" s="1"/>
      <c r="M1609" s="1"/>
      <c r="N1609" s="1"/>
      <c r="O1609" s="1"/>
    </row>
    <row r="1610" spans="12:15" x14ac:dyDescent="0.25">
      <c r="L1610" s="1"/>
      <c r="M1610" s="1"/>
      <c r="N1610" s="1"/>
      <c r="O1610" s="1"/>
    </row>
    <row r="1611" spans="12:15" x14ac:dyDescent="0.25">
      <c r="L1611" s="1"/>
      <c r="M1611" s="1"/>
      <c r="N1611" s="1"/>
      <c r="O1611" s="1"/>
    </row>
    <row r="1612" spans="12:15" x14ac:dyDescent="0.25">
      <c r="L1612" s="1"/>
      <c r="M1612" s="1"/>
      <c r="N1612" s="1"/>
      <c r="O1612" s="1"/>
    </row>
    <row r="1613" spans="12:15" x14ac:dyDescent="0.25">
      <c r="L1613" s="1"/>
      <c r="M1613" s="1"/>
      <c r="N1613" s="1"/>
      <c r="O1613" s="1"/>
    </row>
    <row r="1614" spans="12:15" x14ac:dyDescent="0.25">
      <c r="L1614" s="1"/>
      <c r="M1614" s="1"/>
      <c r="N1614" s="1"/>
      <c r="O1614" s="1"/>
    </row>
    <row r="1615" spans="12:15" x14ac:dyDescent="0.25">
      <c r="L1615" s="1"/>
      <c r="M1615" s="1"/>
      <c r="N1615" s="1"/>
      <c r="O1615" s="1"/>
    </row>
    <row r="1616" spans="12:15" x14ac:dyDescent="0.25">
      <c r="L1616" s="1"/>
      <c r="M1616" s="1"/>
      <c r="N1616" s="1"/>
      <c r="O1616" s="1"/>
    </row>
    <row r="1617" spans="12:15" x14ac:dyDescent="0.25">
      <c r="L1617" s="1"/>
      <c r="M1617" s="1"/>
      <c r="N1617" s="1"/>
      <c r="O1617" s="1"/>
    </row>
    <row r="1618" spans="12:15" x14ac:dyDescent="0.25">
      <c r="L1618" s="1"/>
      <c r="M1618" s="1"/>
      <c r="N1618" s="1"/>
      <c r="O1618" s="1"/>
    </row>
    <row r="1619" spans="12:15" x14ac:dyDescent="0.25">
      <c r="L1619" s="1"/>
      <c r="M1619" s="1"/>
      <c r="N1619" s="1"/>
      <c r="O1619" s="1"/>
    </row>
    <row r="1620" spans="12:15" x14ac:dyDescent="0.25">
      <c r="L1620" s="1"/>
      <c r="M1620" s="1"/>
      <c r="N1620" s="1"/>
      <c r="O1620" s="1"/>
    </row>
    <row r="1621" spans="12:15" x14ac:dyDescent="0.25">
      <c r="L1621" s="1"/>
      <c r="M1621" s="1"/>
      <c r="N1621" s="1"/>
      <c r="O1621" s="1"/>
    </row>
    <row r="1622" spans="12:15" x14ac:dyDescent="0.25">
      <c r="L1622" s="1"/>
      <c r="M1622" s="1"/>
      <c r="N1622" s="1"/>
      <c r="O1622" s="1"/>
    </row>
    <row r="1623" spans="12:15" x14ac:dyDescent="0.25">
      <c r="L1623" s="1"/>
      <c r="M1623" s="1"/>
      <c r="N1623" s="1"/>
      <c r="O1623" s="1"/>
    </row>
    <row r="1624" spans="12:15" x14ac:dyDescent="0.25">
      <c r="L1624" s="1"/>
      <c r="M1624" s="1"/>
      <c r="N1624" s="1"/>
      <c r="O1624" s="1"/>
    </row>
    <row r="1625" spans="12:15" x14ac:dyDescent="0.25">
      <c r="L1625" s="1"/>
      <c r="M1625" s="1"/>
      <c r="N1625" s="1"/>
      <c r="O1625" s="1"/>
    </row>
    <row r="1626" spans="12:15" x14ac:dyDescent="0.25">
      <c r="L1626" s="1"/>
      <c r="M1626" s="1"/>
      <c r="N1626" s="1"/>
      <c r="O1626" s="1"/>
    </row>
    <row r="1627" spans="12:15" x14ac:dyDescent="0.25">
      <c r="L1627" s="1"/>
      <c r="M1627" s="1"/>
      <c r="N1627" s="1"/>
      <c r="O1627" s="1"/>
    </row>
    <row r="1628" spans="12:15" x14ac:dyDescent="0.25">
      <c r="L1628" s="1"/>
      <c r="M1628" s="1"/>
      <c r="N1628" s="1"/>
      <c r="O1628" s="1"/>
    </row>
    <row r="1629" spans="12:15" x14ac:dyDescent="0.25">
      <c r="L1629" s="1"/>
      <c r="M1629" s="1"/>
      <c r="N1629" s="1"/>
      <c r="O1629" s="1"/>
    </row>
    <row r="1630" spans="12:15" x14ac:dyDescent="0.25">
      <c r="L1630" s="1"/>
      <c r="M1630" s="1"/>
      <c r="N1630" s="1"/>
      <c r="O1630" s="1"/>
    </row>
    <row r="1631" spans="12:15" x14ac:dyDescent="0.25">
      <c r="L1631" s="1"/>
      <c r="M1631" s="1"/>
      <c r="N1631" s="1"/>
      <c r="O1631" s="1"/>
    </row>
    <row r="1632" spans="12:15" x14ac:dyDescent="0.25">
      <c r="L1632" s="1"/>
      <c r="M1632" s="1"/>
      <c r="N1632" s="1"/>
      <c r="O1632" s="1"/>
    </row>
    <row r="1633" spans="12:15" x14ac:dyDescent="0.25">
      <c r="L1633" s="1"/>
      <c r="M1633" s="1"/>
      <c r="N1633" s="1"/>
      <c r="O1633" s="1"/>
    </row>
    <row r="1634" spans="12:15" x14ac:dyDescent="0.25">
      <c r="L1634" s="1"/>
      <c r="M1634" s="1"/>
      <c r="N1634" s="1"/>
      <c r="O1634" s="1"/>
    </row>
    <row r="1635" spans="12:15" x14ac:dyDescent="0.25">
      <c r="L1635" s="1"/>
      <c r="M1635" s="1"/>
      <c r="N1635" s="1"/>
      <c r="O1635" s="1"/>
    </row>
    <row r="1636" spans="12:15" x14ac:dyDescent="0.25">
      <c r="L1636" s="1"/>
      <c r="M1636" s="1"/>
      <c r="N1636" s="1"/>
      <c r="O1636" s="1"/>
    </row>
    <row r="1637" spans="12:15" x14ac:dyDescent="0.25">
      <c r="L1637" s="1"/>
      <c r="M1637" s="1"/>
      <c r="N1637" s="1"/>
      <c r="O1637" s="1"/>
    </row>
    <row r="1638" spans="12:15" x14ac:dyDescent="0.25">
      <c r="L1638" s="1"/>
      <c r="M1638" s="1"/>
      <c r="N1638" s="1"/>
      <c r="O1638" s="1"/>
    </row>
    <row r="1639" spans="12:15" x14ac:dyDescent="0.25">
      <c r="L1639" s="1"/>
      <c r="M1639" s="1"/>
      <c r="N1639" s="1"/>
      <c r="O1639" s="1"/>
    </row>
    <row r="1640" spans="12:15" x14ac:dyDescent="0.25">
      <c r="L1640" s="1"/>
      <c r="M1640" s="1"/>
      <c r="N1640" s="1"/>
      <c r="O1640" s="1"/>
    </row>
    <row r="1641" spans="12:15" x14ac:dyDescent="0.25">
      <c r="L1641" s="1"/>
      <c r="M1641" s="1"/>
      <c r="N1641" s="1"/>
      <c r="O1641" s="1"/>
    </row>
    <row r="1642" spans="12:15" x14ac:dyDescent="0.25">
      <c r="L1642" s="1"/>
      <c r="M1642" s="1"/>
      <c r="N1642" s="1"/>
      <c r="O1642" s="1"/>
    </row>
    <row r="1643" spans="12:15" x14ac:dyDescent="0.25">
      <c r="L1643" s="1"/>
      <c r="M1643" s="1"/>
      <c r="N1643" s="1"/>
      <c r="O1643" s="1"/>
    </row>
    <row r="1644" spans="12:15" x14ac:dyDescent="0.25">
      <c r="L1644" s="1"/>
      <c r="M1644" s="1"/>
      <c r="N1644" s="1"/>
      <c r="O1644" s="1"/>
    </row>
    <row r="1645" spans="12:15" x14ac:dyDescent="0.25">
      <c r="L1645" s="1"/>
      <c r="M1645" s="1"/>
      <c r="N1645" s="1"/>
      <c r="O1645" s="1"/>
    </row>
    <row r="1646" spans="12:15" x14ac:dyDescent="0.25">
      <c r="L1646" s="1"/>
      <c r="M1646" s="1"/>
      <c r="N1646" s="1"/>
      <c r="O1646" s="1"/>
    </row>
    <row r="1647" spans="12:15" x14ac:dyDescent="0.25">
      <c r="L1647" s="1"/>
      <c r="M1647" s="1"/>
      <c r="N1647" s="1"/>
      <c r="O1647" s="1"/>
    </row>
    <row r="1648" spans="12:15" x14ac:dyDescent="0.25">
      <c r="L1648" s="1"/>
      <c r="M1648" s="1"/>
      <c r="N1648" s="1"/>
      <c r="O1648" s="1"/>
    </row>
    <row r="1649" spans="12:15" x14ac:dyDescent="0.25">
      <c r="L1649" s="1"/>
      <c r="M1649" s="1"/>
      <c r="N1649" s="1"/>
      <c r="O1649" s="1"/>
    </row>
    <row r="1650" spans="12:15" x14ac:dyDescent="0.25">
      <c r="L1650" s="1"/>
      <c r="M1650" s="1"/>
      <c r="N1650" s="1"/>
      <c r="O1650" s="1"/>
    </row>
    <row r="1651" spans="12:15" x14ac:dyDescent="0.25">
      <c r="L1651" s="1"/>
      <c r="M1651" s="1"/>
      <c r="N1651" s="1"/>
      <c r="O1651" s="1"/>
    </row>
    <row r="1652" spans="12:15" x14ac:dyDescent="0.25">
      <c r="L1652" s="1"/>
      <c r="M1652" s="1"/>
      <c r="N1652" s="1"/>
      <c r="O1652" s="1"/>
    </row>
    <row r="1653" spans="12:15" x14ac:dyDescent="0.25">
      <c r="L1653" s="1"/>
      <c r="M1653" s="1"/>
      <c r="N1653" s="1"/>
      <c r="O1653" s="1"/>
    </row>
    <row r="1654" spans="12:15" x14ac:dyDescent="0.25">
      <c r="L1654" s="1"/>
      <c r="M1654" s="1"/>
      <c r="N1654" s="1"/>
      <c r="O1654" s="1"/>
    </row>
    <row r="1655" spans="12:15" x14ac:dyDescent="0.25">
      <c r="L1655" s="1"/>
      <c r="M1655" s="1"/>
      <c r="N1655" s="1"/>
      <c r="O1655" s="1"/>
    </row>
    <row r="1656" spans="12:15" x14ac:dyDescent="0.25">
      <c r="L1656" s="1"/>
      <c r="M1656" s="1"/>
      <c r="N1656" s="1"/>
      <c r="O1656" s="1"/>
    </row>
    <row r="1657" spans="12:15" x14ac:dyDescent="0.25">
      <c r="L1657" s="1"/>
      <c r="M1657" s="1"/>
      <c r="N1657" s="1"/>
      <c r="O1657" s="1"/>
    </row>
    <row r="1658" spans="12:15" x14ac:dyDescent="0.25">
      <c r="L1658" s="1"/>
      <c r="M1658" s="1"/>
      <c r="N1658" s="1"/>
      <c r="O1658" s="1"/>
    </row>
    <row r="1659" spans="12:15" x14ac:dyDescent="0.25">
      <c r="L1659" s="1"/>
      <c r="M1659" s="1"/>
      <c r="N1659" s="1"/>
      <c r="O1659" s="1"/>
    </row>
    <row r="1660" spans="12:15" x14ac:dyDescent="0.25">
      <c r="L1660" s="1"/>
      <c r="M1660" s="1"/>
      <c r="N1660" s="1"/>
      <c r="O1660" s="1"/>
    </row>
    <row r="1661" spans="12:15" x14ac:dyDescent="0.25">
      <c r="L1661" s="1"/>
      <c r="M1661" s="1"/>
      <c r="N1661" s="1"/>
      <c r="O1661" s="1"/>
    </row>
    <row r="1662" spans="12:15" x14ac:dyDescent="0.25">
      <c r="L1662" s="1"/>
      <c r="M1662" s="1"/>
      <c r="N1662" s="1"/>
      <c r="O1662" s="1"/>
    </row>
    <row r="1663" spans="12:15" x14ac:dyDescent="0.25">
      <c r="L1663" s="1"/>
      <c r="M1663" s="1"/>
      <c r="N1663" s="1"/>
      <c r="O1663" s="1"/>
    </row>
    <row r="1664" spans="12:15" x14ac:dyDescent="0.25">
      <c r="L1664" s="1"/>
      <c r="M1664" s="1"/>
      <c r="N1664" s="1"/>
      <c r="O1664" s="1"/>
    </row>
    <row r="1665" spans="12:15" x14ac:dyDescent="0.25">
      <c r="L1665" s="1"/>
      <c r="M1665" s="1"/>
      <c r="N1665" s="1"/>
      <c r="O1665" s="1"/>
    </row>
    <row r="1666" spans="12:15" x14ac:dyDescent="0.25">
      <c r="L1666" s="1"/>
      <c r="M1666" s="1"/>
      <c r="N1666" s="1"/>
      <c r="O1666" s="1"/>
    </row>
    <row r="1667" spans="12:15" x14ac:dyDescent="0.25">
      <c r="L1667" s="1"/>
      <c r="M1667" s="1"/>
      <c r="N1667" s="1"/>
      <c r="O1667" s="1"/>
    </row>
    <row r="1668" spans="12:15" x14ac:dyDescent="0.25">
      <c r="L1668" s="1"/>
      <c r="M1668" s="1"/>
      <c r="N1668" s="1"/>
      <c r="O1668" s="1"/>
    </row>
    <row r="1669" spans="12:15" x14ac:dyDescent="0.25">
      <c r="L1669" s="1"/>
      <c r="M1669" s="1"/>
      <c r="N1669" s="1"/>
      <c r="O1669" s="1"/>
    </row>
    <row r="1670" spans="12:15" x14ac:dyDescent="0.25">
      <c r="L1670" s="1"/>
      <c r="M1670" s="1"/>
      <c r="N1670" s="1"/>
      <c r="O1670" s="1"/>
    </row>
    <row r="1671" spans="12:15" x14ac:dyDescent="0.25">
      <c r="L1671" s="1"/>
      <c r="M1671" s="1"/>
      <c r="N1671" s="1"/>
      <c r="O1671" s="1"/>
    </row>
    <row r="1672" spans="12:15" x14ac:dyDescent="0.25">
      <c r="L1672" s="1"/>
      <c r="M1672" s="1"/>
      <c r="N1672" s="1"/>
      <c r="O1672" s="1"/>
    </row>
    <row r="1673" spans="12:15" x14ac:dyDescent="0.25">
      <c r="L1673" s="1"/>
      <c r="M1673" s="1"/>
      <c r="N1673" s="1"/>
      <c r="O1673" s="1"/>
    </row>
    <row r="1674" spans="12:15" x14ac:dyDescent="0.25">
      <c r="L1674" s="1"/>
      <c r="M1674" s="1"/>
      <c r="N1674" s="1"/>
      <c r="O1674" s="1"/>
    </row>
    <row r="1675" spans="12:15" x14ac:dyDescent="0.25">
      <c r="L1675" s="1"/>
      <c r="M1675" s="1"/>
      <c r="N1675" s="1"/>
      <c r="O1675" s="1"/>
    </row>
    <row r="1676" spans="12:15" x14ac:dyDescent="0.25">
      <c r="L1676" s="1"/>
      <c r="M1676" s="1"/>
      <c r="N1676" s="1"/>
      <c r="O1676" s="1"/>
    </row>
    <row r="1677" spans="12:15" x14ac:dyDescent="0.25">
      <c r="L1677" s="1"/>
      <c r="M1677" s="1"/>
      <c r="N1677" s="1"/>
      <c r="O1677" s="1"/>
    </row>
    <row r="1678" spans="12:15" x14ac:dyDescent="0.25">
      <c r="L1678" s="1"/>
      <c r="M1678" s="1"/>
      <c r="N1678" s="1"/>
      <c r="O1678" s="1"/>
    </row>
    <row r="1679" spans="12:15" x14ac:dyDescent="0.25">
      <c r="L1679" s="1"/>
      <c r="M1679" s="1"/>
      <c r="N1679" s="1"/>
      <c r="O1679" s="1"/>
    </row>
    <row r="1680" spans="12:15" x14ac:dyDescent="0.25">
      <c r="L1680" s="1"/>
      <c r="M1680" s="1"/>
      <c r="N1680" s="1"/>
      <c r="O1680" s="1"/>
    </row>
    <row r="1681" spans="12:15" x14ac:dyDescent="0.25">
      <c r="L1681" s="1"/>
      <c r="M1681" s="1"/>
      <c r="N1681" s="1"/>
      <c r="O1681" s="1"/>
    </row>
    <row r="1682" spans="12:15" x14ac:dyDescent="0.25">
      <c r="L1682" s="1"/>
      <c r="M1682" s="1"/>
      <c r="N1682" s="1"/>
      <c r="O1682" s="1"/>
    </row>
    <row r="1683" spans="12:15" x14ac:dyDescent="0.25">
      <c r="L1683" s="1"/>
      <c r="M1683" s="1"/>
      <c r="N1683" s="1"/>
      <c r="O1683" s="1"/>
    </row>
    <row r="1684" spans="12:15" x14ac:dyDescent="0.25">
      <c r="L1684" s="1"/>
      <c r="M1684" s="1"/>
      <c r="N1684" s="1"/>
      <c r="O1684" s="1"/>
    </row>
    <row r="1685" spans="12:15" x14ac:dyDescent="0.25">
      <c r="L1685" s="1"/>
      <c r="M1685" s="1"/>
      <c r="N1685" s="1"/>
      <c r="O1685" s="1"/>
    </row>
    <row r="1686" spans="12:15" x14ac:dyDescent="0.25">
      <c r="L1686" s="1"/>
      <c r="M1686" s="1"/>
      <c r="N1686" s="1"/>
      <c r="O1686" s="1"/>
    </row>
    <row r="1687" spans="12:15" x14ac:dyDescent="0.25">
      <c r="L1687" s="1"/>
      <c r="M1687" s="1"/>
      <c r="N1687" s="1"/>
      <c r="O1687" s="1"/>
    </row>
    <row r="1688" spans="12:15" x14ac:dyDescent="0.25">
      <c r="L1688" s="1"/>
      <c r="M1688" s="1"/>
      <c r="N1688" s="1"/>
      <c r="O1688" s="1"/>
    </row>
    <row r="1689" spans="12:15" x14ac:dyDescent="0.25">
      <c r="L1689" s="1"/>
      <c r="M1689" s="1"/>
      <c r="N1689" s="1"/>
      <c r="O1689" s="1"/>
    </row>
    <row r="1690" spans="12:15" x14ac:dyDescent="0.25">
      <c r="L1690" s="1"/>
      <c r="M1690" s="1"/>
      <c r="N1690" s="1"/>
      <c r="O1690" s="1"/>
    </row>
    <row r="1691" spans="12:15" x14ac:dyDescent="0.25">
      <c r="L1691" s="1"/>
      <c r="M1691" s="1"/>
      <c r="N1691" s="1"/>
      <c r="O1691" s="1"/>
    </row>
    <row r="1692" spans="12:15" x14ac:dyDescent="0.25">
      <c r="L1692" s="1"/>
      <c r="M1692" s="1"/>
      <c r="N1692" s="1"/>
      <c r="O1692" s="1"/>
    </row>
    <row r="1693" spans="12:15" x14ac:dyDescent="0.25">
      <c r="L1693" s="1"/>
      <c r="M1693" s="1"/>
      <c r="N1693" s="1"/>
      <c r="O1693" s="1"/>
    </row>
    <row r="1694" spans="12:15" x14ac:dyDescent="0.25">
      <c r="L1694" s="1"/>
      <c r="M1694" s="1"/>
      <c r="N1694" s="1"/>
      <c r="O1694" s="1"/>
    </row>
    <row r="1695" spans="12:15" x14ac:dyDescent="0.25">
      <c r="L1695" s="1"/>
      <c r="M1695" s="1"/>
      <c r="N1695" s="1"/>
      <c r="O1695" s="1"/>
    </row>
    <row r="1696" spans="12:15" x14ac:dyDescent="0.25">
      <c r="L1696" s="1"/>
      <c r="M1696" s="1"/>
      <c r="N1696" s="1"/>
      <c r="O1696" s="1"/>
    </row>
    <row r="1697" spans="12:15" x14ac:dyDescent="0.25">
      <c r="L1697" s="1"/>
      <c r="M1697" s="1"/>
      <c r="N1697" s="1"/>
      <c r="O1697" s="1"/>
    </row>
    <row r="1698" spans="12:15" x14ac:dyDescent="0.25">
      <c r="L1698" s="1"/>
      <c r="M1698" s="1"/>
      <c r="N1698" s="1"/>
      <c r="O1698" s="1"/>
    </row>
    <row r="1699" spans="12:15" x14ac:dyDescent="0.25">
      <c r="L1699" s="1"/>
      <c r="M1699" s="1"/>
      <c r="N1699" s="1"/>
      <c r="O1699" s="1"/>
    </row>
    <row r="1700" spans="12:15" x14ac:dyDescent="0.25">
      <c r="L1700" s="1"/>
      <c r="M1700" s="1"/>
      <c r="N1700" s="1"/>
      <c r="O1700" s="1"/>
    </row>
    <row r="1701" spans="12:15" x14ac:dyDescent="0.25">
      <c r="L1701" s="1"/>
      <c r="M1701" s="1"/>
      <c r="N1701" s="1"/>
      <c r="O1701" s="1"/>
    </row>
    <row r="1702" spans="12:15" x14ac:dyDescent="0.25">
      <c r="L1702" s="1"/>
      <c r="M1702" s="1"/>
      <c r="N1702" s="1"/>
      <c r="O1702" s="1"/>
    </row>
    <row r="1703" spans="12:15" x14ac:dyDescent="0.25">
      <c r="L1703" s="1"/>
      <c r="M1703" s="1"/>
      <c r="N1703" s="1"/>
      <c r="O1703" s="1"/>
    </row>
    <row r="1704" spans="12:15" x14ac:dyDescent="0.25">
      <c r="L1704" s="1"/>
      <c r="M1704" s="1"/>
      <c r="N1704" s="1"/>
      <c r="O1704" s="1"/>
    </row>
    <row r="1705" spans="12:15" x14ac:dyDescent="0.25">
      <c r="L1705" s="1"/>
      <c r="M1705" s="1"/>
      <c r="N1705" s="1"/>
      <c r="O1705" s="1"/>
    </row>
    <row r="1706" spans="12:15" x14ac:dyDescent="0.25">
      <c r="L1706" s="1"/>
      <c r="M1706" s="1"/>
      <c r="N1706" s="1"/>
      <c r="O1706" s="1"/>
    </row>
    <row r="1707" spans="12:15" x14ac:dyDescent="0.25">
      <c r="L1707" s="1"/>
      <c r="M1707" s="1"/>
      <c r="N1707" s="1"/>
      <c r="O1707" s="1"/>
    </row>
    <row r="1708" spans="12:15" x14ac:dyDescent="0.25">
      <c r="L1708" s="1"/>
      <c r="M1708" s="1"/>
      <c r="N1708" s="1"/>
      <c r="O1708" s="1"/>
    </row>
    <row r="1709" spans="12:15" x14ac:dyDescent="0.25">
      <c r="L1709" s="1"/>
      <c r="M1709" s="1"/>
      <c r="N1709" s="1"/>
      <c r="O1709" s="1"/>
    </row>
    <row r="1710" spans="12:15" x14ac:dyDescent="0.25">
      <c r="L1710" s="1"/>
      <c r="M1710" s="1"/>
      <c r="N1710" s="1"/>
      <c r="O1710" s="1"/>
    </row>
    <row r="1711" spans="12:15" x14ac:dyDescent="0.25">
      <c r="L1711" s="1"/>
      <c r="M1711" s="1"/>
      <c r="N1711" s="1"/>
      <c r="O1711" s="1"/>
    </row>
    <row r="1712" spans="12:15" x14ac:dyDescent="0.25">
      <c r="L1712" s="1"/>
      <c r="M1712" s="1"/>
      <c r="N1712" s="1"/>
      <c r="O1712" s="1"/>
    </row>
    <row r="1713" spans="12:15" x14ac:dyDescent="0.25">
      <c r="L1713" s="1"/>
      <c r="M1713" s="1"/>
      <c r="N1713" s="1"/>
      <c r="O1713" s="1"/>
    </row>
    <row r="1714" spans="12:15" x14ac:dyDescent="0.25">
      <c r="L1714" s="1"/>
      <c r="M1714" s="1"/>
      <c r="N1714" s="1"/>
      <c r="O1714" s="1"/>
    </row>
    <row r="1715" spans="12:15" x14ac:dyDescent="0.25">
      <c r="L1715" s="1"/>
      <c r="M1715" s="1"/>
      <c r="N1715" s="1"/>
      <c r="O1715" s="1"/>
    </row>
    <row r="1716" spans="12:15" x14ac:dyDescent="0.25">
      <c r="L1716" s="1"/>
      <c r="M1716" s="1"/>
      <c r="N1716" s="1"/>
      <c r="O1716" s="1"/>
    </row>
    <row r="1717" spans="12:15" x14ac:dyDescent="0.25">
      <c r="L1717" s="1"/>
      <c r="M1717" s="1"/>
      <c r="N1717" s="1"/>
      <c r="O1717" s="1"/>
    </row>
    <row r="1718" spans="12:15" x14ac:dyDescent="0.25">
      <c r="L1718" s="1"/>
      <c r="M1718" s="1"/>
      <c r="N1718" s="1"/>
      <c r="O1718" s="1"/>
    </row>
    <row r="1719" spans="12:15" x14ac:dyDescent="0.25">
      <c r="L1719" s="1"/>
      <c r="M1719" s="1"/>
      <c r="N1719" s="1"/>
      <c r="O1719" s="1"/>
    </row>
    <row r="1720" spans="12:15" x14ac:dyDescent="0.25">
      <c r="L1720" s="1"/>
      <c r="M1720" s="1"/>
      <c r="N1720" s="1"/>
      <c r="O1720" s="1"/>
    </row>
    <row r="1721" spans="12:15" x14ac:dyDescent="0.25">
      <c r="L1721" s="1"/>
      <c r="M1721" s="1"/>
      <c r="N1721" s="1"/>
      <c r="O1721" s="1"/>
    </row>
    <row r="1722" spans="12:15" x14ac:dyDescent="0.25">
      <c r="L1722" s="1"/>
      <c r="M1722" s="1"/>
      <c r="N1722" s="1"/>
      <c r="O1722" s="1"/>
    </row>
    <row r="1723" spans="12:15" x14ac:dyDescent="0.25">
      <c r="L1723" s="1"/>
      <c r="M1723" s="1"/>
      <c r="N1723" s="1"/>
      <c r="O1723" s="1"/>
    </row>
    <row r="1724" spans="12:15" x14ac:dyDescent="0.25">
      <c r="L1724" s="1"/>
      <c r="M1724" s="1"/>
      <c r="N1724" s="1"/>
      <c r="O1724" s="1"/>
    </row>
    <row r="1725" spans="12:15" x14ac:dyDescent="0.25">
      <c r="L1725" s="1"/>
      <c r="M1725" s="1"/>
      <c r="N1725" s="1"/>
      <c r="O1725" s="1"/>
    </row>
    <row r="1726" spans="12:15" x14ac:dyDescent="0.25">
      <c r="L1726" s="1"/>
      <c r="M1726" s="1"/>
      <c r="N1726" s="1"/>
      <c r="O1726" s="1"/>
    </row>
    <row r="1727" spans="12:15" x14ac:dyDescent="0.25">
      <c r="L1727" s="1"/>
      <c r="M1727" s="1"/>
      <c r="N1727" s="1"/>
      <c r="O1727" s="1"/>
    </row>
    <row r="1728" spans="12:15" x14ac:dyDescent="0.25">
      <c r="L1728" s="1"/>
      <c r="M1728" s="1"/>
      <c r="N1728" s="1"/>
      <c r="O1728" s="1"/>
    </row>
    <row r="1729" spans="12:15" x14ac:dyDescent="0.25">
      <c r="L1729" s="1"/>
      <c r="M1729" s="1"/>
      <c r="N1729" s="1"/>
      <c r="O1729" s="1"/>
    </row>
    <row r="1730" spans="12:15" x14ac:dyDescent="0.25">
      <c r="L1730" s="1"/>
      <c r="M1730" s="1"/>
      <c r="N1730" s="1"/>
      <c r="O1730" s="1"/>
    </row>
    <row r="1731" spans="12:15" x14ac:dyDescent="0.25">
      <c r="L1731" s="1"/>
      <c r="M1731" s="1"/>
      <c r="N1731" s="1"/>
      <c r="O1731" s="1"/>
    </row>
    <row r="1732" spans="12:15" x14ac:dyDescent="0.25">
      <c r="L1732" s="1"/>
      <c r="M1732" s="1"/>
      <c r="N1732" s="1"/>
      <c r="O1732" s="1"/>
    </row>
    <row r="1733" spans="12:15" x14ac:dyDescent="0.25">
      <c r="L1733" s="1"/>
      <c r="M1733" s="1"/>
      <c r="N1733" s="1"/>
      <c r="O1733" s="1"/>
    </row>
    <row r="1734" spans="12:15" x14ac:dyDescent="0.25">
      <c r="L1734" s="1"/>
      <c r="M1734" s="1"/>
      <c r="N1734" s="1"/>
      <c r="O1734" s="1"/>
    </row>
    <row r="1735" spans="12:15" x14ac:dyDescent="0.25">
      <c r="L1735" s="1"/>
      <c r="M1735" s="1"/>
      <c r="N1735" s="1"/>
      <c r="O1735" s="1"/>
    </row>
    <row r="1736" spans="12:15" x14ac:dyDescent="0.25">
      <c r="L1736" s="1"/>
      <c r="M1736" s="1"/>
      <c r="N1736" s="1"/>
      <c r="O1736" s="1"/>
    </row>
    <row r="1737" spans="12:15" x14ac:dyDescent="0.25">
      <c r="L1737" s="1"/>
      <c r="M1737" s="1"/>
      <c r="N1737" s="1"/>
      <c r="O1737" s="1"/>
    </row>
    <row r="1738" spans="12:15" x14ac:dyDescent="0.25">
      <c r="L1738" s="1"/>
      <c r="M1738" s="1"/>
      <c r="N1738" s="1"/>
      <c r="O1738" s="1"/>
    </row>
    <row r="1739" spans="12:15" x14ac:dyDescent="0.25">
      <c r="L1739" s="1"/>
      <c r="M1739" s="1"/>
      <c r="N1739" s="1"/>
      <c r="O1739" s="1"/>
    </row>
    <row r="1740" spans="12:15" x14ac:dyDescent="0.25">
      <c r="L1740" s="1"/>
      <c r="M1740" s="1"/>
      <c r="N1740" s="1"/>
      <c r="O1740" s="1"/>
    </row>
    <row r="1741" spans="12:15" x14ac:dyDescent="0.25">
      <c r="L1741" s="1"/>
      <c r="M1741" s="1"/>
      <c r="N1741" s="1"/>
      <c r="O1741" s="1"/>
    </row>
    <row r="1742" spans="12:15" x14ac:dyDescent="0.25">
      <c r="L1742" s="1"/>
      <c r="M1742" s="1"/>
      <c r="N1742" s="1"/>
      <c r="O1742" s="1"/>
    </row>
    <row r="1743" spans="12:15" x14ac:dyDescent="0.25">
      <c r="L1743" s="1"/>
      <c r="M1743" s="1"/>
      <c r="N1743" s="1"/>
      <c r="O1743" s="1"/>
    </row>
    <row r="1744" spans="12:15" x14ac:dyDescent="0.25">
      <c r="L1744" s="1"/>
      <c r="M1744" s="1"/>
      <c r="N1744" s="1"/>
      <c r="O1744" s="1"/>
    </row>
    <row r="1745" spans="12:15" x14ac:dyDescent="0.25">
      <c r="L1745" s="1"/>
      <c r="M1745" s="1"/>
      <c r="N1745" s="1"/>
      <c r="O1745" s="1"/>
    </row>
    <row r="1746" spans="12:15" x14ac:dyDescent="0.25">
      <c r="L1746" s="1"/>
      <c r="M1746" s="1"/>
      <c r="N1746" s="1"/>
      <c r="O1746" s="1"/>
    </row>
    <row r="1747" spans="12:15" x14ac:dyDescent="0.25">
      <c r="L1747" s="1"/>
      <c r="M1747" s="1"/>
      <c r="N1747" s="1"/>
      <c r="O1747" s="1"/>
    </row>
    <row r="1748" spans="12:15" x14ac:dyDescent="0.25">
      <c r="L1748" s="1"/>
      <c r="M1748" s="1"/>
      <c r="N1748" s="1"/>
      <c r="O1748" s="1"/>
    </row>
    <row r="1749" spans="12:15" x14ac:dyDescent="0.25">
      <c r="L1749" s="1"/>
      <c r="M1749" s="1"/>
      <c r="N1749" s="1"/>
      <c r="O1749" s="1"/>
    </row>
    <row r="1750" spans="12:15" x14ac:dyDescent="0.25">
      <c r="L1750" s="1"/>
      <c r="M1750" s="1"/>
      <c r="N1750" s="1"/>
      <c r="O1750" s="1"/>
    </row>
    <row r="1751" spans="12:15" x14ac:dyDescent="0.25">
      <c r="L1751" s="1"/>
      <c r="M1751" s="1"/>
      <c r="N1751" s="1"/>
      <c r="O1751" s="1"/>
    </row>
    <row r="1752" spans="12:15" x14ac:dyDescent="0.25">
      <c r="L1752" s="1"/>
      <c r="M1752" s="1"/>
      <c r="N1752" s="1"/>
      <c r="O1752" s="1"/>
    </row>
    <row r="1753" spans="12:15" x14ac:dyDescent="0.25">
      <c r="L1753" s="1"/>
      <c r="M1753" s="1"/>
      <c r="N1753" s="1"/>
      <c r="O1753" s="1"/>
    </row>
    <row r="1754" spans="12:15" x14ac:dyDescent="0.25">
      <c r="L1754" s="1"/>
      <c r="M1754" s="1"/>
      <c r="N1754" s="1"/>
      <c r="O1754" s="1"/>
    </row>
    <row r="1755" spans="12:15" x14ac:dyDescent="0.25">
      <c r="L1755" s="1"/>
      <c r="M1755" s="1"/>
      <c r="N1755" s="1"/>
      <c r="O1755" s="1"/>
    </row>
    <row r="1756" spans="12:15" x14ac:dyDescent="0.25">
      <c r="L1756" s="1"/>
      <c r="M1756" s="1"/>
      <c r="N1756" s="1"/>
      <c r="O1756" s="1"/>
    </row>
    <row r="1757" spans="12:15" x14ac:dyDescent="0.25">
      <c r="L1757" s="1"/>
      <c r="M1757" s="1"/>
      <c r="N1757" s="1"/>
      <c r="O1757" s="1"/>
    </row>
    <row r="1758" spans="12:15" x14ac:dyDescent="0.25">
      <c r="L1758" s="1"/>
      <c r="M1758" s="1"/>
      <c r="N1758" s="1"/>
      <c r="O1758" s="1"/>
    </row>
    <row r="1759" spans="12:15" x14ac:dyDescent="0.25">
      <c r="L1759" s="1"/>
      <c r="M1759" s="1"/>
      <c r="N1759" s="1"/>
      <c r="O1759" s="1"/>
    </row>
    <row r="1760" spans="12:15" x14ac:dyDescent="0.25">
      <c r="L1760" s="1"/>
      <c r="M1760" s="1"/>
      <c r="N1760" s="1"/>
      <c r="O1760" s="1"/>
    </row>
    <row r="1761" spans="12:15" x14ac:dyDescent="0.25">
      <c r="L1761" s="1"/>
      <c r="M1761" s="1"/>
      <c r="N1761" s="1"/>
      <c r="O1761" s="1"/>
    </row>
    <row r="1762" spans="12:15" x14ac:dyDescent="0.25">
      <c r="L1762" s="1"/>
      <c r="M1762" s="1"/>
      <c r="N1762" s="1"/>
      <c r="O1762" s="1"/>
    </row>
    <row r="1763" spans="12:15" x14ac:dyDescent="0.25">
      <c r="L1763" s="1"/>
      <c r="M1763" s="1"/>
      <c r="N1763" s="1"/>
      <c r="O1763" s="1"/>
    </row>
    <row r="1764" spans="12:15" x14ac:dyDescent="0.25">
      <c r="L1764" s="1"/>
      <c r="M1764" s="1"/>
      <c r="N1764" s="1"/>
      <c r="O1764" s="1"/>
    </row>
    <row r="1765" spans="12:15" x14ac:dyDescent="0.25">
      <c r="L1765" s="1"/>
      <c r="M1765" s="1"/>
      <c r="N1765" s="1"/>
      <c r="O1765" s="1"/>
    </row>
    <row r="1766" spans="12:15" x14ac:dyDescent="0.25">
      <c r="L1766" s="1"/>
      <c r="M1766" s="1"/>
      <c r="N1766" s="1"/>
      <c r="O1766" s="1"/>
    </row>
    <row r="1767" spans="12:15" x14ac:dyDescent="0.25">
      <c r="L1767" s="1"/>
      <c r="M1767" s="1"/>
      <c r="N1767" s="1"/>
      <c r="O1767" s="1"/>
    </row>
    <row r="1768" spans="12:15" x14ac:dyDescent="0.25">
      <c r="L1768" s="1"/>
      <c r="M1768" s="1"/>
      <c r="N1768" s="1"/>
      <c r="O1768" s="1"/>
    </row>
    <row r="1769" spans="12:15" x14ac:dyDescent="0.25">
      <c r="L1769" s="1"/>
      <c r="M1769" s="1"/>
      <c r="N1769" s="1"/>
      <c r="O1769" s="1"/>
    </row>
    <row r="1770" spans="12:15" x14ac:dyDescent="0.25">
      <c r="L1770" s="1"/>
      <c r="M1770" s="1"/>
      <c r="N1770" s="1"/>
      <c r="O1770" s="1"/>
    </row>
    <row r="1771" spans="12:15" x14ac:dyDescent="0.25">
      <c r="L1771" s="1"/>
      <c r="M1771" s="1"/>
      <c r="N1771" s="1"/>
      <c r="O1771" s="1"/>
    </row>
    <row r="1772" spans="12:15" x14ac:dyDescent="0.25">
      <c r="L1772" s="1"/>
      <c r="M1772" s="1"/>
      <c r="N1772" s="1"/>
      <c r="O1772" s="1"/>
    </row>
    <row r="1773" spans="12:15" x14ac:dyDescent="0.25">
      <c r="L1773" s="1"/>
      <c r="M1773" s="1"/>
      <c r="N1773" s="1"/>
      <c r="O1773" s="1"/>
    </row>
    <row r="1774" spans="12:15" x14ac:dyDescent="0.25">
      <c r="L1774" s="1"/>
      <c r="M1774" s="1"/>
      <c r="N1774" s="1"/>
      <c r="O1774" s="1"/>
    </row>
    <row r="1775" spans="12:15" x14ac:dyDescent="0.25">
      <c r="L1775" s="1"/>
      <c r="M1775" s="1"/>
      <c r="N1775" s="1"/>
      <c r="O1775" s="1"/>
    </row>
    <row r="1776" spans="12:15" x14ac:dyDescent="0.25">
      <c r="L1776" s="1"/>
      <c r="M1776" s="1"/>
      <c r="N1776" s="1"/>
      <c r="O1776" s="1"/>
    </row>
    <row r="1777" spans="12:15" x14ac:dyDescent="0.25">
      <c r="L1777" s="1"/>
      <c r="M1777" s="1"/>
      <c r="N1777" s="1"/>
      <c r="O1777" s="1"/>
    </row>
    <row r="1778" spans="12:15" x14ac:dyDescent="0.25">
      <c r="L1778" s="1"/>
      <c r="M1778" s="1"/>
      <c r="N1778" s="1"/>
      <c r="O1778" s="1"/>
    </row>
    <row r="1779" spans="12:15" x14ac:dyDescent="0.25">
      <c r="L1779" s="1"/>
      <c r="M1779" s="1"/>
      <c r="N1779" s="1"/>
      <c r="O1779" s="1"/>
    </row>
    <row r="1780" spans="12:15" x14ac:dyDescent="0.25">
      <c r="L1780" s="1"/>
      <c r="M1780" s="1"/>
      <c r="N1780" s="1"/>
      <c r="O1780" s="1"/>
    </row>
    <row r="1781" spans="12:15" x14ac:dyDescent="0.25">
      <c r="L1781" s="1"/>
      <c r="M1781" s="1"/>
      <c r="N1781" s="1"/>
      <c r="O1781" s="1"/>
    </row>
    <row r="1782" spans="12:15" x14ac:dyDescent="0.25">
      <c r="L1782" s="1"/>
      <c r="M1782" s="1"/>
      <c r="N1782" s="1"/>
      <c r="O1782" s="1"/>
    </row>
    <row r="1783" spans="12:15" x14ac:dyDescent="0.25">
      <c r="L1783" s="1"/>
      <c r="M1783" s="1"/>
      <c r="N1783" s="1"/>
      <c r="O1783" s="1"/>
    </row>
    <row r="1784" spans="12:15" x14ac:dyDescent="0.25">
      <c r="L1784" s="1"/>
      <c r="M1784" s="1"/>
      <c r="N1784" s="1"/>
      <c r="O1784" s="1"/>
    </row>
    <row r="1785" spans="12:15" x14ac:dyDescent="0.25">
      <c r="L1785" s="1"/>
      <c r="M1785" s="1"/>
      <c r="N1785" s="1"/>
      <c r="O1785" s="1"/>
    </row>
    <row r="1786" spans="12:15" x14ac:dyDescent="0.25">
      <c r="L1786" s="1"/>
      <c r="M1786" s="1"/>
      <c r="N1786" s="1"/>
      <c r="O1786" s="1"/>
    </row>
    <row r="1787" spans="12:15" x14ac:dyDescent="0.25">
      <c r="L1787" s="1"/>
      <c r="M1787" s="1"/>
      <c r="N1787" s="1"/>
      <c r="O1787" s="1"/>
    </row>
    <row r="1788" spans="12:15" x14ac:dyDescent="0.25">
      <c r="L1788" s="1"/>
      <c r="M1788" s="1"/>
      <c r="N1788" s="1"/>
      <c r="O1788" s="1"/>
    </row>
    <row r="1789" spans="12:15" x14ac:dyDescent="0.25">
      <c r="L1789" s="1"/>
      <c r="M1789" s="1"/>
      <c r="N1789" s="1"/>
      <c r="O1789" s="1"/>
    </row>
    <row r="1790" spans="12:15" x14ac:dyDescent="0.25">
      <c r="L1790" s="1"/>
      <c r="M1790" s="1"/>
      <c r="N1790" s="1"/>
      <c r="O1790" s="1"/>
    </row>
    <row r="1791" spans="12:15" x14ac:dyDescent="0.25">
      <c r="L1791" s="1"/>
      <c r="M1791" s="1"/>
      <c r="N1791" s="1"/>
      <c r="O1791" s="1"/>
    </row>
    <row r="1792" spans="12:15" x14ac:dyDescent="0.25">
      <c r="L1792" s="1"/>
      <c r="M1792" s="1"/>
      <c r="N1792" s="1"/>
      <c r="O1792" s="1"/>
    </row>
    <row r="1793" spans="12:15" x14ac:dyDescent="0.25">
      <c r="L1793" s="1"/>
      <c r="M1793" s="1"/>
      <c r="N1793" s="1"/>
      <c r="O1793" s="1"/>
    </row>
    <row r="1794" spans="12:15" x14ac:dyDescent="0.25">
      <c r="L1794" s="1"/>
      <c r="M1794" s="1"/>
      <c r="N1794" s="1"/>
      <c r="O1794" s="1"/>
    </row>
    <row r="1795" spans="12:15" x14ac:dyDescent="0.25">
      <c r="L1795" s="1"/>
      <c r="M1795" s="1"/>
      <c r="N1795" s="1"/>
      <c r="O1795" s="1"/>
    </row>
    <row r="1796" spans="12:15" x14ac:dyDescent="0.25">
      <c r="L1796" s="1"/>
      <c r="M1796" s="1"/>
      <c r="N1796" s="1"/>
      <c r="O1796" s="1"/>
    </row>
    <row r="1797" spans="12:15" x14ac:dyDescent="0.25">
      <c r="L1797" s="1"/>
      <c r="M1797" s="1"/>
      <c r="N1797" s="1"/>
      <c r="O1797" s="1"/>
    </row>
    <row r="1798" spans="12:15" x14ac:dyDescent="0.25">
      <c r="L1798" s="1"/>
      <c r="M1798" s="1"/>
      <c r="N1798" s="1"/>
      <c r="O1798" s="1"/>
    </row>
    <row r="1799" spans="12:15" x14ac:dyDescent="0.25">
      <c r="L1799" s="1"/>
      <c r="M1799" s="1"/>
      <c r="N1799" s="1"/>
      <c r="O1799" s="1"/>
    </row>
    <row r="1800" spans="12:15" x14ac:dyDescent="0.25">
      <c r="L1800" s="1"/>
      <c r="M1800" s="1"/>
      <c r="N1800" s="1"/>
      <c r="O1800" s="1"/>
    </row>
    <row r="1801" spans="12:15" x14ac:dyDescent="0.25">
      <c r="L1801" s="1"/>
      <c r="M1801" s="1"/>
      <c r="N1801" s="1"/>
      <c r="O1801" s="1"/>
    </row>
    <row r="1802" spans="12:15" x14ac:dyDescent="0.25">
      <c r="L1802" s="1"/>
      <c r="M1802" s="1"/>
      <c r="N1802" s="1"/>
      <c r="O1802" s="1"/>
    </row>
    <row r="1803" spans="12:15" x14ac:dyDescent="0.25">
      <c r="L1803" s="1"/>
      <c r="M1803" s="1"/>
      <c r="N1803" s="1"/>
      <c r="O1803" s="1"/>
    </row>
    <row r="1804" spans="12:15" x14ac:dyDescent="0.25">
      <c r="L1804" s="1"/>
      <c r="M1804" s="1"/>
      <c r="N1804" s="1"/>
      <c r="O1804" s="1"/>
    </row>
    <row r="1805" spans="12:15" x14ac:dyDescent="0.25">
      <c r="L1805" s="1"/>
      <c r="M1805" s="1"/>
      <c r="N1805" s="1"/>
      <c r="O1805" s="1"/>
    </row>
    <row r="1806" spans="12:15" x14ac:dyDescent="0.25">
      <c r="L1806" s="1"/>
      <c r="M1806" s="1"/>
      <c r="N1806" s="1"/>
      <c r="O1806" s="1"/>
    </row>
    <row r="1807" spans="12:15" x14ac:dyDescent="0.25">
      <c r="L1807" s="1"/>
      <c r="M1807" s="1"/>
      <c r="N1807" s="1"/>
      <c r="O1807" s="1"/>
    </row>
    <row r="1808" spans="12:15" x14ac:dyDescent="0.25">
      <c r="L1808" s="1"/>
      <c r="M1808" s="1"/>
      <c r="N1808" s="1"/>
      <c r="O1808" s="1"/>
    </row>
    <row r="1809" spans="12:15" x14ac:dyDescent="0.25">
      <c r="L1809" s="1"/>
      <c r="M1809" s="1"/>
      <c r="N1809" s="1"/>
      <c r="O1809" s="1"/>
    </row>
    <row r="1810" spans="12:15" x14ac:dyDescent="0.25">
      <c r="L1810" s="1"/>
      <c r="M1810" s="1"/>
      <c r="N1810" s="1"/>
      <c r="O1810" s="1"/>
    </row>
    <row r="1811" spans="12:15" x14ac:dyDescent="0.25">
      <c r="L1811" s="1"/>
      <c r="M1811" s="1"/>
      <c r="N1811" s="1"/>
      <c r="O1811" s="1"/>
    </row>
    <row r="1812" spans="12:15" x14ac:dyDescent="0.25">
      <c r="L1812" s="1"/>
      <c r="M1812" s="1"/>
      <c r="N1812" s="1"/>
      <c r="O1812" s="1"/>
    </row>
    <row r="1813" spans="12:15" x14ac:dyDescent="0.25">
      <c r="L1813" s="1"/>
      <c r="M1813" s="1"/>
      <c r="N1813" s="1"/>
      <c r="O1813" s="1"/>
    </row>
    <row r="1814" spans="12:15" x14ac:dyDescent="0.25">
      <c r="L1814" s="1"/>
      <c r="M1814" s="1"/>
      <c r="N1814" s="1"/>
      <c r="O1814" s="1"/>
    </row>
    <row r="1815" spans="12:15" x14ac:dyDescent="0.25">
      <c r="L1815" s="1"/>
      <c r="M1815" s="1"/>
      <c r="N1815" s="1"/>
      <c r="O1815" s="1"/>
    </row>
    <row r="1816" spans="12:15" x14ac:dyDescent="0.25">
      <c r="L1816" s="1"/>
      <c r="M1816" s="1"/>
      <c r="N1816" s="1"/>
      <c r="O1816" s="1"/>
    </row>
    <row r="1817" spans="12:15" x14ac:dyDescent="0.25">
      <c r="L1817" s="1"/>
      <c r="M1817" s="1"/>
      <c r="N1817" s="1"/>
      <c r="O1817" s="1"/>
    </row>
    <row r="1818" spans="12:15" x14ac:dyDescent="0.25">
      <c r="L1818" s="1"/>
      <c r="M1818" s="1"/>
      <c r="N1818" s="1"/>
      <c r="O1818" s="1"/>
    </row>
    <row r="1819" spans="12:15" x14ac:dyDescent="0.25">
      <c r="L1819" s="1"/>
      <c r="M1819" s="1"/>
      <c r="N1819" s="1"/>
      <c r="O1819" s="1"/>
    </row>
    <row r="1820" spans="12:15" x14ac:dyDescent="0.25">
      <c r="L1820" s="1"/>
      <c r="M1820" s="1"/>
      <c r="N1820" s="1"/>
      <c r="O1820" s="1"/>
    </row>
    <row r="1821" spans="12:15" x14ac:dyDescent="0.25">
      <c r="L1821" s="1"/>
      <c r="M1821" s="1"/>
      <c r="N1821" s="1"/>
      <c r="O1821" s="1"/>
    </row>
    <row r="1822" spans="12:15" x14ac:dyDescent="0.25">
      <c r="L1822" s="1"/>
      <c r="M1822" s="1"/>
      <c r="N1822" s="1"/>
      <c r="O1822" s="1"/>
    </row>
    <row r="1823" spans="12:15" x14ac:dyDescent="0.25">
      <c r="L1823" s="1"/>
      <c r="M1823" s="1"/>
      <c r="N1823" s="1"/>
      <c r="O1823" s="1"/>
    </row>
    <row r="1824" spans="12:15" x14ac:dyDescent="0.25">
      <c r="L1824" s="1"/>
      <c r="M1824" s="1"/>
      <c r="N1824" s="1"/>
      <c r="O1824" s="1"/>
    </row>
    <row r="1825" spans="12:15" x14ac:dyDescent="0.25">
      <c r="L1825" s="1"/>
      <c r="M1825" s="1"/>
      <c r="N1825" s="1"/>
      <c r="O1825" s="1"/>
    </row>
    <row r="1826" spans="12:15" x14ac:dyDescent="0.25">
      <c r="L1826" s="1"/>
      <c r="M1826" s="1"/>
      <c r="N1826" s="1"/>
      <c r="O1826" s="1"/>
    </row>
    <row r="1827" spans="12:15" x14ac:dyDescent="0.25">
      <c r="L1827" s="1"/>
      <c r="M1827" s="1"/>
      <c r="N1827" s="1"/>
      <c r="O1827" s="1"/>
    </row>
    <row r="1828" spans="12:15" x14ac:dyDescent="0.25">
      <c r="L1828" s="1"/>
      <c r="M1828" s="1"/>
      <c r="N1828" s="1"/>
      <c r="O1828" s="1"/>
    </row>
    <row r="1829" spans="12:15" x14ac:dyDescent="0.25">
      <c r="L1829" s="1"/>
      <c r="M1829" s="1"/>
      <c r="N1829" s="1"/>
      <c r="O1829" s="1"/>
    </row>
    <row r="1830" spans="12:15" x14ac:dyDescent="0.25">
      <c r="L1830" s="1"/>
      <c r="M1830" s="1"/>
      <c r="N1830" s="1"/>
      <c r="O1830" s="1"/>
    </row>
    <row r="1831" spans="12:15" x14ac:dyDescent="0.25">
      <c r="L1831" s="1"/>
      <c r="M1831" s="1"/>
      <c r="N1831" s="1"/>
      <c r="O1831" s="1"/>
    </row>
    <row r="1832" spans="12:15" x14ac:dyDescent="0.25">
      <c r="L1832" s="1"/>
      <c r="M1832" s="1"/>
      <c r="N1832" s="1"/>
      <c r="O1832" s="1"/>
    </row>
    <row r="1833" spans="12:15" x14ac:dyDescent="0.25">
      <c r="L1833" s="1"/>
      <c r="M1833" s="1"/>
      <c r="N1833" s="1"/>
      <c r="O1833" s="1"/>
    </row>
    <row r="1834" spans="12:15" x14ac:dyDescent="0.25">
      <c r="L1834" s="1"/>
      <c r="M1834" s="1"/>
      <c r="N1834" s="1"/>
      <c r="O1834" s="1"/>
    </row>
    <row r="1835" spans="12:15" x14ac:dyDescent="0.25">
      <c r="L1835" s="1"/>
      <c r="M1835" s="1"/>
      <c r="N1835" s="1"/>
      <c r="O1835" s="1"/>
    </row>
    <row r="1836" spans="12:15" x14ac:dyDescent="0.25">
      <c r="L1836" s="1"/>
      <c r="M1836" s="1"/>
      <c r="N1836" s="1"/>
      <c r="O1836" s="1"/>
    </row>
    <row r="1837" spans="12:15" x14ac:dyDescent="0.25">
      <c r="L1837" s="1"/>
      <c r="M1837" s="1"/>
      <c r="N1837" s="1"/>
      <c r="O1837" s="1"/>
    </row>
    <row r="1838" spans="12:15" x14ac:dyDescent="0.25">
      <c r="L1838" s="1"/>
      <c r="M1838" s="1"/>
      <c r="N1838" s="1"/>
      <c r="O1838" s="1"/>
    </row>
    <row r="1839" spans="12:15" x14ac:dyDescent="0.25">
      <c r="L1839" s="1"/>
      <c r="M1839" s="1"/>
      <c r="N1839" s="1"/>
      <c r="O1839" s="1"/>
    </row>
    <row r="1840" spans="12:15" x14ac:dyDescent="0.25">
      <c r="L1840" s="1"/>
      <c r="M1840" s="1"/>
      <c r="N1840" s="1"/>
      <c r="O1840" s="1"/>
    </row>
    <row r="1841" spans="12:15" x14ac:dyDescent="0.25">
      <c r="L1841" s="1"/>
      <c r="M1841" s="1"/>
      <c r="N1841" s="1"/>
      <c r="O1841" s="1"/>
    </row>
    <row r="1842" spans="12:15" x14ac:dyDescent="0.25">
      <c r="L1842" s="1"/>
      <c r="M1842" s="1"/>
      <c r="N1842" s="1"/>
      <c r="O1842" s="1"/>
    </row>
    <row r="1843" spans="12:15" x14ac:dyDescent="0.25">
      <c r="L1843" s="1"/>
      <c r="M1843" s="1"/>
      <c r="N1843" s="1"/>
      <c r="O1843" s="1"/>
    </row>
    <row r="1844" spans="12:15" x14ac:dyDescent="0.25">
      <c r="L1844" s="1"/>
      <c r="M1844" s="1"/>
      <c r="N1844" s="1"/>
      <c r="O1844" s="1"/>
    </row>
    <row r="1845" spans="12:15" x14ac:dyDescent="0.25">
      <c r="L1845" s="1"/>
      <c r="M1845" s="1"/>
      <c r="N1845" s="1"/>
      <c r="O1845" s="1"/>
    </row>
    <row r="1846" spans="12:15" x14ac:dyDescent="0.25">
      <c r="L1846" s="1"/>
      <c r="M1846" s="1"/>
      <c r="N1846" s="1"/>
      <c r="O1846" s="1"/>
    </row>
    <row r="1847" spans="12:15" x14ac:dyDescent="0.25">
      <c r="L1847" s="1"/>
      <c r="M1847" s="1"/>
      <c r="N1847" s="1"/>
      <c r="O1847" s="1"/>
    </row>
    <row r="1848" spans="12:15" x14ac:dyDescent="0.25">
      <c r="L1848" s="1"/>
      <c r="M1848" s="1"/>
      <c r="N1848" s="1"/>
      <c r="O1848" s="1"/>
    </row>
    <row r="1849" spans="12:15" x14ac:dyDescent="0.25">
      <c r="L1849" s="1"/>
      <c r="M1849" s="1"/>
      <c r="N1849" s="1"/>
      <c r="O1849" s="1"/>
    </row>
    <row r="1850" spans="12:15" x14ac:dyDescent="0.25">
      <c r="L1850" s="1"/>
      <c r="M1850" s="1"/>
      <c r="N1850" s="1"/>
      <c r="O1850" s="1"/>
    </row>
    <row r="1851" spans="12:15" x14ac:dyDescent="0.25">
      <c r="L1851" s="1"/>
      <c r="M1851" s="1"/>
      <c r="N1851" s="1"/>
      <c r="O1851" s="1"/>
    </row>
    <row r="1852" spans="12:15" x14ac:dyDescent="0.25">
      <c r="L1852" s="1"/>
      <c r="M1852" s="1"/>
      <c r="N1852" s="1"/>
      <c r="O1852" s="1"/>
    </row>
    <row r="1853" spans="12:15" x14ac:dyDescent="0.25">
      <c r="L1853" s="1"/>
      <c r="M1853" s="1"/>
      <c r="N1853" s="1"/>
      <c r="O1853" s="1"/>
    </row>
    <row r="1854" spans="12:15" x14ac:dyDescent="0.25">
      <c r="L1854" s="1"/>
      <c r="M1854" s="1"/>
      <c r="N1854" s="1"/>
      <c r="O1854" s="1"/>
    </row>
    <row r="1855" spans="12:15" x14ac:dyDescent="0.25">
      <c r="L1855" s="1"/>
      <c r="M1855" s="1"/>
      <c r="N1855" s="1"/>
      <c r="O1855" s="1"/>
    </row>
    <row r="1856" spans="12:15" x14ac:dyDescent="0.25">
      <c r="L1856" s="1"/>
      <c r="M1856" s="1"/>
      <c r="N1856" s="1"/>
      <c r="O1856" s="1"/>
    </row>
    <row r="1857" spans="12:15" x14ac:dyDescent="0.25">
      <c r="L1857" s="1"/>
      <c r="M1857" s="1"/>
      <c r="N1857" s="1"/>
      <c r="O1857" s="1"/>
    </row>
    <row r="1858" spans="12:15" x14ac:dyDescent="0.25">
      <c r="L1858" s="1"/>
      <c r="M1858" s="1"/>
      <c r="N1858" s="1"/>
      <c r="O1858" s="1"/>
    </row>
    <row r="1859" spans="12:15" x14ac:dyDescent="0.25">
      <c r="L1859" s="1"/>
      <c r="M1859" s="1"/>
      <c r="N1859" s="1"/>
      <c r="O1859" s="1"/>
    </row>
    <row r="1860" spans="12:15" x14ac:dyDescent="0.25">
      <c r="L1860" s="1"/>
      <c r="M1860" s="1"/>
      <c r="N1860" s="1"/>
      <c r="O1860" s="1"/>
    </row>
    <row r="1861" spans="12:15" x14ac:dyDescent="0.25">
      <c r="L1861" s="1"/>
      <c r="M1861" s="1"/>
      <c r="N1861" s="1"/>
      <c r="O1861" s="1"/>
    </row>
    <row r="1862" spans="12:15" x14ac:dyDescent="0.25">
      <c r="L1862" s="1"/>
      <c r="M1862" s="1"/>
      <c r="N1862" s="1"/>
      <c r="O1862" s="1"/>
    </row>
    <row r="1863" spans="12:15" x14ac:dyDescent="0.25">
      <c r="L1863" s="1"/>
      <c r="M1863" s="1"/>
      <c r="N1863" s="1"/>
      <c r="O1863" s="1"/>
    </row>
    <row r="1864" spans="12:15" x14ac:dyDescent="0.25">
      <c r="L1864" s="1"/>
      <c r="M1864" s="1"/>
      <c r="N1864" s="1"/>
      <c r="O1864" s="1"/>
    </row>
    <row r="1865" spans="12:15" x14ac:dyDescent="0.25">
      <c r="L1865" s="1"/>
      <c r="M1865" s="1"/>
      <c r="N1865" s="1"/>
      <c r="O1865" s="1"/>
    </row>
    <row r="1866" spans="12:15" x14ac:dyDescent="0.25">
      <c r="L1866" s="1"/>
      <c r="M1866" s="1"/>
      <c r="N1866" s="1"/>
      <c r="O1866" s="1"/>
    </row>
    <row r="1867" spans="12:15" x14ac:dyDescent="0.25">
      <c r="L1867" s="1"/>
      <c r="M1867" s="1"/>
      <c r="N1867" s="1"/>
      <c r="O1867" s="1"/>
    </row>
    <row r="1868" spans="12:15" x14ac:dyDescent="0.25">
      <c r="L1868" s="1"/>
      <c r="M1868" s="1"/>
      <c r="N1868" s="1"/>
      <c r="O1868" s="1"/>
    </row>
    <row r="1869" spans="12:15" x14ac:dyDescent="0.25">
      <c r="L1869" s="1"/>
      <c r="M1869" s="1"/>
      <c r="N1869" s="1"/>
      <c r="O1869" s="1"/>
    </row>
    <row r="1870" spans="12:15" x14ac:dyDescent="0.25">
      <c r="L1870" s="1"/>
      <c r="M1870" s="1"/>
      <c r="N1870" s="1"/>
      <c r="O1870" s="1"/>
    </row>
    <row r="1871" spans="12:15" x14ac:dyDescent="0.25">
      <c r="L1871" s="1"/>
      <c r="M1871" s="1"/>
      <c r="N1871" s="1"/>
      <c r="O1871" s="1"/>
    </row>
    <row r="1872" spans="12:15" x14ac:dyDescent="0.25">
      <c r="L1872" s="1"/>
      <c r="M1872" s="1"/>
      <c r="N1872" s="1"/>
      <c r="O1872" s="1"/>
    </row>
    <row r="1873" spans="12:15" x14ac:dyDescent="0.25">
      <c r="L1873" s="1"/>
      <c r="M1873" s="1"/>
      <c r="N1873" s="1"/>
      <c r="O1873" s="1"/>
    </row>
    <row r="1874" spans="12:15" x14ac:dyDescent="0.25">
      <c r="L1874" s="1"/>
      <c r="M1874" s="1"/>
      <c r="N1874" s="1"/>
      <c r="O1874" s="1"/>
    </row>
    <row r="1875" spans="12:15" x14ac:dyDescent="0.25">
      <c r="L1875" s="1"/>
      <c r="M1875" s="1"/>
      <c r="N1875" s="1"/>
      <c r="O1875" s="1"/>
    </row>
    <row r="1876" spans="12:15" x14ac:dyDescent="0.25">
      <c r="L1876" s="1"/>
      <c r="M1876" s="1"/>
      <c r="N1876" s="1"/>
      <c r="O1876" s="1"/>
    </row>
    <row r="1877" spans="12:15" x14ac:dyDescent="0.25">
      <c r="L1877" s="1"/>
      <c r="M1877" s="1"/>
      <c r="N1877" s="1"/>
      <c r="O1877" s="1"/>
    </row>
    <row r="1878" spans="12:15" x14ac:dyDescent="0.25">
      <c r="L1878" s="1"/>
      <c r="M1878" s="1"/>
      <c r="N1878" s="1"/>
      <c r="O1878" s="1"/>
    </row>
    <row r="1879" spans="12:15" x14ac:dyDescent="0.25">
      <c r="L1879" s="1"/>
      <c r="M1879" s="1"/>
      <c r="N1879" s="1"/>
      <c r="O1879" s="1"/>
    </row>
    <row r="1880" spans="12:15" x14ac:dyDescent="0.25">
      <c r="L1880" s="1"/>
      <c r="M1880" s="1"/>
      <c r="N1880" s="1"/>
      <c r="O1880" s="1"/>
    </row>
    <row r="1881" spans="12:15" x14ac:dyDescent="0.25">
      <c r="L1881" s="1"/>
      <c r="M1881" s="1"/>
      <c r="N1881" s="1"/>
      <c r="O1881" s="1"/>
    </row>
    <row r="1882" spans="12:15" x14ac:dyDescent="0.25">
      <c r="L1882" s="1"/>
      <c r="M1882" s="1"/>
      <c r="N1882" s="1"/>
      <c r="O1882" s="1"/>
    </row>
    <row r="1883" spans="12:15" x14ac:dyDescent="0.25">
      <c r="L1883" s="1"/>
      <c r="M1883" s="1"/>
      <c r="N1883" s="1"/>
      <c r="O1883" s="1"/>
    </row>
    <row r="1884" spans="12:15" x14ac:dyDescent="0.25">
      <c r="L1884" s="1"/>
      <c r="M1884" s="1"/>
      <c r="N1884" s="1"/>
      <c r="O1884" s="1"/>
    </row>
    <row r="1885" spans="12:15" x14ac:dyDescent="0.25">
      <c r="L1885" s="1"/>
      <c r="M1885" s="1"/>
      <c r="N1885" s="1"/>
      <c r="O1885" s="1"/>
    </row>
    <row r="1886" spans="12:15" x14ac:dyDescent="0.25">
      <c r="L1886" s="1"/>
      <c r="M1886" s="1"/>
      <c r="N1886" s="1"/>
      <c r="O1886" s="1"/>
    </row>
    <row r="1887" spans="12:15" x14ac:dyDescent="0.25">
      <c r="L1887" s="1"/>
      <c r="M1887" s="1"/>
      <c r="N1887" s="1"/>
      <c r="O1887" s="1"/>
    </row>
    <row r="1888" spans="12:15" x14ac:dyDescent="0.25">
      <c r="L1888" s="1"/>
      <c r="M1888" s="1"/>
      <c r="N1888" s="1"/>
      <c r="O1888" s="1"/>
    </row>
    <row r="1889" spans="12:15" x14ac:dyDescent="0.25">
      <c r="L1889" s="1"/>
      <c r="M1889" s="1"/>
      <c r="N1889" s="1"/>
      <c r="O1889" s="1"/>
    </row>
    <row r="1890" spans="12:15" x14ac:dyDescent="0.25">
      <c r="L1890" s="1"/>
      <c r="M1890" s="1"/>
      <c r="N1890" s="1"/>
      <c r="O1890" s="1"/>
    </row>
    <row r="1891" spans="12:15" x14ac:dyDescent="0.25">
      <c r="L1891" s="1"/>
      <c r="M1891" s="1"/>
      <c r="N1891" s="1"/>
      <c r="O1891" s="1"/>
    </row>
    <row r="1892" spans="12:15" x14ac:dyDescent="0.25">
      <c r="L1892" s="1"/>
      <c r="M1892" s="1"/>
      <c r="N1892" s="1"/>
      <c r="O1892" s="1"/>
    </row>
    <row r="1893" spans="12:15" x14ac:dyDescent="0.25">
      <c r="L1893" s="1"/>
      <c r="M1893" s="1"/>
      <c r="N1893" s="1"/>
      <c r="O1893" s="1"/>
    </row>
    <row r="1894" spans="12:15" x14ac:dyDescent="0.25">
      <c r="L1894" s="1"/>
      <c r="M1894" s="1"/>
      <c r="N1894" s="1"/>
      <c r="O1894" s="1"/>
    </row>
    <row r="1895" spans="12:15" x14ac:dyDescent="0.25">
      <c r="L1895" s="1"/>
      <c r="M1895" s="1"/>
      <c r="N1895" s="1"/>
      <c r="O1895" s="1"/>
    </row>
    <row r="1896" spans="12:15" x14ac:dyDescent="0.25">
      <c r="L1896" s="1"/>
      <c r="M1896" s="1"/>
      <c r="N1896" s="1"/>
      <c r="O1896" s="1"/>
    </row>
    <row r="1897" spans="12:15" x14ac:dyDescent="0.25">
      <c r="L1897" s="1"/>
      <c r="M1897" s="1"/>
      <c r="N1897" s="1"/>
      <c r="O1897" s="1"/>
    </row>
    <row r="1898" spans="12:15" x14ac:dyDescent="0.25">
      <c r="L1898" s="1"/>
      <c r="M1898" s="1"/>
      <c r="N1898" s="1"/>
      <c r="O1898" s="1"/>
    </row>
    <row r="1899" spans="12:15" x14ac:dyDescent="0.25">
      <c r="L1899" s="1"/>
      <c r="M1899" s="1"/>
      <c r="N1899" s="1"/>
      <c r="O1899" s="1"/>
    </row>
    <row r="1900" spans="12:15" x14ac:dyDescent="0.25">
      <c r="L1900" s="1"/>
      <c r="M1900" s="1"/>
      <c r="N1900" s="1"/>
      <c r="O1900" s="1"/>
    </row>
    <row r="1901" spans="12:15" x14ac:dyDescent="0.25">
      <c r="L1901" s="1"/>
      <c r="M1901" s="1"/>
      <c r="N1901" s="1"/>
      <c r="O1901" s="1"/>
    </row>
    <row r="1902" spans="12:15" x14ac:dyDescent="0.25">
      <c r="L1902" s="1"/>
      <c r="M1902" s="1"/>
      <c r="N1902" s="1"/>
      <c r="O1902" s="1"/>
    </row>
    <row r="1903" spans="12:15" x14ac:dyDescent="0.25">
      <c r="L1903" s="1"/>
      <c r="M1903" s="1"/>
      <c r="N1903" s="1"/>
      <c r="O1903" s="1"/>
    </row>
    <row r="1904" spans="12:15" x14ac:dyDescent="0.25">
      <c r="L1904" s="1"/>
      <c r="M1904" s="1"/>
      <c r="N1904" s="1"/>
      <c r="O1904" s="1"/>
    </row>
    <row r="1905" spans="12:15" x14ac:dyDescent="0.25">
      <c r="L1905" s="1"/>
      <c r="M1905" s="1"/>
      <c r="N1905" s="1"/>
      <c r="O1905" s="1"/>
    </row>
    <row r="1906" spans="12:15" x14ac:dyDescent="0.25">
      <c r="L1906" s="1"/>
      <c r="M1906" s="1"/>
      <c r="N1906" s="1"/>
      <c r="O1906" s="1"/>
    </row>
    <row r="1907" spans="12:15" x14ac:dyDescent="0.25">
      <c r="L1907" s="1"/>
      <c r="M1907" s="1"/>
      <c r="N1907" s="1"/>
      <c r="O1907" s="1"/>
    </row>
    <row r="1908" spans="12:15" x14ac:dyDescent="0.25">
      <c r="L1908" s="1"/>
      <c r="M1908" s="1"/>
      <c r="N1908" s="1"/>
      <c r="O1908" s="1"/>
    </row>
    <row r="1909" spans="12:15" x14ac:dyDescent="0.25">
      <c r="L1909" s="1"/>
      <c r="M1909" s="1"/>
      <c r="N1909" s="1"/>
      <c r="O1909" s="1"/>
    </row>
    <row r="1910" spans="12:15" x14ac:dyDescent="0.25">
      <c r="L1910" s="1"/>
      <c r="M1910" s="1"/>
      <c r="N1910" s="1"/>
      <c r="O1910" s="1"/>
    </row>
    <row r="1911" spans="12:15" x14ac:dyDescent="0.25">
      <c r="L1911" s="1"/>
      <c r="M1911" s="1"/>
      <c r="N1911" s="1"/>
      <c r="O1911" s="1"/>
    </row>
    <row r="1912" spans="12:15" x14ac:dyDescent="0.25">
      <c r="L1912" s="1"/>
      <c r="M1912" s="1"/>
      <c r="N1912" s="1"/>
      <c r="O1912" s="1"/>
    </row>
    <row r="1913" spans="12:15" x14ac:dyDescent="0.25">
      <c r="L1913" s="1"/>
      <c r="M1913" s="1"/>
      <c r="N1913" s="1"/>
      <c r="O1913" s="1"/>
    </row>
    <row r="1914" spans="12:15" x14ac:dyDescent="0.25">
      <c r="L1914" s="1"/>
      <c r="M1914" s="1"/>
      <c r="N1914" s="1"/>
      <c r="O1914" s="1"/>
    </row>
    <row r="1915" spans="12:15" x14ac:dyDescent="0.25">
      <c r="L1915" s="1"/>
      <c r="M1915" s="1"/>
      <c r="N1915" s="1"/>
      <c r="O1915" s="1"/>
    </row>
    <row r="1916" spans="12:15" x14ac:dyDescent="0.25">
      <c r="L1916" s="1"/>
      <c r="M1916" s="1"/>
      <c r="N1916" s="1"/>
      <c r="O1916" s="1"/>
    </row>
    <row r="1917" spans="12:15" x14ac:dyDescent="0.25">
      <c r="L1917" s="1"/>
      <c r="M1917" s="1"/>
      <c r="N1917" s="1"/>
      <c r="O1917" s="1"/>
    </row>
    <row r="1918" spans="12:15" x14ac:dyDescent="0.25">
      <c r="L1918" s="1"/>
      <c r="M1918" s="1"/>
      <c r="N1918" s="1"/>
      <c r="O1918" s="1"/>
    </row>
    <row r="1919" spans="12:15" x14ac:dyDescent="0.25">
      <c r="L1919" s="1"/>
      <c r="M1919" s="1"/>
      <c r="N1919" s="1"/>
      <c r="O1919" s="1"/>
    </row>
    <row r="1920" spans="12:15" x14ac:dyDescent="0.25">
      <c r="L1920" s="1"/>
      <c r="M1920" s="1"/>
      <c r="N1920" s="1"/>
      <c r="O1920" s="1"/>
    </row>
    <row r="1921" spans="12:15" x14ac:dyDescent="0.25">
      <c r="L1921" s="1"/>
      <c r="M1921" s="1"/>
      <c r="N1921" s="1"/>
      <c r="O1921" s="1"/>
    </row>
    <row r="1922" spans="12:15" x14ac:dyDescent="0.25">
      <c r="L1922" s="1"/>
      <c r="M1922" s="1"/>
      <c r="N1922" s="1"/>
      <c r="O1922" s="1"/>
    </row>
    <row r="1923" spans="12:15" x14ac:dyDescent="0.25">
      <c r="L1923" s="1"/>
      <c r="M1923" s="1"/>
      <c r="N1923" s="1"/>
      <c r="O1923" s="1"/>
    </row>
    <row r="1924" spans="12:15" x14ac:dyDescent="0.25">
      <c r="L1924" s="1"/>
      <c r="M1924" s="1"/>
      <c r="N1924" s="1"/>
      <c r="O1924" s="1"/>
    </row>
    <row r="1925" spans="12:15" x14ac:dyDescent="0.25">
      <c r="L1925" s="1"/>
      <c r="M1925" s="1"/>
      <c r="N1925" s="1"/>
      <c r="O1925" s="1"/>
    </row>
    <row r="1926" spans="12:15" x14ac:dyDescent="0.25">
      <c r="L1926" s="1"/>
      <c r="M1926" s="1"/>
      <c r="N1926" s="1"/>
      <c r="O1926" s="1"/>
    </row>
    <row r="1927" spans="12:15" x14ac:dyDescent="0.25">
      <c r="L1927" s="1"/>
      <c r="M1927" s="1"/>
      <c r="N1927" s="1"/>
      <c r="O1927" s="1"/>
    </row>
    <row r="1928" spans="12:15" x14ac:dyDescent="0.25">
      <c r="L1928" s="1"/>
      <c r="M1928" s="1"/>
      <c r="N1928" s="1"/>
      <c r="O1928" s="1"/>
    </row>
    <row r="1929" spans="12:15" x14ac:dyDescent="0.25">
      <c r="L1929" s="1"/>
      <c r="M1929" s="1"/>
      <c r="N1929" s="1"/>
      <c r="O1929" s="1"/>
    </row>
    <row r="1930" spans="12:15" x14ac:dyDescent="0.25">
      <c r="L1930" s="1"/>
      <c r="M1930" s="1"/>
      <c r="N1930" s="1"/>
      <c r="O1930" s="1"/>
    </row>
    <row r="1931" spans="12:15" x14ac:dyDescent="0.25">
      <c r="L1931" s="1"/>
      <c r="M1931" s="1"/>
      <c r="N1931" s="1"/>
      <c r="O1931" s="1"/>
    </row>
    <row r="1932" spans="12:15" x14ac:dyDescent="0.25">
      <c r="L1932" s="1"/>
      <c r="M1932" s="1"/>
      <c r="N1932" s="1"/>
      <c r="O1932" s="1"/>
    </row>
    <row r="1933" spans="12:15" x14ac:dyDescent="0.25">
      <c r="L1933" s="1"/>
      <c r="M1933" s="1"/>
      <c r="N1933" s="1"/>
      <c r="O1933" s="1"/>
    </row>
    <row r="1934" spans="12:15" x14ac:dyDescent="0.25">
      <c r="L1934" s="1"/>
      <c r="M1934" s="1"/>
      <c r="N1934" s="1"/>
      <c r="O1934" s="1"/>
    </row>
    <row r="1935" spans="12:15" x14ac:dyDescent="0.25">
      <c r="L1935" s="1"/>
      <c r="M1935" s="1"/>
      <c r="N1935" s="1"/>
      <c r="O1935" s="1"/>
    </row>
    <row r="1936" spans="12:15" x14ac:dyDescent="0.25">
      <c r="L1936" s="1"/>
      <c r="M1936" s="1"/>
      <c r="N1936" s="1"/>
      <c r="O1936" s="1"/>
    </row>
    <row r="1937" spans="12:15" x14ac:dyDescent="0.25">
      <c r="L1937" s="1"/>
      <c r="M1937" s="1"/>
      <c r="N1937" s="1"/>
      <c r="O1937" s="1"/>
    </row>
    <row r="1938" spans="12:15" x14ac:dyDescent="0.25">
      <c r="L1938" s="1"/>
      <c r="M1938" s="1"/>
      <c r="N1938" s="1"/>
      <c r="O1938" s="1"/>
    </row>
    <row r="1939" spans="12:15" x14ac:dyDescent="0.25">
      <c r="L1939" s="1"/>
      <c r="M1939" s="1"/>
      <c r="N1939" s="1"/>
      <c r="O1939" s="1"/>
    </row>
    <row r="1940" spans="12:15" x14ac:dyDescent="0.25">
      <c r="L1940" s="1"/>
      <c r="M1940" s="1"/>
      <c r="N1940" s="1"/>
      <c r="O1940" s="1"/>
    </row>
    <row r="1941" spans="12:15" x14ac:dyDescent="0.25">
      <c r="L1941" s="1"/>
      <c r="M1941" s="1"/>
      <c r="N1941" s="1"/>
      <c r="O1941" s="1"/>
    </row>
    <row r="1942" spans="12:15" x14ac:dyDescent="0.25">
      <c r="L1942" s="1"/>
      <c r="M1942" s="1"/>
      <c r="N1942" s="1"/>
      <c r="O1942" s="1"/>
    </row>
    <row r="1943" spans="12:15" x14ac:dyDescent="0.25">
      <c r="L1943" s="1"/>
      <c r="M1943" s="1"/>
      <c r="N1943" s="1"/>
      <c r="O1943" s="1"/>
    </row>
    <row r="1944" spans="12:15" x14ac:dyDescent="0.25">
      <c r="L1944" s="1"/>
      <c r="M1944" s="1"/>
      <c r="N1944" s="1"/>
      <c r="O1944" s="1"/>
    </row>
    <row r="1945" spans="12:15" x14ac:dyDescent="0.25">
      <c r="L1945" s="1"/>
      <c r="M1945" s="1"/>
      <c r="N1945" s="1"/>
      <c r="O1945" s="1"/>
    </row>
    <row r="1946" spans="12:15" x14ac:dyDescent="0.25">
      <c r="L1946" s="1"/>
      <c r="M1946" s="1"/>
      <c r="N1946" s="1"/>
      <c r="O1946" s="1"/>
    </row>
    <row r="1947" spans="12:15" x14ac:dyDescent="0.25">
      <c r="L1947" s="1"/>
      <c r="M1947" s="1"/>
      <c r="N1947" s="1"/>
      <c r="O1947" s="1"/>
    </row>
    <row r="1948" spans="12:15" x14ac:dyDescent="0.25">
      <c r="L1948" s="1"/>
      <c r="M1948" s="1"/>
      <c r="N1948" s="1"/>
      <c r="O1948" s="1"/>
    </row>
    <row r="1949" spans="12:15" x14ac:dyDescent="0.25">
      <c r="L1949" s="1"/>
      <c r="M1949" s="1"/>
      <c r="N1949" s="1"/>
      <c r="O1949" s="1"/>
    </row>
    <row r="1950" spans="12:15" x14ac:dyDescent="0.25">
      <c r="L1950" s="1"/>
      <c r="M1950" s="1"/>
      <c r="N1950" s="1"/>
      <c r="O1950" s="1"/>
    </row>
    <row r="1951" spans="12:15" x14ac:dyDescent="0.25">
      <c r="L1951" s="1"/>
      <c r="M1951" s="1"/>
      <c r="N1951" s="1"/>
      <c r="O1951" s="1"/>
    </row>
    <row r="1952" spans="12:15" x14ac:dyDescent="0.25">
      <c r="L1952" s="1"/>
      <c r="M1952" s="1"/>
      <c r="N1952" s="1"/>
      <c r="O1952" s="1"/>
    </row>
    <row r="1953" spans="12:15" x14ac:dyDescent="0.25">
      <c r="L1953" s="1"/>
      <c r="M1953" s="1"/>
      <c r="N1953" s="1"/>
      <c r="O1953" s="1"/>
    </row>
    <row r="1954" spans="12:15" x14ac:dyDescent="0.25">
      <c r="L1954" s="1"/>
      <c r="M1954" s="1"/>
      <c r="N1954" s="1"/>
      <c r="O1954" s="1"/>
    </row>
    <row r="1955" spans="12:15" x14ac:dyDescent="0.25">
      <c r="L1955" s="1"/>
      <c r="M1955" s="1"/>
      <c r="N1955" s="1"/>
      <c r="O1955" s="1"/>
    </row>
    <row r="1956" spans="12:15" x14ac:dyDescent="0.25">
      <c r="L1956" s="1"/>
      <c r="M1956" s="1"/>
      <c r="N1956" s="1"/>
      <c r="O1956" s="1"/>
    </row>
    <row r="1957" spans="12:15" x14ac:dyDescent="0.25">
      <c r="L1957" s="1"/>
      <c r="M1957" s="1"/>
      <c r="N1957" s="1"/>
      <c r="O1957" s="1"/>
    </row>
    <row r="1958" spans="12:15" x14ac:dyDescent="0.25">
      <c r="L1958" s="1"/>
      <c r="M1958" s="1"/>
      <c r="N1958" s="1"/>
      <c r="O1958" s="1"/>
    </row>
    <row r="1959" spans="12:15" x14ac:dyDescent="0.25">
      <c r="L1959" s="1"/>
      <c r="M1959" s="1"/>
      <c r="N1959" s="1"/>
      <c r="O1959" s="1"/>
    </row>
    <row r="1960" spans="12:15" x14ac:dyDescent="0.25">
      <c r="L1960" s="1"/>
      <c r="M1960" s="1"/>
      <c r="N1960" s="1"/>
      <c r="O1960" s="1"/>
    </row>
    <row r="1961" spans="12:15" x14ac:dyDescent="0.25">
      <c r="L1961" s="1"/>
      <c r="M1961" s="1"/>
      <c r="N1961" s="1"/>
      <c r="O1961" s="1"/>
    </row>
    <row r="1962" spans="12:15" x14ac:dyDescent="0.25">
      <c r="L1962" s="1"/>
      <c r="M1962" s="1"/>
      <c r="N1962" s="1"/>
      <c r="O1962" s="1"/>
    </row>
    <row r="1963" spans="12:15" x14ac:dyDescent="0.25">
      <c r="L1963" s="1"/>
      <c r="M1963" s="1"/>
      <c r="N1963" s="1"/>
      <c r="O1963" s="1"/>
    </row>
    <row r="1964" spans="12:15" x14ac:dyDescent="0.25">
      <c r="L1964" s="1"/>
      <c r="M1964" s="1"/>
      <c r="N1964" s="1"/>
      <c r="O1964" s="1"/>
    </row>
    <row r="1965" spans="12:15" x14ac:dyDescent="0.25">
      <c r="L1965" s="1"/>
      <c r="M1965" s="1"/>
      <c r="N1965" s="1"/>
      <c r="O1965" s="1"/>
    </row>
    <row r="1966" spans="12:15" x14ac:dyDescent="0.25">
      <c r="L1966" s="1"/>
      <c r="M1966" s="1"/>
      <c r="N1966" s="1"/>
      <c r="O1966" s="1"/>
    </row>
    <row r="1967" spans="12:15" x14ac:dyDescent="0.25">
      <c r="L1967" s="1"/>
      <c r="M1967" s="1"/>
      <c r="N1967" s="1"/>
      <c r="O1967" s="1"/>
    </row>
    <row r="1968" spans="12:15" x14ac:dyDescent="0.25">
      <c r="L1968" s="1"/>
      <c r="M1968" s="1"/>
      <c r="N1968" s="1"/>
      <c r="O1968" s="1"/>
    </row>
    <row r="1969" spans="12:15" x14ac:dyDescent="0.25">
      <c r="L1969" s="1"/>
      <c r="M1969" s="1"/>
      <c r="N1969" s="1"/>
      <c r="O1969" s="1"/>
    </row>
    <row r="1970" spans="12:15" x14ac:dyDescent="0.25">
      <c r="L1970" s="1"/>
      <c r="M1970" s="1"/>
      <c r="N1970" s="1"/>
      <c r="O1970" s="1"/>
    </row>
    <row r="1971" spans="12:15" x14ac:dyDescent="0.25">
      <c r="L1971" s="1"/>
      <c r="M1971" s="1"/>
      <c r="N1971" s="1"/>
      <c r="O1971" s="1"/>
    </row>
    <row r="1972" spans="12:15" x14ac:dyDescent="0.25">
      <c r="L1972" s="1"/>
      <c r="M1972" s="1"/>
      <c r="N1972" s="1"/>
      <c r="O1972" s="1"/>
    </row>
    <row r="1973" spans="12:15" x14ac:dyDescent="0.25">
      <c r="L1973" s="1"/>
      <c r="M1973" s="1"/>
      <c r="N1973" s="1"/>
      <c r="O1973" s="1"/>
    </row>
    <row r="1974" spans="12:15" x14ac:dyDescent="0.25">
      <c r="L1974" s="1"/>
      <c r="M1974" s="1"/>
      <c r="N1974" s="1"/>
      <c r="O1974" s="1"/>
    </row>
    <row r="1975" spans="12:15" x14ac:dyDescent="0.25">
      <c r="L1975" s="1"/>
      <c r="M1975" s="1"/>
      <c r="N1975" s="1"/>
      <c r="O1975" s="1"/>
    </row>
    <row r="1976" spans="12:15" x14ac:dyDescent="0.25">
      <c r="L1976" s="1"/>
      <c r="M1976" s="1"/>
      <c r="N1976" s="1"/>
      <c r="O1976" s="1"/>
    </row>
    <row r="1977" spans="12:15" x14ac:dyDescent="0.25">
      <c r="L1977" s="1"/>
      <c r="M1977" s="1"/>
      <c r="N1977" s="1"/>
      <c r="O1977" s="1"/>
    </row>
    <row r="1978" spans="12:15" x14ac:dyDescent="0.25">
      <c r="L1978" s="1"/>
      <c r="M1978" s="1"/>
      <c r="N1978" s="1"/>
      <c r="O1978" s="1"/>
    </row>
    <row r="1979" spans="12:15" x14ac:dyDescent="0.25">
      <c r="L1979" s="1"/>
      <c r="M1979" s="1"/>
      <c r="N1979" s="1"/>
      <c r="O1979" s="1"/>
    </row>
    <row r="1980" spans="12:15" x14ac:dyDescent="0.25">
      <c r="L1980" s="1"/>
      <c r="M1980" s="1"/>
      <c r="N1980" s="1"/>
      <c r="O1980" s="1"/>
    </row>
    <row r="1981" spans="12:15" x14ac:dyDescent="0.25">
      <c r="L1981" s="1"/>
      <c r="M1981" s="1"/>
      <c r="N1981" s="1"/>
      <c r="O1981" s="1"/>
    </row>
    <row r="1982" spans="12:15" x14ac:dyDescent="0.25">
      <c r="L1982" s="1"/>
      <c r="M1982" s="1"/>
      <c r="N1982" s="1"/>
      <c r="O1982" s="1"/>
    </row>
    <row r="1983" spans="12:15" x14ac:dyDescent="0.25">
      <c r="L1983" s="1"/>
      <c r="M1983" s="1"/>
      <c r="N1983" s="1"/>
      <c r="O1983" s="1"/>
    </row>
    <row r="1984" spans="12:15" x14ac:dyDescent="0.25">
      <c r="L1984" s="1"/>
      <c r="M1984" s="1"/>
      <c r="N1984" s="1"/>
      <c r="O1984" s="1"/>
    </row>
    <row r="1985" spans="12:15" x14ac:dyDescent="0.25">
      <c r="L1985" s="1"/>
      <c r="M1985" s="1"/>
      <c r="N1985" s="1"/>
      <c r="O1985" s="1"/>
    </row>
    <row r="1986" spans="12:15" x14ac:dyDescent="0.25">
      <c r="L1986" s="1"/>
      <c r="M1986" s="1"/>
      <c r="N1986" s="1"/>
      <c r="O1986" s="1"/>
    </row>
    <row r="1987" spans="12:15" x14ac:dyDescent="0.25">
      <c r="L1987" s="1"/>
      <c r="M1987" s="1"/>
      <c r="N1987" s="1"/>
      <c r="O1987" s="1"/>
    </row>
    <row r="1988" spans="12:15" x14ac:dyDescent="0.25">
      <c r="L1988" s="1"/>
      <c r="M1988" s="1"/>
      <c r="N1988" s="1"/>
      <c r="O1988" s="1"/>
    </row>
    <row r="1989" spans="12:15" x14ac:dyDescent="0.25">
      <c r="L1989" s="1"/>
      <c r="M1989" s="1"/>
      <c r="N1989" s="1"/>
      <c r="O1989" s="1"/>
    </row>
    <row r="1990" spans="12:15" x14ac:dyDescent="0.25">
      <c r="L1990" s="1"/>
      <c r="M1990" s="1"/>
      <c r="N1990" s="1"/>
      <c r="O1990" s="1"/>
    </row>
    <row r="1991" spans="12:15" x14ac:dyDescent="0.25">
      <c r="L1991" s="1"/>
      <c r="M1991" s="1"/>
      <c r="N1991" s="1"/>
      <c r="O1991" s="1"/>
    </row>
    <row r="1992" spans="12:15" x14ac:dyDescent="0.25">
      <c r="L1992" s="1"/>
      <c r="M1992" s="1"/>
      <c r="N1992" s="1"/>
      <c r="O1992" s="1"/>
    </row>
    <row r="1993" spans="12:15" x14ac:dyDescent="0.25">
      <c r="L1993" s="1"/>
      <c r="M1993" s="1"/>
      <c r="N1993" s="1"/>
      <c r="O1993" s="1"/>
    </row>
    <row r="1994" spans="12:15" x14ac:dyDescent="0.25">
      <c r="L1994" s="1"/>
      <c r="M1994" s="1"/>
      <c r="N1994" s="1"/>
      <c r="O1994" s="1"/>
    </row>
    <row r="1995" spans="12:15" x14ac:dyDescent="0.25">
      <c r="L1995" s="1"/>
      <c r="M1995" s="1"/>
      <c r="N1995" s="1"/>
      <c r="O1995" s="1"/>
    </row>
    <row r="1996" spans="12:15" x14ac:dyDescent="0.25">
      <c r="L1996" s="1"/>
      <c r="M1996" s="1"/>
      <c r="N1996" s="1"/>
      <c r="O1996" s="1"/>
    </row>
    <row r="1997" spans="12:15" x14ac:dyDescent="0.25">
      <c r="L1997" s="1"/>
      <c r="M1997" s="1"/>
      <c r="N1997" s="1"/>
      <c r="O1997" s="1"/>
    </row>
    <row r="1998" spans="12:15" x14ac:dyDescent="0.25">
      <c r="L1998" s="1"/>
      <c r="M1998" s="1"/>
      <c r="N1998" s="1"/>
      <c r="O1998" s="1"/>
    </row>
    <row r="1999" spans="12:15" x14ac:dyDescent="0.25">
      <c r="L1999" s="1"/>
      <c r="M1999" s="1"/>
      <c r="N1999" s="1"/>
      <c r="O1999" s="1"/>
    </row>
    <row r="2000" spans="12:15" x14ac:dyDescent="0.25">
      <c r="L2000" s="1"/>
      <c r="M2000" s="1"/>
      <c r="N2000" s="1"/>
      <c r="O2000" s="1"/>
    </row>
    <row r="2001" spans="12:15" x14ac:dyDescent="0.25">
      <c r="L2001" s="1"/>
      <c r="M2001" s="1"/>
      <c r="N2001" s="1"/>
      <c r="O2001" s="1"/>
    </row>
    <row r="2002" spans="12:15" x14ac:dyDescent="0.25">
      <c r="L2002" s="1"/>
      <c r="M2002" s="1"/>
      <c r="N2002" s="1"/>
      <c r="O2002" s="1"/>
    </row>
    <row r="2003" spans="12:15" x14ac:dyDescent="0.25">
      <c r="L2003" s="1"/>
      <c r="M2003" s="1"/>
      <c r="N2003" s="1"/>
      <c r="O2003" s="1"/>
    </row>
    <row r="2004" spans="12:15" x14ac:dyDescent="0.25">
      <c r="L2004" s="1"/>
      <c r="M2004" s="1"/>
      <c r="N2004" s="1"/>
      <c r="O2004" s="1"/>
    </row>
    <row r="2005" spans="12:15" x14ac:dyDescent="0.25">
      <c r="L2005" s="1"/>
      <c r="M2005" s="1"/>
      <c r="N2005" s="1"/>
      <c r="O2005" s="1"/>
    </row>
    <row r="2006" spans="12:15" x14ac:dyDescent="0.25">
      <c r="L2006" s="1"/>
      <c r="M2006" s="1"/>
      <c r="N2006" s="1"/>
      <c r="O2006" s="1"/>
    </row>
    <row r="2007" spans="12:15" x14ac:dyDescent="0.25">
      <c r="L2007" s="1"/>
      <c r="M2007" s="1"/>
      <c r="N2007" s="1"/>
      <c r="O2007" s="1"/>
    </row>
    <row r="2008" spans="12:15" x14ac:dyDescent="0.25">
      <c r="L2008" s="1"/>
      <c r="M2008" s="1"/>
      <c r="N2008" s="1"/>
      <c r="O2008" s="1"/>
    </row>
    <row r="2009" spans="12:15" x14ac:dyDescent="0.25">
      <c r="L2009" s="1"/>
      <c r="M2009" s="1"/>
      <c r="N2009" s="1"/>
      <c r="O2009" s="1"/>
    </row>
    <row r="2010" spans="12:15" x14ac:dyDescent="0.25">
      <c r="L2010" s="1"/>
      <c r="M2010" s="1"/>
      <c r="N2010" s="1"/>
      <c r="O2010" s="1"/>
    </row>
    <row r="2011" spans="12:15" x14ac:dyDescent="0.25">
      <c r="L2011" s="1"/>
      <c r="M2011" s="1"/>
      <c r="N2011" s="1"/>
      <c r="O2011" s="1"/>
    </row>
    <row r="2012" spans="12:15" x14ac:dyDescent="0.25">
      <c r="L2012" s="1"/>
      <c r="M2012" s="1"/>
      <c r="N2012" s="1"/>
      <c r="O2012" s="1"/>
    </row>
    <row r="2013" spans="12:15" x14ac:dyDescent="0.25">
      <c r="L2013" s="1"/>
      <c r="M2013" s="1"/>
      <c r="N2013" s="1"/>
      <c r="O2013" s="1"/>
    </row>
    <row r="2014" spans="12:15" x14ac:dyDescent="0.25">
      <c r="L2014" s="1"/>
      <c r="M2014" s="1"/>
      <c r="N2014" s="1"/>
      <c r="O2014" s="1"/>
    </row>
    <row r="2015" spans="12:15" x14ac:dyDescent="0.25">
      <c r="L2015" s="1"/>
      <c r="M2015" s="1"/>
      <c r="N2015" s="1"/>
      <c r="O2015" s="1"/>
    </row>
    <row r="2016" spans="12:15" x14ac:dyDescent="0.25">
      <c r="L2016" s="1"/>
      <c r="M2016" s="1"/>
      <c r="N2016" s="1"/>
      <c r="O2016" s="1"/>
    </row>
    <row r="2017" spans="12:15" x14ac:dyDescent="0.25">
      <c r="L2017" s="1"/>
      <c r="M2017" s="1"/>
      <c r="N2017" s="1"/>
      <c r="O2017" s="1"/>
    </row>
    <row r="2018" spans="12:15" x14ac:dyDescent="0.25">
      <c r="L2018" s="1"/>
      <c r="M2018" s="1"/>
      <c r="N2018" s="1"/>
      <c r="O2018" s="1"/>
    </row>
    <row r="2019" spans="12:15" x14ac:dyDescent="0.25">
      <c r="L2019" s="1"/>
      <c r="M2019" s="1"/>
      <c r="N2019" s="1"/>
      <c r="O2019" s="1"/>
    </row>
    <row r="2020" spans="12:15" x14ac:dyDescent="0.25">
      <c r="L2020" s="1"/>
      <c r="M2020" s="1"/>
      <c r="N2020" s="1"/>
      <c r="O2020" s="1"/>
    </row>
    <row r="2021" spans="12:15" x14ac:dyDescent="0.25">
      <c r="L2021" s="1"/>
      <c r="M2021" s="1"/>
      <c r="N2021" s="1"/>
      <c r="O2021" s="1"/>
    </row>
    <row r="2022" spans="12:15" x14ac:dyDescent="0.25">
      <c r="L2022" s="1"/>
      <c r="M2022" s="1"/>
      <c r="N2022" s="1"/>
      <c r="O2022" s="1"/>
    </row>
    <row r="2023" spans="12:15" x14ac:dyDescent="0.25">
      <c r="L2023" s="1"/>
      <c r="M2023" s="1"/>
      <c r="N2023" s="1"/>
      <c r="O2023" s="1"/>
    </row>
    <row r="2024" spans="12:15" x14ac:dyDescent="0.25">
      <c r="L2024" s="1"/>
      <c r="M2024" s="1"/>
      <c r="N2024" s="1"/>
      <c r="O2024" s="1"/>
    </row>
    <row r="2025" spans="12:15" x14ac:dyDescent="0.25">
      <c r="L2025" s="1"/>
      <c r="M2025" s="1"/>
      <c r="N2025" s="1"/>
      <c r="O2025" s="1"/>
    </row>
    <row r="2026" spans="12:15" x14ac:dyDescent="0.25">
      <c r="L2026" s="1"/>
      <c r="M2026" s="1"/>
      <c r="N2026" s="1"/>
      <c r="O2026" s="1"/>
    </row>
    <row r="2027" spans="12:15" x14ac:dyDescent="0.25">
      <c r="L2027" s="1"/>
      <c r="M2027" s="1"/>
      <c r="N2027" s="1"/>
      <c r="O2027" s="1"/>
    </row>
    <row r="2028" spans="12:15" x14ac:dyDescent="0.25">
      <c r="L2028" s="1"/>
      <c r="M2028" s="1"/>
      <c r="N2028" s="1"/>
      <c r="O2028" s="1"/>
    </row>
    <row r="2029" spans="12:15" x14ac:dyDescent="0.25">
      <c r="L2029" s="1"/>
      <c r="M2029" s="1"/>
      <c r="N2029" s="1"/>
      <c r="O2029" s="1"/>
    </row>
    <row r="2030" spans="12:15" x14ac:dyDescent="0.25">
      <c r="L2030" s="1"/>
      <c r="M2030" s="1"/>
      <c r="N2030" s="1"/>
      <c r="O2030" s="1"/>
    </row>
    <row r="2031" spans="12:15" x14ac:dyDescent="0.25">
      <c r="L2031" s="1"/>
      <c r="M2031" s="1"/>
      <c r="N2031" s="1"/>
      <c r="O2031" s="1"/>
    </row>
    <row r="2032" spans="12:15" x14ac:dyDescent="0.25">
      <c r="L2032" s="1"/>
      <c r="M2032" s="1"/>
      <c r="N2032" s="1"/>
      <c r="O2032" s="1"/>
    </row>
    <row r="2033" spans="12:15" x14ac:dyDescent="0.25">
      <c r="L2033" s="1"/>
      <c r="M2033" s="1"/>
      <c r="N2033" s="1"/>
      <c r="O2033" s="1"/>
    </row>
    <row r="2034" spans="12:15" x14ac:dyDescent="0.25">
      <c r="L2034" s="1"/>
      <c r="M2034" s="1"/>
      <c r="N2034" s="1"/>
      <c r="O2034" s="1"/>
    </row>
    <row r="2035" spans="12:15" x14ac:dyDescent="0.25">
      <c r="L2035" s="1"/>
      <c r="M2035" s="1"/>
      <c r="N2035" s="1"/>
      <c r="O2035" s="1"/>
    </row>
    <row r="2036" spans="12:15" x14ac:dyDescent="0.25">
      <c r="L2036" s="1"/>
      <c r="M2036" s="1"/>
      <c r="N2036" s="1"/>
      <c r="O2036" s="1"/>
    </row>
    <row r="2037" spans="12:15" x14ac:dyDescent="0.25">
      <c r="L2037" s="1"/>
      <c r="M2037" s="1"/>
      <c r="N2037" s="1"/>
      <c r="O2037" s="1"/>
    </row>
    <row r="2038" spans="12:15" x14ac:dyDescent="0.25">
      <c r="L2038" s="1"/>
      <c r="M2038" s="1"/>
      <c r="N2038" s="1"/>
      <c r="O2038" s="1"/>
    </row>
    <row r="2039" spans="12:15" x14ac:dyDescent="0.25">
      <c r="L2039" s="1"/>
      <c r="M2039" s="1"/>
      <c r="N2039" s="1"/>
      <c r="O2039" s="1"/>
    </row>
    <row r="2040" spans="12:15" x14ac:dyDescent="0.25">
      <c r="L2040" s="1"/>
      <c r="M2040" s="1"/>
      <c r="N2040" s="1"/>
      <c r="O2040" s="1"/>
    </row>
    <row r="2041" spans="12:15" x14ac:dyDescent="0.25">
      <c r="L2041" s="1"/>
      <c r="M2041" s="1"/>
      <c r="N2041" s="1"/>
      <c r="O2041" s="1"/>
    </row>
    <row r="2042" spans="12:15" x14ac:dyDescent="0.25">
      <c r="L2042" s="1"/>
      <c r="M2042" s="1"/>
      <c r="N2042" s="1"/>
      <c r="O2042" s="1"/>
    </row>
    <row r="2043" spans="12:15" x14ac:dyDescent="0.25">
      <c r="L2043" s="1"/>
      <c r="M2043" s="1"/>
      <c r="N2043" s="1"/>
      <c r="O2043" s="1"/>
    </row>
    <row r="2044" spans="12:15" x14ac:dyDescent="0.25">
      <c r="L2044" s="1"/>
      <c r="M2044" s="1"/>
      <c r="N2044" s="1"/>
      <c r="O2044" s="1"/>
    </row>
    <row r="2045" spans="12:15" x14ac:dyDescent="0.25">
      <c r="L2045" s="1"/>
      <c r="M2045" s="1"/>
      <c r="N2045" s="1"/>
      <c r="O2045" s="1"/>
    </row>
    <row r="2046" spans="12:15" x14ac:dyDescent="0.25">
      <c r="L2046" s="1"/>
      <c r="M2046" s="1"/>
      <c r="N2046" s="1"/>
      <c r="O2046" s="1"/>
    </row>
    <row r="2047" spans="12:15" x14ac:dyDescent="0.25">
      <c r="L2047" s="1"/>
      <c r="M2047" s="1"/>
      <c r="N2047" s="1"/>
      <c r="O2047" s="1"/>
    </row>
    <row r="2048" spans="12:15" x14ac:dyDescent="0.25">
      <c r="L2048" s="1"/>
      <c r="M2048" s="1"/>
      <c r="N2048" s="1"/>
      <c r="O2048" s="1"/>
    </row>
    <row r="2049" spans="12:15" x14ac:dyDescent="0.25">
      <c r="L2049" s="1"/>
      <c r="M2049" s="1"/>
      <c r="N2049" s="1"/>
      <c r="O2049" s="1"/>
    </row>
    <row r="2050" spans="12:15" x14ac:dyDescent="0.25">
      <c r="L2050" s="1"/>
      <c r="M2050" s="1"/>
      <c r="N2050" s="1"/>
      <c r="O2050" s="1"/>
    </row>
    <row r="2051" spans="12:15" x14ac:dyDescent="0.25">
      <c r="L2051" s="1"/>
      <c r="M2051" s="1"/>
      <c r="N2051" s="1"/>
      <c r="O2051" s="1"/>
    </row>
    <row r="2052" spans="12:15" x14ac:dyDescent="0.25">
      <c r="L2052" s="1"/>
      <c r="M2052" s="1"/>
      <c r="N2052" s="1"/>
      <c r="O2052" s="1"/>
    </row>
    <row r="2053" spans="12:15" x14ac:dyDescent="0.25">
      <c r="L2053" s="1"/>
      <c r="M2053" s="1"/>
      <c r="N2053" s="1"/>
      <c r="O2053" s="1"/>
    </row>
    <row r="2054" spans="12:15" x14ac:dyDescent="0.25">
      <c r="L2054" s="1"/>
      <c r="M2054" s="1"/>
      <c r="N2054" s="1"/>
      <c r="O2054" s="1"/>
    </row>
    <row r="2055" spans="12:15" x14ac:dyDescent="0.25">
      <c r="L2055" s="1"/>
      <c r="M2055" s="1"/>
      <c r="N2055" s="1"/>
      <c r="O2055" s="1"/>
    </row>
    <row r="2056" spans="12:15" x14ac:dyDescent="0.25">
      <c r="L2056" s="1"/>
      <c r="M2056" s="1"/>
      <c r="N2056" s="1"/>
      <c r="O2056" s="1"/>
    </row>
    <row r="2057" spans="12:15" x14ac:dyDescent="0.25">
      <c r="L2057" s="1"/>
      <c r="M2057" s="1"/>
      <c r="N2057" s="1"/>
      <c r="O2057" s="1"/>
    </row>
    <row r="2058" spans="12:15" x14ac:dyDescent="0.25">
      <c r="L2058" s="1"/>
      <c r="M2058" s="1"/>
      <c r="N2058" s="1"/>
      <c r="O2058" s="1"/>
    </row>
    <row r="2059" spans="12:15" x14ac:dyDescent="0.25">
      <c r="L2059" s="1"/>
      <c r="M2059" s="1"/>
      <c r="N2059" s="1"/>
      <c r="O2059" s="1"/>
    </row>
    <row r="2060" spans="12:15" x14ac:dyDescent="0.25">
      <c r="L2060" s="1"/>
      <c r="M2060" s="1"/>
      <c r="N2060" s="1"/>
      <c r="O2060" s="1"/>
    </row>
    <row r="2061" spans="12:15" x14ac:dyDescent="0.25">
      <c r="L2061" s="1"/>
      <c r="M2061" s="1"/>
      <c r="N2061" s="1"/>
      <c r="O2061" s="1"/>
    </row>
    <row r="2062" spans="12:15" x14ac:dyDescent="0.25">
      <c r="L2062" s="1"/>
      <c r="M2062" s="1"/>
      <c r="N2062" s="1"/>
      <c r="O2062" s="1"/>
    </row>
    <row r="2063" spans="12:15" x14ac:dyDescent="0.25">
      <c r="L2063" s="1"/>
      <c r="M2063" s="1"/>
      <c r="N2063" s="1"/>
      <c r="O2063" s="1"/>
    </row>
    <row r="2064" spans="12:15" x14ac:dyDescent="0.25">
      <c r="L2064" s="1"/>
      <c r="M2064" s="1"/>
      <c r="N2064" s="1"/>
      <c r="O2064" s="1"/>
    </row>
    <row r="2065" spans="12:15" x14ac:dyDescent="0.25">
      <c r="L2065" s="1"/>
      <c r="M2065" s="1"/>
      <c r="N2065" s="1"/>
      <c r="O2065" s="1"/>
    </row>
    <row r="2066" spans="12:15" x14ac:dyDescent="0.25">
      <c r="L2066" s="1"/>
      <c r="M2066" s="1"/>
      <c r="N2066" s="1"/>
      <c r="O2066" s="1"/>
    </row>
    <row r="2067" spans="12:15" x14ac:dyDescent="0.25">
      <c r="L2067" s="1"/>
      <c r="M2067" s="1"/>
      <c r="N2067" s="1"/>
      <c r="O2067" s="1"/>
    </row>
    <row r="2068" spans="12:15" x14ac:dyDescent="0.25">
      <c r="L2068" s="1"/>
      <c r="M2068" s="1"/>
      <c r="N2068" s="1"/>
      <c r="O2068" s="1"/>
    </row>
    <row r="2069" spans="12:15" x14ac:dyDescent="0.25">
      <c r="L2069" s="1"/>
      <c r="M2069" s="1"/>
      <c r="N2069" s="1"/>
      <c r="O2069" s="1"/>
    </row>
    <row r="2070" spans="12:15" x14ac:dyDescent="0.25">
      <c r="L2070" s="1"/>
      <c r="M2070" s="1"/>
      <c r="N2070" s="1"/>
      <c r="O2070" s="1"/>
    </row>
    <row r="2071" spans="12:15" x14ac:dyDescent="0.25">
      <c r="L2071" s="1"/>
      <c r="M2071" s="1"/>
      <c r="N2071" s="1"/>
      <c r="O2071" s="1"/>
    </row>
    <row r="2072" spans="12:15" x14ac:dyDescent="0.25">
      <c r="L2072" s="1"/>
      <c r="M2072" s="1"/>
      <c r="N2072" s="1"/>
      <c r="O2072" s="1"/>
    </row>
    <row r="2073" spans="12:15" x14ac:dyDescent="0.25">
      <c r="L2073" s="1"/>
      <c r="M2073" s="1"/>
      <c r="N2073" s="1"/>
      <c r="O2073" s="1"/>
    </row>
    <row r="2074" spans="12:15" x14ac:dyDescent="0.25">
      <c r="L2074" s="1"/>
      <c r="M2074" s="1"/>
      <c r="N2074" s="1"/>
      <c r="O2074" s="1"/>
    </row>
    <row r="2075" spans="12:15" x14ac:dyDescent="0.25">
      <c r="L2075" s="1"/>
      <c r="M2075" s="1"/>
      <c r="N2075" s="1"/>
      <c r="O2075" s="1"/>
    </row>
    <row r="2076" spans="12:15" x14ac:dyDescent="0.25">
      <c r="L2076" s="1"/>
      <c r="M2076" s="1"/>
      <c r="N2076" s="1"/>
      <c r="O2076" s="1"/>
    </row>
    <row r="2077" spans="12:15" x14ac:dyDescent="0.25">
      <c r="L2077" s="1"/>
      <c r="M2077" s="1"/>
      <c r="N2077" s="1"/>
      <c r="O2077" s="1"/>
    </row>
    <row r="2078" spans="12:15" x14ac:dyDescent="0.25">
      <c r="L2078" s="1"/>
      <c r="M2078" s="1"/>
      <c r="N2078" s="1"/>
      <c r="O2078" s="1"/>
    </row>
    <row r="2079" spans="12:15" x14ac:dyDescent="0.25">
      <c r="L2079" s="1"/>
      <c r="M2079" s="1"/>
      <c r="N2079" s="1"/>
      <c r="O2079" s="1"/>
    </row>
    <row r="2080" spans="12:15" x14ac:dyDescent="0.25">
      <c r="L2080" s="1"/>
      <c r="M2080" s="1"/>
      <c r="N2080" s="1"/>
      <c r="O2080" s="1"/>
    </row>
    <row r="2081" spans="12:15" x14ac:dyDescent="0.25">
      <c r="L2081" s="1"/>
      <c r="M2081" s="1"/>
      <c r="N2081" s="1"/>
      <c r="O2081" s="1"/>
    </row>
    <row r="2082" spans="12:15" x14ac:dyDescent="0.25">
      <c r="L2082" s="1"/>
      <c r="M2082" s="1"/>
      <c r="N2082" s="1"/>
      <c r="O2082" s="1"/>
    </row>
    <row r="2083" spans="12:15" x14ac:dyDescent="0.25">
      <c r="L2083" s="1"/>
      <c r="M2083" s="1"/>
      <c r="N2083" s="1"/>
      <c r="O2083" s="1"/>
    </row>
    <row r="2084" spans="12:15" x14ac:dyDescent="0.25">
      <c r="L2084" s="1"/>
      <c r="M2084" s="1"/>
      <c r="N2084" s="1"/>
      <c r="O2084" s="1"/>
    </row>
    <row r="2085" spans="12:15" x14ac:dyDescent="0.25">
      <c r="L2085" s="1"/>
      <c r="M2085" s="1"/>
      <c r="N2085" s="1"/>
      <c r="O2085" s="1"/>
    </row>
    <row r="2086" spans="12:15" x14ac:dyDescent="0.25">
      <c r="L2086" s="1"/>
      <c r="M2086" s="1"/>
      <c r="N2086" s="1"/>
      <c r="O2086" s="1"/>
    </row>
    <row r="2087" spans="12:15" x14ac:dyDescent="0.25">
      <c r="L2087" s="1"/>
      <c r="M2087" s="1"/>
      <c r="N2087" s="1"/>
      <c r="O2087" s="1"/>
    </row>
    <row r="2088" spans="12:15" x14ac:dyDescent="0.25">
      <c r="L2088" s="1"/>
      <c r="M2088" s="1"/>
      <c r="N2088" s="1"/>
      <c r="O2088" s="1"/>
    </row>
    <row r="2089" spans="12:15" x14ac:dyDescent="0.25">
      <c r="L2089" s="1"/>
      <c r="M2089" s="1"/>
      <c r="N2089" s="1"/>
      <c r="O2089" s="1"/>
    </row>
    <row r="2090" spans="12:15" x14ac:dyDescent="0.25">
      <c r="L2090" s="1"/>
      <c r="M2090" s="1"/>
      <c r="N2090" s="1"/>
      <c r="O2090" s="1"/>
    </row>
    <row r="2091" spans="12:15" x14ac:dyDescent="0.25">
      <c r="L2091" s="1"/>
      <c r="M2091" s="1"/>
      <c r="N2091" s="1"/>
      <c r="O2091" s="1"/>
    </row>
    <row r="2092" spans="12:15" x14ac:dyDescent="0.25">
      <c r="L2092" s="1"/>
      <c r="M2092" s="1"/>
      <c r="N2092" s="1"/>
      <c r="O2092" s="1"/>
    </row>
    <row r="2093" spans="12:15" x14ac:dyDescent="0.25">
      <c r="L2093" s="1"/>
      <c r="M2093" s="1"/>
      <c r="N2093" s="1"/>
      <c r="O2093" s="1"/>
    </row>
    <row r="2094" spans="12:15" x14ac:dyDescent="0.25">
      <c r="L2094" s="1"/>
      <c r="M2094" s="1"/>
      <c r="N2094" s="1"/>
      <c r="O2094" s="1"/>
    </row>
    <row r="2095" spans="12:15" x14ac:dyDescent="0.25">
      <c r="L2095" s="1"/>
      <c r="M2095" s="1"/>
      <c r="N2095" s="1"/>
      <c r="O2095" s="1"/>
    </row>
    <row r="2096" spans="12:15" x14ac:dyDescent="0.25">
      <c r="L2096" s="1"/>
      <c r="M2096" s="1"/>
      <c r="N2096" s="1"/>
      <c r="O2096" s="1"/>
    </row>
    <row r="2097" spans="12:15" x14ac:dyDescent="0.25">
      <c r="L2097" s="1"/>
      <c r="M2097" s="1"/>
      <c r="N2097" s="1"/>
      <c r="O2097" s="1"/>
    </row>
    <row r="2098" spans="12:15" x14ac:dyDescent="0.25">
      <c r="L2098" s="1"/>
      <c r="M2098" s="1"/>
      <c r="N2098" s="1"/>
      <c r="O2098" s="1"/>
    </row>
    <row r="2099" spans="12:15" x14ac:dyDescent="0.25">
      <c r="L2099" s="1"/>
      <c r="M2099" s="1"/>
      <c r="N2099" s="1"/>
      <c r="O2099" s="1"/>
    </row>
    <row r="2100" spans="12:15" x14ac:dyDescent="0.25">
      <c r="L2100" s="1"/>
      <c r="M2100" s="1"/>
      <c r="N2100" s="1"/>
      <c r="O2100" s="1"/>
    </row>
    <row r="2101" spans="12:15" x14ac:dyDescent="0.25">
      <c r="L2101" s="1"/>
      <c r="M2101" s="1"/>
      <c r="N2101" s="1"/>
      <c r="O2101" s="1"/>
    </row>
    <row r="2102" spans="12:15" x14ac:dyDescent="0.25">
      <c r="L2102" s="1"/>
      <c r="M2102" s="1"/>
      <c r="N2102" s="1"/>
      <c r="O2102" s="1"/>
    </row>
    <row r="2103" spans="12:15" x14ac:dyDescent="0.25">
      <c r="L2103" s="1"/>
      <c r="M2103" s="1"/>
      <c r="N2103" s="1"/>
      <c r="O2103" s="1"/>
    </row>
    <row r="2104" spans="12:15" x14ac:dyDescent="0.25">
      <c r="L2104" s="1"/>
      <c r="M2104" s="1"/>
      <c r="N2104" s="1"/>
      <c r="O2104" s="1"/>
    </row>
    <row r="2105" spans="12:15" x14ac:dyDescent="0.25">
      <c r="L2105" s="1"/>
      <c r="M2105" s="1"/>
      <c r="N2105" s="1"/>
      <c r="O2105" s="1"/>
    </row>
    <row r="2106" spans="12:15" x14ac:dyDescent="0.25">
      <c r="L2106" s="1"/>
      <c r="M2106" s="1"/>
      <c r="N2106" s="1"/>
      <c r="O2106" s="1"/>
    </row>
    <row r="2107" spans="12:15" x14ac:dyDescent="0.25">
      <c r="L2107" s="1"/>
      <c r="M2107" s="1"/>
      <c r="N2107" s="1"/>
      <c r="O2107" s="1"/>
    </row>
    <row r="2108" spans="12:15" x14ac:dyDescent="0.25">
      <c r="L2108" s="1"/>
      <c r="M2108" s="1"/>
      <c r="N2108" s="1"/>
      <c r="O2108" s="1"/>
    </row>
    <row r="2109" spans="12:15" x14ac:dyDescent="0.25">
      <c r="L2109" s="1"/>
      <c r="M2109" s="1"/>
      <c r="N2109" s="1"/>
      <c r="O2109" s="1"/>
    </row>
    <row r="2110" spans="12:15" x14ac:dyDescent="0.25">
      <c r="L2110" s="1"/>
      <c r="M2110" s="1"/>
      <c r="N2110" s="1"/>
      <c r="O2110" s="1"/>
    </row>
    <row r="2111" spans="12:15" x14ac:dyDescent="0.25">
      <c r="L2111" s="1"/>
      <c r="M2111" s="1"/>
      <c r="N2111" s="1"/>
      <c r="O2111" s="1"/>
    </row>
    <row r="2112" spans="12:15" x14ac:dyDescent="0.25">
      <c r="L2112" s="1"/>
      <c r="M2112" s="1"/>
      <c r="N2112" s="1"/>
      <c r="O2112" s="1"/>
    </row>
    <row r="2113" spans="12:15" x14ac:dyDescent="0.25">
      <c r="L2113" s="1"/>
      <c r="M2113" s="1"/>
      <c r="N2113" s="1"/>
      <c r="O2113" s="1"/>
    </row>
    <row r="2114" spans="12:15" x14ac:dyDescent="0.25">
      <c r="L2114" s="1"/>
      <c r="M2114" s="1"/>
      <c r="N2114" s="1"/>
      <c r="O2114" s="1"/>
    </row>
    <row r="2115" spans="12:15" x14ac:dyDescent="0.25">
      <c r="L2115" s="1"/>
      <c r="M2115" s="1"/>
      <c r="N2115" s="1"/>
      <c r="O2115" s="1"/>
    </row>
    <row r="2116" spans="12:15" x14ac:dyDescent="0.25">
      <c r="L2116" s="1"/>
      <c r="M2116" s="1"/>
      <c r="N2116" s="1"/>
      <c r="O2116" s="1"/>
    </row>
    <row r="2117" spans="12:15" x14ac:dyDescent="0.25">
      <c r="L2117" s="1"/>
      <c r="M2117" s="1"/>
      <c r="N2117" s="1"/>
      <c r="O2117" s="1"/>
    </row>
    <row r="2118" spans="12:15" x14ac:dyDescent="0.25">
      <c r="L2118" s="1"/>
      <c r="M2118" s="1"/>
      <c r="N2118" s="1"/>
      <c r="O2118" s="1"/>
    </row>
    <row r="2119" spans="12:15" x14ac:dyDescent="0.25">
      <c r="L2119" s="1"/>
      <c r="M2119" s="1"/>
      <c r="N2119" s="1"/>
      <c r="O2119" s="1"/>
    </row>
    <row r="2120" spans="12:15" x14ac:dyDescent="0.25">
      <c r="L2120" s="1"/>
      <c r="M2120" s="1"/>
      <c r="N2120" s="1"/>
      <c r="O2120" s="1"/>
    </row>
    <row r="2121" spans="12:15" x14ac:dyDescent="0.25">
      <c r="L2121" s="1"/>
      <c r="M2121" s="1"/>
      <c r="N2121" s="1"/>
      <c r="O2121" s="1"/>
    </row>
    <row r="2122" spans="12:15" x14ac:dyDescent="0.25">
      <c r="L2122" s="1"/>
      <c r="M2122" s="1"/>
      <c r="N2122" s="1"/>
      <c r="O2122" s="1"/>
    </row>
    <row r="2123" spans="12:15" x14ac:dyDescent="0.25">
      <c r="L2123" s="1"/>
      <c r="M2123" s="1"/>
      <c r="N2123" s="1"/>
      <c r="O2123" s="1"/>
    </row>
    <row r="2124" spans="12:15" x14ac:dyDescent="0.25">
      <c r="L2124" s="1"/>
      <c r="M2124" s="1"/>
      <c r="N2124" s="1"/>
      <c r="O2124" s="1"/>
    </row>
    <row r="2125" spans="12:15" x14ac:dyDescent="0.25">
      <c r="L2125" s="1"/>
      <c r="M2125" s="1"/>
      <c r="N2125" s="1"/>
      <c r="O2125" s="1"/>
    </row>
    <row r="2126" spans="12:15" x14ac:dyDescent="0.25">
      <c r="L2126" s="1"/>
      <c r="M2126" s="1"/>
      <c r="N2126" s="1"/>
      <c r="O2126" s="1"/>
    </row>
    <row r="2127" spans="12:15" x14ac:dyDescent="0.25">
      <c r="L2127" s="1"/>
      <c r="M2127" s="1"/>
      <c r="N2127" s="1"/>
      <c r="O2127" s="1"/>
    </row>
    <row r="2128" spans="12:15" x14ac:dyDescent="0.25">
      <c r="L2128" s="1"/>
      <c r="M2128" s="1"/>
      <c r="N2128" s="1"/>
      <c r="O2128" s="1"/>
    </row>
    <row r="2129" spans="12:15" x14ac:dyDescent="0.25">
      <c r="L2129" s="1"/>
      <c r="M2129" s="1"/>
      <c r="N2129" s="1"/>
      <c r="O2129" s="1"/>
    </row>
    <row r="2130" spans="12:15" x14ac:dyDescent="0.25">
      <c r="L2130" s="1"/>
      <c r="M2130" s="1"/>
      <c r="N2130" s="1"/>
      <c r="O2130" s="1"/>
    </row>
    <row r="2131" spans="12:15" x14ac:dyDescent="0.25">
      <c r="L2131" s="1"/>
      <c r="M2131" s="1"/>
      <c r="N2131" s="1"/>
      <c r="O2131" s="1"/>
    </row>
    <row r="2132" spans="12:15" x14ac:dyDescent="0.25">
      <c r="L2132" s="1"/>
      <c r="M2132" s="1"/>
      <c r="N2132" s="1"/>
      <c r="O2132" s="1"/>
    </row>
    <row r="2133" spans="12:15" x14ac:dyDescent="0.25">
      <c r="L2133" s="1"/>
      <c r="M2133" s="1"/>
      <c r="N2133" s="1"/>
      <c r="O2133" s="1"/>
    </row>
    <row r="2134" spans="12:15" x14ac:dyDescent="0.25">
      <c r="L2134" s="1"/>
      <c r="M2134" s="1"/>
      <c r="N2134" s="1"/>
      <c r="O2134" s="1"/>
    </row>
    <row r="2135" spans="12:15" x14ac:dyDescent="0.25">
      <c r="L2135" s="1"/>
      <c r="M2135" s="1"/>
      <c r="N2135" s="1"/>
      <c r="O2135" s="1"/>
    </row>
    <row r="2136" spans="12:15" x14ac:dyDescent="0.25">
      <c r="L2136" s="1"/>
      <c r="M2136" s="1"/>
      <c r="N2136" s="1"/>
      <c r="O2136" s="1"/>
    </row>
    <row r="2137" spans="12:15" x14ac:dyDescent="0.25">
      <c r="L2137" s="1"/>
      <c r="M2137" s="1"/>
      <c r="N2137" s="1"/>
      <c r="O2137" s="1"/>
    </row>
    <row r="2138" spans="12:15" x14ac:dyDescent="0.25">
      <c r="L2138" s="1"/>
      <c r="M2138" s="1"/>
      <c r="N2138" s="1"/>
      <c r="O2138" s="1"/>
    </row>
    <row r="2139" spans="12:15" x14ac:dyDescent="0.25">
      <c r="L2139" s="1"/>
      <c r="M2139" s="1"/>
      <c r="N2139" s="1"/>
      <c r="O2139" s="1"/>
    </row>
    <row r="2140" spans="12:15" x14ac:dyDescent="0.25">
      <c r="L2140" s="1"/>
      <c r="M2140" s="1"/>
      <c r="N2140" s="1"/>
      <c r="O2140" s="1"/>
    </row>
    <row r="2141" spans="12:15" x14ac:dyDescent="0.25">
      <c r="L2141" s="1"/>
      <c r="M2141" s="1"/>
      <c r="N2141" s="1"/>
      <c r="O2141" s="1"/>
    </row>
    <row r="2142" spans="12:15" x14ac:dyDescent="0.25">
      <c r="L2142" s="1"/>
      <c r="M2142" s="1"/>
      <c r="N2142" s="1"/>
      <c r="O2142" s="1"/>
    </row>
    <row r="2143" spans="12:15" x14ac:dyDescent="0.25">
      <c r="L2143" s="1"/>
      <c r="M2143" s="1"/>
      <c r="N2143" s="1"/>
      <c r="O2143" s="1"/>
    </row>
    <row r="2144" spans="12:15" x14ac:dyDescent="0.25">
      <c r="L2144" s="1"/>
      <c r="M2144" s="1"/>
      <c r="N2144" s="1"/>
      <c r="O2144" s="1"/>
    </row>
    <row r="2145" spans="12:15" x14ac:dyDescent="0.25">
      <c r="L2145" s="1"/>
      <c r="M2145" s="1"/>
      <c r="N2145" s="1"/>
      <c r="O2145" s="1"/>
    </row>
    <row r="2146" spans="12:15" x14ac:dyDescent="0.25">
      <c r="L2146" s="1"/>
      <c r="M2146" s="1"/>
      <c r="N2146" s="1"/>
      <c r="O2146" s="1"/>
    </row>
    <row r="2147" spans="12:15" x14ac:dyDescent="0.25">
      <c r="L2147" s="1"/>
      <c r="M2147" s="1"/>
      <c r="N2147" s="1"/>
      <c r="O2147" s="1"/>
    </row>
    <row r="2148" spans="12:15" x14ac:dyDescent="0.25">
      <c r="L2148" s="1"/>
      <c r="M2148" s="1"/>
      <c r="N2148" s="1"/>
      <c r="O2148" s="1"/>
    </row>
    <row r="2149" spans="12:15" x14ac:dyDescent="0.25">
      <c r="L2149" s="1"/>
      <c r="M2149" s="1"/>
      <c r="N2149" s="1"/>
      <c r="O2149" s="1"/>
    </row>
    <row r="2150" spans="12:15" x14ac:dyDescent="0.25">
      <c r="L2150" s="1"/>
      <c r="M2150" s="1"/>
      <c r="N2150" s="1"/>
      <c r="O2150" s="1"/>
    </row>
    <row r="2151" spans="12:15" x14ac:dyDescent="0.25">
      <c r="L2151" s="1"/>
      <c r="M2151" s="1"/>
      <c r="N2151" s="1"/>
      <c r="O2151" s="1"/>
    </row>
    <row r="2152" spans="12:15" x14ac:dyDescent="0.25">
      <c r="L2152" s="1"/>
      <c r="M2152" s="1"/>
      <c r="N2152" s="1"/>
      <c r="O2152" s="1"/>
    </row>
    <row r="2153" spans="12:15" x14ac:dyDescent="0.25">
      <c r="L2153" s="1"/>
      <c r="M2153" s="1"/>
      <c r="N2153" s="1"/>
      <c r="O2153" s="1"/>
    </row>
    <row r="2154" spans="12:15" x14ac:dyDescent="0.25">
      <c r="L2154" s="1"/>
      <c r="M2154" s="1"/>
      <c r="N2154" s="1"/>
      <c r="O2154" s="1"/>
    </row>
    <row r="2155" spans="12:15" x14ac:dyDescent="0.25">
      <c r="L2155" s="1"/>
      <c r="M2155" s="1"/>
      <c r="N2155" s="1"/>
      <c r="O2155" s="1"/>
    </row>
    <row r="2156" spans="12:15" x14ac:dyDescent="0.25">
      <c r="L2156" s="1"/>
      <c r="M2156" s="1"/>
      <c r="N2156" s="1"/>
      <c r="O2156" s="1"/>
    </row>
    <row r="2157" spans="12:15" x14ac:dyDescent="0.25">
      <c r="L2157" s="1"/>
      <c r="M2157" s="1"/>
      <c r="N2157" s="1"/>
      <c r="O2157" s="1"/>
    </row>
    <row r="2158" spans="12:15" x14ac:dyDescent="0.25">
      <c r="L2158" s="1"/>
      <c r="M2158" s="1"/>
      <c r="N2158" s="1"/>
      <c r="O2158" s="1"/>
    </row>
    <row r="2159" spans="12:15" x14ac:dyDescent="0.25">
      <c r="L2159" s="1"/>
      <c r="M2159" s="1"/>
      <c r="N2159" s="1"/>
      <c r="O2159" s="1"/>
    </row>
    <row r="2160" spans="12:15" x14ac:dyDescent="0.25">
      <c r="L2160" s="1"/>
      <c r="M2160" s="1"/>
      <c r="N2160" s="1"/>
      <c r="O2160" s="1"/>
    </row>
    <row r="2161" spans="12:15" x14ac:dyDescent="0.25">
      <c r="L2161" s="1"/>
      <c r="M2161" s="1"/>
      <c r="N2161" s="1"/>
      <c r="O2161" s="1"/>
    </row>
    <row r="2162" spans="12:15" x14ac:dyDescent="0.25">
      <c r="L2162" s="1"/>
      <c r="M2162" s="1"/>
      <c r="N2162" s="1"/>
      <c r="O2162" s="1"/>
    </row>
    <row r="2163" spans="12:15" x14ac:dyDescent="0.25">
      <c r="L2163" s="1"/>
      <c r="M2163" s="1"/>
      <c r="N2163" s="1"/>
      <c r="O2163" s="1"/>
    </row>
    <row r="2164" spans="12:15" x14ac:dyDescent="0.25">
      <c r="L2164" s="1"/>
      <c r="M2164" s="1"/>
      <c r="N2164" s="1"/>
      <c r="O2164" s="1"/>
    </row>
    <row r="2165" spans="12:15" x14ac:dyDescent="0.25">
      <c r="L2165" s="1"/>
      <c r="M2165" s="1"/>
      <c r="N2165" s="1"/>
      <c r="O2165" s="1"/>
    </row>
    <row r="2166" spans="12:15" x14ac:dyDescent="0.25">
      <c r="L2166" s="1"/>
      <c r="M2166" s="1"/>
      <c r="N2166" s="1"/>
      <c r="O2166" s="1"/>
    </row>
    <row r="2167" spans="12:15" x14ac:dyDescent="0.25">
      <c r="L2167" s="1"/>
      <c r="M2167" s="1"/>
      <c r="N2167" s="1"/>
      <c r="O2167" s="1"/>
    </row>
    <row r="2168" spans="12:15" x14ac:dyDescent="0.25">
      <c r="L2168" s="1"/>
      <c r="M2168" s="1"/>
      <c r="N2168" s="1"/>
      <c r="O2168" s="1"/>
    </row>
    <row r="2169" spans="12:15" x14ac:dyDescent="0.25">
      <c r="L2169" s="1"/>
      <c r="M2169" s="1"/>
      <c r="N2169" s="1"/>
      <c r="O2169" s="1"/>
    </row>
    <row r="2170" spans="12:15" x14ac:dyDescent="0.25">
      <c r="L2170" s="1"/>
      <c r="M2170" s="1"/>
      <c r="N2170" s="1"/>
      <c r="O2170" s="1"/>
    </row>
    <row r="2171" spans="12:15" x14ac:dyDescent="0.25">
      <c r="L2171" s="1"/>
      <c r="M2171" s="1"/>
      <c r="N2171" s="1"/>
      <c r="O2171" s="1"/>
    </row>
    <row r="2172" spans="12:15" x14ac:dyDescent="0.25">
      <c r="L2172" s="1"/>
      <c r="M2172" s="1"/>
      <c r="N2172" s="1"/>
      <c r="O2172" s="1"/>
    </row>
    <row r="2173" spans="12:15" x14ac:dyDescent="0.25">
      <c r="L2173" s="1"/>
      <c r="M2173" s="1"/>
      <c r="N2173" s="1"/>
      <c r="O2173" s="1"/>
    </row>
    <row r="2174" spans="12:15" x14ac:dyDescent="0.25">
      <c r="L2174" s="1"/>
      <c r="M2174" s="1"/>
      <c r="N2174" s="1"/>
      <c r="O2174" s="1"/>
    </row>
    <row r="2175" spans="12:15" x14ac:dyDescent="0.25">
      <c r="L2175" s="1"/>
      <c r="M2175" s="1"/>
      <c r="N2175" s="1"/>
      <c r="O2175" s="1"/>
    </row>
    <row r="2176" spans="12:15" x14ac:dyDescent="0.25">
      <c r="L2176" s="1"/>
      <c r="M2176" s="1"/>
      <c r="N2176" s="1"/>
      <c r="O2176" s="1"/>
    </row>
    <row r="2177" spans="12:15" x14ac:dyDescent="0.25">
      <c r="L2177" s="1"/>
      <c r="M2177" s="1"/>
      <c r="N2177" s="1"/>
      <c r="O2177" s="1"/>
    </row>
    <row r="2178" spans="12:15" x14ac:dyDescent="0.25">
      <c r="L2178" s="1"/>
      <c r="M2178" s="1"/>
      <c r="N2178" s="1"/>
      <c r="O2178" s="1"/>
    </row>
    <row r="2179" spans="12:15" x14ac:dyDescent="0.25">
      <c r="L2179" s="1"/>
      <c r="M2179" s="1"/>
      <c r="N2179" s="1"/>
      <c r="O2179" s="1"/>
    </row>
    <row r="2180" spans="12:15" x14ac:dyDescent="0.25">
      <c r="L2180" s="1"/>
      <c r="M2180" s="1"/>
      <c r="N2180" s="1"/>
      <c r="O2180" s="1"/>
    </row>
    <row r="2181" spans="12:15" x14ac:dyDescent="0.25">
      <c r="L2181" s="1"/>
      <c r="M2181" s="1"/>
      <c r="N2181" s="1"/>
      <c r="O2181" s="1"/>
    </row>
    <row r="2182" spans="12:15" x14ac:dyDescent="0.25">
      <c r="L2182" s="1"/>
      <c r="M2182" s="1"/>
      <c r="N2182" s="1"/>
      <c r="O2182" s="1"/>
    </row>
    <row r="2183" spans="12:15" x14ac:dyDescent="0.25">
      <c r="L2183" s="1"/>
      <c r="M2183" s="1"/>
      <c r="N2183" s="1"/>
      <c r="O2183" s="1"/>
    </row>
    <row r="2184" spans="12:15" x14ac:dyDescent="0.25">
      <c r="L2184" s="1"/>
      <c r="M2184" s="1"/>
      <c r="N2184" s="1"/>
      <c r="O2184" s="1"/>
    </row>
    <row r="2185" spans="12:15" x14ac:dyDescent="0.25">
      <c r="L2185" s="1"/>
      <c r="M2185" s="1"/>
      <c r="N2185" s="1"/>
      <c r="O2185" s="1"/>
    </row>
    <row r="2186" spans="12:15" x14ac:dyDescent="0.25">
      <c r="L2186" s="1"/>
      <c r="M2186" s="1"/>
      <c r="N2186" s="1"/>
      <c r="O2186" s="1"/>
    </row>
    <row r="2187" spans="12:15" x14ac:dyDescent="0.25">
      <c r="L2187" s="1"/>
      <c r="M2187" s="1"/>
      <c r="N2187" s="1"/>
      <c r="O2187" s="1"/>
    </row>
    <row r="2188" spans="12:15" x14ac:dyDescent="0.25">
      <c r="L2188" s="1"/>
      <c r="M2188" s="1"/>
      <c r="N2188" s="1"/>
      <c r="O2188" s="1"/>
    </row>
    <row r="2189" spans="12:15" x14ac:dyDescent="0.25">
      <c r="L2189" s="1"/>
      <c r="M2189" s="1"/>
      <c r="N2189" s="1"/>
      <c r="O2189" s="1"/>
    </row>
    <row r="2190" spans="12:15" x14ac:dyDescent="0.25">
      <c r="L2190" s="1"/>
      <c r="M2190" s="1"/>
      <c r="N2190" s="1"/>
      <c r="O2190" s="1"/>
    </row>
    <row r="2191" spans="12:15" x14ac:dyDescent="0.25">
      <c r="L2191" s="1"/>
      <c r="M2191" s="1"/>
      <c r="N2191" s="1"/>
      <c r="O2191" s="1"/>
    </row>
    <row r="2192" spans="12:15" x14ac:dyDescent="0.25">
      <c r="L2192" s="1"/>
      <c r="M2192" s="1"/>
      <c r="N2192" s="1"/>
      <c r="O2192" s="1"/>
    </row>
    <row r="2193" spans="12:15" x14ac:dyDescent="0.25">
      <c r="L2193" s="1"/>
      <c r="M2193" s="1"/>
      <c r="N2193" s="1"/>
      <c r="O2193" s="1"/>
    </row>
    <row r="2194" spans="12:15" x14ac:dyDescent="0.25">
      <c r="L2194" s="1"/>
      <c r="M2194" s="1"/>
      <c r="N2194" s="1"/>
      <c r="O2194" s="1"/>
    </row>
    <row r="2195" spans="12:15" x14ac:dyDescent="0.25">
      <c r="L2195" s="1"/>
      <c r="M2195" s="1"/>
      <c r="N2195" s="1"/>
      <c r="O2195" s="1"/>
    </row>
    <row r="2196" spans="12:15" x14ac:dyDescent="0.25">
      <c r="L2196" s="1"/>
      <c r="M2196" s="1"/>
      <c r="N2196" s="1"/>
      <c r="O2196" s="1"/>
    </row>
    <row r="2197" spans="12:15" x14ac:dyDescent="0.25">
      <c r="L2197" s="1"/>
      <c r="M2197" s="1"/>
      <c r="N2197" s="1"/>
      <c r="O2197" s="1"/>
    </row>
    <row r="2198" spans="12:15" x14ac:dyDescent="0.25">
      <c r="L2198" s="1"/>
      <c r="M2198" s="1"/>
      <c r="N2198" s="1"/>
      <c r="O2198" s="1"/>
    </row>
    <row r="2199" spans="12:15" x14ac:dyDescent="0.25">
      <c r="L2199" s="1"/>
      <c r="M2199" s="1"/>
      <c r="N2199" s="1"/>
      <c r="O2199" s="1"/>
    </row>
    <row r="2200" spans="12:15" x14ac:dyDescent="0.25">
      <c r="L2200" s="1"/>
      <c r="M2200" s="1"/>
      <c r="N2200" s="1"/>
      <c r="O2200" s="1"/>
    </row>
    <row r="2201" spans="12:15" x14ac:dyDescent="0.25">
      <c r="L2201" s="1"/>
      <c r="M2201" s="1"/>
      <c r="N2201" s="1"/>
      <c r="O2201" s="1"/>
    </row>
    <row r="2202" spans="12:15" x14ac:dyDescent="0.25">
      <c r="L2202" s="1"/>
      <c r="M2202" s="1"/>
      <c r="N2202" s="1"/>
      <c r="O2202" s="1"/>
    </row>
    <row r="2203" spans="12:15" x14ac:dyDescent="0.25">
      <c r="L2203" s="1"/>
      <c r="M2203" s="1"/>
      <c r="N2203" s="1"/>
      <c r="O2203" s="1"/>
    </row>
    <row r="2204" spans="12:15" x14ac:dyDescent="0.25">
      <c r="L2204" s="1"/>
      <c r="M2204" s="1"/>
      <c r="N2204" s="1"/>
      <c r="O2204" s="1"/>
    </row>
    <row r="2205" spans="12:15" x14ac:dyDescent="0.25">
      <c r="L2205" s="1"/>
      <c r="M2205" s="1"/>
      <c r="N2205" s="1"/>
      <c r="O2205" s="1"/>
    </row>
    <row r="2206" spans="12:15" x14ac:dyDescent="0.25">
      <c r="L2206" s="1"/>
      <c r="M2206" s="1"/>
      <c r="N2206" s="1"/>
      <c r="O2206" s="1"/>
    </row>
    <row r="2207" spans="12:15" x14ac:dyDescent="0.25">
      <c r="L2207" s="1"/>
      <c r="M2207" s="1"/>
      <c r="N2207" s="1"/>
      <c r="O2207" s="1"/>
    </row>
    <row r="2208" spans="12:15" x14ac:dyDescent="0.25">
      <c r="L2208" s="1"/>
      <c r="M2208" s="1"/>
      <c r="N2208" s="1"/>
      <c r="O2208" s="1"/>
    </row>
    <row r="2209" spans="12:15" x14ac:dyDescent="0.25">
      <c r="L2209" s="1"/>
      <c r="M2209" s="1"/>
      <c r="N2209" s="1"/>
      <c r="O2209" s="1"/>
    </row>
    <row r="2210" spans="12:15" x14ac:dyDescent="0.25">
      <c r="L2210" s="1"/>
      <c r="M2210" s="1"/>
      <c r="N2210" s="1"/>
      <c r="O2210" s="1"/>
    </row>
    <row r="2211" spans="12:15" x14ac:dyDescent="0.25">
      <c r="L2211" s="1"/>
      <c r="M2211" s="1"/>
      <c r="N2211" s="1"/>
      <c r="O2211" s="1"/>
    </row>
    <row r="2212" spans="12:15" x14ac:dyDescent="0.25">
      <c r="L2212" s="1"/>
      <c r="M2212" s="1"/>
      <c r="N2212" s="1"/>
      <c r="O2212" s="1"/>
    </row>
    <row r="2213" spans="12:15" x14ac:dyDescent="0.25">
      <c r="L2213" s="1"/>
      <c r="M2213" s="1"/>
      <c r="N2213" s="1"/>
      <c r="O2213" s="1"/>
    </row>
    <row r="2214" spans="12:15" x14ac:dyDescent="0.25">
      <c r="L2214" s="1"/>
      <c r="M2214" s="1"/>
      <c r="N2214" s="1"/>
      <c r="O2214" s="1"/>
    </row>
    <row r="2215" spans="12:15" x14ac:dyDescent="0.25">
      <c r="L2215" s="1"/>
      <c r="M2215" s="1"/>
      <c r="N2215" s="1"/>
      <c r="O2215" s="1"/>
    </row>
    <row r="2216" spans="12:15" x14ac:dyDescent="0.25">
      <c r="L2216" s="1"/>
      <c r="M2216" s="1"/>
      <c r="N2216" s="1"/>
      <c r="O2216" s="1"/>
    </row>
    <row r="2217" spans="12:15" x14ac:dyDescent="0.25">
      <c r="L2217" s="1"/>
      <c r="M2217" s="1"/>
      <c r="N2217" s="1"/>
      <c r="O2217" s="1"/>
    </row>
    <row r="2218" spans="12:15" x14ac:dyDescent="0.25">
      <c r="L2218" s="1"/>
      <c r="M2218" s="1"/>
      <c r="N2218" s="1"/>
      <c r="O2218" s="1"/>
    </row>
    <row r="2219" spans="12:15" x14ac:dyDescent="0.25">
      <c r="L2219" s="1"/>
      <c r="M2219" s="1"/>
      <c r="N2219" s="1"/>
      <c r="O2219" s="1"/>
    </row>
    <row r="2220" spans="12:15" x14ac:dyDescent="0.25">
      <c r="L2220" s="1"/>
      <c r="M2220" s="1"/>
      <c r="N2220" s="1"/>
      <c r="O2220" s="1"/>
    </row>
    <row r="2221" spans="12:15" x14ac:dyDescent="0.25">
      <c r="L2221" s="1"/>
      <c r="M2221" s="1"/>
      <c r="N2221" s="1"/>
      <c r="O2221" s="1"/>
    </row>
    <row r="2222" spans="12:15" x14ac:dyDescent="0.25">
      <c r="L2222" s="1"/>
      <c r="M2222" s="1"/>
      <c r="N2222" s="1"/>
      <c r="O2222" s="1"/>
    </row>
    <row r="2223" spans="12:15" x14ac:dyDescent="0.25">
      <c r="L2223" s="1"/>
      <c r="M2223" s="1"/>
      <c r="N2223" s="1"/>
      <c r="O2223" s="1"/>
    </row>
    <row r="2224" spans="12:15" x14ac:dyDescent="0.25">
      <c r="L2224" s="1"/>
      <c r="M2224" s="1"/>
      <c r="N2224" s="1"/>
      <c r="O2224" s="1"/>
    </row>
    <row r="2225" spans="12:15" x14ac:dyDescent="0.25">
      <c r="L2225" s="1"/>
      <c r="M2225" s="1"/>
      <c r="N2225" s="1"/>
      <c r="O2225" s="1"/>
    </row>
    <row r="2226" spans="12:15" x14ac:dyDescent="0.25">
      <c r="L2226" s="1"/>
      <c r="M2226" s="1"/>
      <c r="N2226" s="1"/>
      <c r="O2226" s="1"/>
    </row>
    <row r="2227" spans="12:15" x14ac:dyDescent="0.25">
      <c r="L2227" s="1"/>
      <c r="M2227" s="1"/>
      <c r="N2227" s="1"/>
      <c r="O2227" s="1"/>
    </row>
    <row r="2228" spans="12:15" x14ac:dyDescent="0.25">
      <c r="L2228" s="1"/>
      <c r="M2228" s="1"/>
      <c r="N2228" s="1"/>
      <c r="O2228" s="1"/>
    </row>
    <row r="2229" spans="12:15" x14ac:dyDescent="0.25">
      <c r="L2229" s="1"/>
      <c r="M2229" s="1"/>
      <c r="N2229" s="1"/>
      <c r="O2229" s="1"/>
    </row>
    <row r="2230" spans="12:15" x14ac:dyDescent="0.25">
      <c r="L2230" s="1"/>
      <c r="M2230" s="1"/>
      <c r="N2230" s="1"/>
      <c r="O2230" s="1"/>
    </row>
    <row r="2231" spans="12:15" x14ac:dyDescent="0.25">
      <c r="L2231" s="1"/>
      <c r="M2231" s="1"/>
      <c r="N2231" s="1"/>
      <c r="O2231" s="1"/>
    </row>
    <row r="2232" spans="12:15" x14ac:dyDescent="0.25">
      <c r="L2232" s="1"/>
      <c r="M2232" s="1"/>
      <c r="N2232" s="1"/>
      <c r="O2232" s="1"/>
    </row>
    <row r="2233" spans="12:15" x14ac:dyDescent="0.25">
      <c r="L2233" s="1"/>
      <c r="M2233" s="1"/>
      <c r="N2233" s="1"/>
      <c r="O2233" s="1"/>
    </row>
    <row r="2234" spans="12:15" x14ac:dyDescent="0.25">
      <c r="L2234" s="1"/>
      <c r="M2234" s="1"/>
      <c r="N2234" s="1"/>
      <c r="O2234" s="1"/>
    </row>
    <row r="2235" spans="12:15" x14ac:dyDescent="0.25">
      <c r="L2235" s="1"/>
      <c r="M2235" s="1"/>
      <c r="N2235" s="1"/>
      <c r="O2235" s="1"/>
    </row>
    <row r="2236" spans="12:15" x14ac:dyDescent="0.25">
      <c r="L2236" s="1"/>
      <c r="M2236" s="1"/>
      <c r="N2236" s="1"/>
      <c r="O2236" s="1"/>
    </row>
    <row r="2237" spans="12:15" x14ac:dyDescent="0.25">
      <c r="L2237" s="1"/>
      <c r="M2237" s="1"/>
      <c r="N2237" s="1"/>
      <c r="O2237" s="1"/>
    </row>
    <row r="2238" spans="12:15" x14ac:dyDescent="0.25">
      <c r="L2238" s="1"/>
      <c r="M2238" s="1"/>
      <c r="N2238" s="1"/>
      <c r="O2238" s="1"/>
    </row>
    <row r="2239" spans="12:15" x14ac:dyDescent="0.25">
      <c r="L2239" s="1"/>
      <c r="M2239" s="1"/>
      <c r="N2239" s="1"/>
      <c r="O2239" s="1"/>
    </row>
    <row r="2240" spans="12:15" x14ac:dyDescent="0.25">
      <c r="L2240" s="1"/>
      <c r="M2240" s="1"/>
      <c r="N2240" s="1"/>
      <c r="O2240" s="1"/>
    </row>
    <row r="2241" spans="12:15" x14ac:dyDescent="0.25">
      <c r="L2241" s="1"/>
      <c r="M2241" s="1"/>
      <c r="N2241" s="1"/>
      <c r="O2241" s="1"/>
    </row>
    <row r="2242" spans="12:15" x14ac:dyDescent="0.25">
      <c r="L2242" s="1"/>
      <c r="M2242" s="1"/>
      <c r="N2242" s="1"/>
      <c r="O2242" s="1"/>
    </row>
    <row r="2243" spans="12:15" x14ac:dyDescent="0.25">
      <c r="L2243" s="1"/>
      <c r="M2243" s="1"/>
      <c r="N2243" s="1"/>
      <c r="O2243" s="1"/>
    </row>
    <row r="2244" spans="12:15" x14ac:dyDescent="0.25">
      <c r="L2244" s="1"/>
      <c r="M2244" s="1"/>
      <c r="N2244" s="1"/>
      <c r="O2244" s="1"/>
    </row>
    <row r="2245" spans="12:15" x14ac:dyDescent="0.25">
      <c r="L2245" s="1"/>
      <c r="M2245" s="1"/>
      <c r="N2245" s="1"/>
      <c r="O2245" s="1"/>
    </row>
    <row r="2246" spans="12:15" x14ac:dyDescent="0.25">
      <c r="L2246" s="1"/>
      <c r="M2246" s="1"/>
      <c r="N2246" s="1"/>
      <c r="O2246" s="1"/>
    </row>
    <row r="2247" spans="12:15" x14ac:dyDescent="0.25">
      <c r="L2247" s="1"/>
      <c r="M2247" s="1"/>
      <c r="N2247" s="1"/>
      <c r="O2247" s="1"/>
    </row>
    <row r="2248" spans="12:15" x14ac:dyDescent="0.25">
      <c r="L2248" s="1"/>
      <c r="M2248" s="1"/>
      <c r="N2248" s="1"/>
      <c r="O2248" s="1"/>
    </row>
    <row r="2249" spans="12:15" x14ac:dyDescent="0.25">
      <c r="L2249" s="1"/>
      <c r="M2249" s="1"/>
      <c r="N2249" s="1"/>
      <c r="O2249" s="1"/>
    </row>
    <row r="2250" spans="12:15" x14ac:dyDescent="0.25">
      <c r="L2250" s="1"/>
      <c r="M2250" s="1"/>
      <c r="N2250" s="1"/>
      <c r="O2250" s="1"/>
    </row>
    <row r="2251" spans="12:15" x14ac:dyDescent="0.25">
      <c r="L2251" s="1"/>
      <c r="M2251" s="1"/>
      <c r="N2251" s="1"/>
      <c r="O2251" s="1"/>
    </row>
    <row r="2252" spans="12:15" x14ac:dyDescent="0.25">
      <c r="L2252" s="1"/>
      <c r="M2252" s="1"/>
      <c r="N2252" s="1"/>
      <c r="O2252" s="1"/>
    </row>
    <row r="2253" spans="12:15" x14ac:dyDescent="0.25">
      <c r="L2253" s="1"/>
      <c r="M2253" s="1"/>
      <c r="N2253" s="1"/>
      <c r="O2253" s="1"/>
    </row>
    <row r="2254" spans="12:15" x14ac:dyDescent="0.25">
      <c r="L2254" s="1"/>
      <c r="M2254" s="1"/>
      <c r="N2254" s="1"/>
      <c r="O2254" s="1"/>
    </row>
    <row r="2255" spans="12:15" x14ac:dyDescent="0.25">
      <c r="L2255" s="1"/>
      <c r="M2255" s="1"/>
      <c r="N2255" s="1"/>
      <c r="O2255" s="1"/>
    </row>
    <row r="2256" spans="12:15" x14ac:dyDescent="0.25">
      <c r="L2256" s="1"/>
      <c r="M2256" s="1"/>
      <c r="N2256" s="1"/>
      <c r="O2256" s="1"/>
    </row>
    <row r="2257" spans="12:15" x14ac:dyDescent="0.25">
      <c r="L2257" s="1"/>
      <c r="M2257" s="1"/>
      <c r="N2257" s="1"/>
      <c r="O2257" s="1"/>
    </row>
    <row r="2258" spans="12:15" x14ac:dyDescent="0.25">
      <c r="L2258" s="1"/>
      <c r="M2258" s="1"/>
      <c r="N2258" s="1"/>
      <c r="O2258" s="1"/>
    </row>
    <row r="2259" spans="12:15" x14ac:dyDescent="0.25">
      <c r="L2259" s="1"/>
      <c r="M2259" s="1"/>
      <c r="N2259" s="1"/>
      <c r="O2259" s="1"/>
    </row>
    <row r="2260" spans="12:15" x14ac:dyDescent="0.25">
      <c r="L2260" s="1"/>
      <c r="M2260" s="1"/>
      <c r="N2260" s="1"/>
      <c r="O2260" s="1"/>
    </row>
    <row r="2261" spans="12:15" x14ac:dyDescent="0.25">
      <c r="L2261" s="1"/>
      <c r="M2261" s="1"/>
      <c r="N2261" s="1"/>
      <c r="O2261" s="1"/>
    </row>
    <row r="2262" spans="12:15" x14ac:dyDescent="0.25">
      <c r="L2262" s="1"/>
      <c r="M2262" s="1"/>
      <c r="N2262" s="1"/>
      <c r="O2262" s="1"/>
    </row>
    <row r="2263" spans="12:15" x14ac:dyDescent="0.25">
      <c r="L2263" s="1"/>
      <c r="M2263" s="1"/>
      <c r="N2263" s="1"/>
      <c r="O2263" s="1"/>
    </row>
    <row r="2264" spans="12:15" x14ac:dyDescent="0.25">
      <c r="L2264" s="1"/>
      <c r="M2264" s="1"/>
      <c r="N2264" s="1"/>
      <c r="O2264" s="1"/>
    </row>
    <row r="2265" spans="12:15" x14ac:dyDescent="0.25">
      <c r="L2265" s="1"/>
      <c r="M2265" s="1"/>
      <c r="N2265" s="1"/>
      <c r="O2265" s="1"/>
    </row>
    <row r="2266" spans="12:15" x14ac:dyDescent="0.25">
      <c r="L2266" s="1"/>
      <c r="M2266" s="1"/>
      <c r="N2266" s="1"/>
      <c r="O2266" s="1"/>
    </row>
    <row r="2267" spans="12:15" x14ac:dyDescent="0.25">
      <c r="L2267" s="1"/>
      <c r="M2267" s="1"/>
      <c r="N2267" s="1"/>
      <c r="O2267" s="1"/>
    </row>
    <row r="2268" spans="12:15" x14ac:dyDescent="0.25">
      <c r="L2268" s="1"/>
      <c r="M2268" s="1"/>
      <c r="N2268" s="1"/>
      <c r="O2268" s="1"/>
    </row>
    <row r="2269" spans="12:15" x14ac:dyDescent="0.25">
      <c r="L2269" s="1"/>
      <c r="M2269" s="1"/>
      <c r="N2269" s="1"/>
      <c r="O2269" s="1"/>
    </row>
    <row r="2270" spans="12:15" x14ac:dyDescent="0.25">
      <c r="L2270" s="1"/>
      <c r="M2270" s="1"/>
      <c r="N2270" s="1"/>
      <c r="O2270" s="1"/>
    </row>
    <row r="2271" spans="12:15" x14ac:dyDescent="0.25">
      <c r="L2271" s="1"/>
      <c r="M2271" s="1"/>
      <c r="N2271" s="1"/>
      <c r="O2271" s="1"/>
    </row>
    <row r="2272" spans="12:15" x14ac:dyDescent="0.25">
      <c r="L2272" s="1"/>
      <c r="M2272" s="1"/>
      <c r="N2272" s="1"/>
      <c r="O2272" s="1"/>
    </row>
    <row r="2273" spans="12:15" x14ac:dyDescent="0.25">
      <c r="L2273" s="1"/>
      <c r="M2273" s="1"/>
      <c r="N2273" s="1"/>
      <c r="O2273" s="1"/>
    </row>
    <row r="2274" spans="12:15" x14ac:dyDescent="0.25">
      <c r="L2274" s="1"/>
      <c r="M2274" s="1"/>
      <c r="N2274" s="1"/>
      <c r="O2274" s="1"/>
    </row>
    <row r="2275" spans="12:15" x14ac:dyDescent="0.25">
      <c r="L2275" s="1"/>
      <c r="M2275" s="1"/>
      <c r="N2275" s="1"/>
      <c r="O2275" s="1"/>
    </row>
    <row r="2276" spans="12:15" x14ac:dyDescent="0.25">
      <c r="L2276" s="1"/>
      <c r="M2276" s="1"/>
      <c r="N2276" s="1"/>
      <c r="O2276" s="1"/>
    </row>
    <row r="2277" spans="12:15" x14ac:dyDescent="0.25">
      <c r="L2277" s="1"/>
      <c r="M2277" s="1"/>
      <c r="N2277" s="1"/>
      <c r="O2277" s="1"/>
    </row>
    <row r="2278" spans="12:15" x14ac:dyDescent="0.25">
      <c r="L2278" s="1"/>
      <c r="M2278" s="1"/>
      <c r="N2278" s="1"/>
      <c r="O2278" s="1"/>
    </row>
    <row r="2279" spans="12:15" x14ac:dyDescent="0.25">
      <c r="L2279" s="1"/>
      <c r="M2279" s="1"/>
      <c r="N2279" s="1"/>
      <c r="O2279" s="1"/>
    </row>
    <row r="2280" spans="12:15" x14ac:dyDescent="0.25">
      <c r="L2280" s="1"/>
      <c r="M2280" s="1"/>
      <c r="N2280" s="1"/>
      <c r="O2280" s="1"/>
    </row>
    <row r="2281" spans="12:15" x14ac:dyDescent="0.25">
      <c r="L2281" s="1"/>
      <c r="M2281" s="1"/>
      <c r="N2281" s="1"/>
      <c r="O2281" s="1"/>
    </row>
    <row r="2282" spans="12:15" x14ac:dyDescent="0.25">
      <c r="L2282" s="1"/>
      <c r="M2282" s="1"/>
      <c r="N2282" s="1"/>
      <c r="O2282" s="1"/>
    </row>
    <row r="2283" spans="12:15" x14ac:dyDescent="0.25">
      <c r="L2283" s="1"/>
      <c r="M2283" s="1"/>
      <c r="N2283" s="1"/>
      <c r="O2283" s="1"/>
    </row>
    <row r="2284" spans="12:15" x14ac:dyDescent="0.25">
      <c r="L2284" s="1"/>
      <c r="M2284" s="1"/>
      <c r="N2284" s="1"/>
      <c r="O2284" s="1"/>
    </row>
    <row r="2285" spans="12:15" x14ac:dyDescent="0.25">
      <c r="L2285" s="1"/>
      <c r="M2285" s="1"/>
      <c r="N2285" s="1"/>
      <c r="O2285" s="1"/>
    </row>
    <row r="2286" spans="12:15" x14ac:dyDescent="0.25">
      <c r="L2286" s="1"/>
      <c r="M2286" s="1"/>
      <c r="N2286" s="1"/>
      <c r="O2286" s="1"/>
    </row>
    <row r="2287" spans="12:15" x14ac:dyDescent="0.25">
      <c r="L2287" s="1"/>
      <c r="M2287" s="1"/>
      <c r="N2287" s="1"/>
      <c r="O2287" s="1"/>
    </row>
    <row r="2288" spans="12:15" x14ac:dyDescent="0.25">
      <c r="L2288" s="1"/>
      <c r="M2288" s="1"/>
      <c r="N2288" s="1"/>
      <c r="O2288" s="1"/>
    </row>
    <row r="2289" spans="12:15" x14ac:dyDescent="0.25">
      <c r="L2289" s="1"/>
      <c r="M2289" s="1"/>
      <c r="N2289" s="1"/>
      <c r="O2289" s="1"/>
    </row>
    <row r="2290" spans="12:15" x14ac:dyDescent="0.25">
      <c r="L2290" s="1"/>
      <c r="M2290" s="1"/>
      <c r="N2290" s="1"/>
      <c r="O2290" s="1"/>
    </row>
    <row r="2291" spans="12:15" x14ac:dyDescent="0.25">
      <c r="L2291" s="1"/>
      <c r="M2291" s="1"/>
      <c r="N2291" s="1"/>
      <c r="O2291" s="1"/>
    </row>
    <row r="2292" spans="12:15" x14ac:dyDescent="0.25">
      <c r="L2292" s="1"/>
      <c r="M2292" s="1"/>
      <c r="N2292" s="1"/>
      <c r="O2292" s="1"/>
    </row>
    <row r="2293" spans="12:15" x14ac:dyDescent="0.25">
      <c r="L2293" s="1"/>
      <c r="M2293" s="1"/>
      <c r="N2293" s="1"/>
      <c r="O2293" s="1"/>
    </row>
    <row r="2294" spans="12:15" x14ac:dyDescent="0.25">
      <c r="L2294" s="1"/>
      <c r="M2294" s="1"/>
      <c r="N2294" s="1"/>
      <c r="O2294" s="1"/>
    </row>
    <row r="2295" spans="12:15" x14ac:dyDescent="0.25">
      <c r="L2295" s="1"/>
      <c r="M2295" s="1"/>
      <c r="N2295" s="1"/>
      <c r="O2295" s="1"/>
    </row>
    <row r="2296" spans="12:15" x14ac:dyDescent="0.25">
      <c r="L2296" s="1"/>
      <c r="M2296" s="1"/>
      <c r="N2296" s="1"/>
      <c r="O2296" s="1"/>
    </row>
    <row r="2297" spans="12:15" x14ac:dyDescent="0.25">
      <c r="L2297" s="1"/>
      <c r="M2297" s="1"/>
      <c r="N2297" s="1"/>
      <c r="O2297" s="1"/>
    </row>
    <row r="2298" spans="12:15" x14ac:dyDescent="0.25">
      <c r="L2298" s="1"/>
      <c r="M2298" s="1"/>
      <c r="N2298" s="1"/>
      <c r="O2298" s="1"/>
    </row>
    <row r="2299" spans="12:15" x14ac:dyDescent="0.25">
      <c r="L2299" s="1"/>
      <c r="M2299" s="1"/>
      <c r="N2299" s="1"/>
      <c r="O2299" s="1"/>
    </row>
    <row r="2300" spans="12:15" x14ac:dyDescent="0.25">
      <c r="L2300" s="1"/>
      <c r="M2300" s="1"/>
      <c r="N2300" s="1"/>
      <c r="O2300" s="1"/>
    </row>
    <row r="2301" spans="12:15" x14ac:dyDescent="0.25">
      <c r="L2301" s="1"/>
      <c r="M2301" s="1"/>
      <c r="N2301" s="1"/>
      <c r="O2301" s="1"/>
    </row>
    <row r="2302" spans="12:15" x14ac:dyDescent="0.25">
      <c r="L2302" s="1"/>
      <c r="M2302" s="1"/>
      <c r="N2302" s="1"/>
      <c r="O2302" s="1"/>
    </row>
    <row r="2303" spans="12:15" x14ac:dyDescent="0.25">
      <c r="L2303" s="1"/>
      <c r="M2303" s="1"/>
      <c r="N2303" s="1"/>
      <c r="O2303" s="1"/>
    </row>
    <row r="2304" spans="12:15" x14ac:dyDescent="0.25">
      <c r="L2304" s="1"/>
      <c r="M2304" s="1"/>
      <c r="N2304" s="1"/>
      <c r="O2304" s="1"/>
    </row>
    <row r="2305" spans="12:15" x14ac:dyDescent="0.25">
      <c r="L2305" s="1"/>
      <c r="M2305" s="1"/>
      <c r="N2305" s="1"/>
      <c r="O2305" s="1"/>
    </row>
    <row r="2306" spans="12:15" x14ac:dyDescent="0.25">
      <c r="L2306" s="1"/>
      <c r="M2306" s="1"/>
      <c r="N2306" s="1"/>
      <c r="O2306" s="1"/>
    </row>
    <row r="2307" spans="12:15" x14ac:dyDescent="0.25">
      <c r="L2307" s="1"/>
      <c r="M2307" s="1"/>
      <c r="N2307" s="1"/>
      <c r="O2307" s="1"/>
    </row>
    <row r="2308" spans="12:15" x14ac:dyDescent="0.25">
      <c r="L2308" s="1"/>
      <c r="M2308" s="1"/>
      <c r="N2308" s="1"/>
      <c r="O2308" s="1"/>
    </row>
    <row r="2309" spans="12:15" x14ac:dyDescent="0.25">
      <c r="L2309" s="1"/>
      <c r="M2309" s="1"/>
      <c r="N2309" s="1"/>
      <c r="O2309" s="1"/>
    </row>
    <row r="2310" spans="12:15" x14ac:dyDescent="0.25">
      <c r="L2310" s="1"/>
      <c r="M2310" s="1"/>
      <c r="N2310" s="1"/>
      <c r="O2310" s="1"/>
    </row>
    <row r="2311" spans="12:15" x14ac:dyDescent="0.25">
      <c r="L2311" s="1"/>
      <c r="M2311" s="1"/>
      <c r="N2311" s="1"/>
      <c r="O2311" s="1"/>
    </row>
    <row r="2312" spans="12:15" x14ac:dyDescent="0.25">
      <c r="L2312" s="1"/>
      <c r="M2312" s="1"/>
      <c r="N2312" s="1"/>
      <c r="O2312" s="1"/>
    </row>
    <row r="2313" spans="12:15" x14ac:dyDescent="0.25">
      <c r="L2313" s="1"/>
      <c r="M2313" s="1"/>
      <c r="N2313" s="1"/>
      <c r="O2313" s="1"/>
    </row>
    <row r="2314" spans="12:15" x14ac:dyDescent="0.25">
      <c r="L2314" s="1"/>
      <c r="M2314" s="1"/>
      <c r="N2314" s="1"/>
      <c r="O2314" s="1"/>
    </row>
    <row r="2315" spans="12:15" x14ac:dyDescent="0.25">
      <c r="L2315" s="1"/>
      <c r="M2315" s="1"/>
      <c r="N2315" s="1"/>
      <c r="O2315" s="1"/>
    </row>
    <row r="2316" spans="12:15" x14ac:dyDescent="0.25">
      <c r="L2316" s="1"/>
      <c r="M2316" s="1"/>
      <c r="N2316" s="1"/>
      <c r="O2316" s="1"/>
    </row>
    <row r="2317" spans="12:15" x14ac:dyDescent="0.25">
      <c r="L2317" s="1"/>
      <c r="M2317" s="1"/>
      <c r="N2317" s="1"/>
      <c r="O2317" s="1"/>
    </row>
    <row r="2318" spans="12:15" x14ac:dyDescent="0.25">
      <c r="L2318" s="1"/>
      <c r="M2318" s="1"/>
      <c r="N2318" s="1"/>
      <c r="O2318" s="1"/>
    </row>
    <row r="2319" spans="12:15" x14ac:dyDescent="0.25">
      <c r="L2319" s="1"/>
      <c r="M2319" s="1"/>
      <c r="N2319" s="1"/>
      <c r="O2319" s="1"/>
    </row>
    <row r="2320" spans="12:15" x14ac:dyDescent="0.25">
      <c r="L2320" s="1"/>
      <c r="M2320" s="1"/>
      <c r="N2320" s="1"/>
      <c r="O2320" s="1"/>
    </row>
    <row r="2321" spans="12:15" x14ac:dyDescent="0.25">
      <c r="L2321" s="1"/>
      <c r="M2321" s="1"/>
      <c r="N2321" s="1"/>
      <c r="O2321" s="1"/>
    </row>
    <row r="2322" spans="12:15" x14ac:dyDescent="0.25">
      <c r="L2322" s="1"/>
      <c r="M2322" s="1"/>
      <c r="N2322" s="1"/>
      <c r="O2322" s="1"/>
    </row>
    <row r="2323" spans="12:15" x14ac:dyDescent="0.25">
      <c r="L2323" s="1"/>
      <c r="M2323" s="1"/>
      <c r="N2323" s="1"/>
      <c r="O2323" s="1"/>
    </row>
    <row r="2324" spans="12:15" x14ac:dyDescent="0.25">
      <c r="L2324" s="1"/>
      <c r="M2324" s="1"/>
      <c r="N2324" s="1"/>
      <c r="O2324" s="1"/>
    </row>
    <row r="2325" spans="12:15" x14ac:dyDescent="0.25">
      <c r="L2325" s="1"/>
      <c r="M2325" s="1"/>
      <c r="N2325" s="1"/>
      <c r="O2325" s="1"/>
    </row>
    <row r="2326" spans="12:15" x14ac:dyDescent="0.25">
      <c r="L2326" s="1"/>
      <c r="M2326" s="1"/>
      <c r="N2326" s="1"/>
      <c r="O2326" s="1"/>
    </row>
    <row r="2327" spans="12:15" x14ac:dyDescent="0.25">
      <c r="L2327" s="1"/>
      <c r="M2327" s="1"/>
      <c r="N2327" s="1"/>
      <c r="O2327" s="1"/>
    </row>
    <row r="2328" spans="12:15" x14ac:dyDescent="0.25">
      <c r="L2328" s="1"/>
      <c r="M2328" s="1"/>
      <c r="N2328" s="1"/>
      <c r="O2328" s="1"/>
    </row>
    <row r="2329" spans="12:15" x14ac:dyDescent="0.25">
      <c r="L2329" s="1"/>
      <c r="M2329" s="1"/>
      <c r="N2329" s="1"/>
      <c r="O2329" s="1"/>
    </row>
    <row r="2330" spans="12:15" x14ac:dyDescent="0.25">
      <c r="L2330" s="1"/>
      <c r="M2330" s="1"/>
      <c r="N2330" s="1"/>
      <c r="O2330" s="1"/>
    </row>
    <row r="2331" spans="12:15" x14ac:dyDescent="0.25">
      <c r="L2331" s="1"/>
      <c r="M2331" s="1"/>
      <c r="N2331" s="1"/>
      <c r="O2331" s="1"/>
    </row>
    <row r="2332" spans="12:15" x14ac:dyDescent="0.25">
      <c r="L2332" s="1"/>
      <c r="M2332" s="1"/>
      <c r="N2332" s="1"/>
      <c r="O2332" s="1"/>
    </row>
    <row r="2333" spans="12:15" x14ac:dyDescent="0.25">
      <c r="L2333" s="1"/>
      <c r="M2333" s="1"/>
      <c r="N2333" s="1"/>
      <c r="O2333" s="1"/>
    </row>
    <row r="2334" spans="12:15" x14ac:dyDescent="0.25">
      <c r="L2334" s="1"/>
      <c r="M2334" s="1"/>
      <c r="N2334" s="1"/>
      <c r="O2334" s="1"/>
    </row>
    <row r="2335" spans="12:15" x14ac:dyDescent="0.25">
      <c r="L2335" s="1"/>
      <c r="M2335" s="1"/>
      <c r="N2335" s="1"/>
      <c r="O2335" s="1"/>
    </row>
    <row r="2336" spans="12:15" x14ac:dyDescent="0.25">
      <c r="L2336" s="1"/>
      <c r="M2336" s="1"/>
      <c r="N2336" s="1"/>
      <c r="O2336" s="1"/>
    </row>
    <row r="2337" spans="12:15" x14ac:dyDescent="0.25">
      <c r="L2337" s="1"/>
      <c r="M2337" s="1"/>
      <c r="N2337" s="1"/>
      <c r="O2337" s="1"/>
    </row>
    <row r="2338" spans="12:15" x14ac:dyDescent="0.25">
      <c r="L2338" s="1"/>
      <c r="M2338" s="1"/>
      <c r="N2338" s="1"/>
      <c r="O2338" s="1"/>
    </row>
    <row r="2339" spans="12:15" x14ac:dyDescent="0.25">
      <c r="L2339" s="1"/>
      <c r="M2339" s="1"/>
      <c r="N2339" s="1"/>
      <c r="O2339" s="1"/>
    </row>
    <row r="2340" spans="12:15" x14ac:dyDescent="0.25">
      <c r="L2340" s="1"/>
      <c r="M2340" s="1"/>
      <c r="N2340" s="1"/>
      <c r="O2340" s="1"/>
    </row>
    <row r="2341" spans="12:15" x14ac:dyDescent="0.25">
      <c r="L2341" s="1"/>
      <c r="M2341" s="1"/>
      <c r="N2341" s="1"/>
      <c r="O2341" s="1"/>
    </row>
    <row r="2342" spans="12:15" x14ac:dyDescent="0.25">
      <c r="L2342" s="1"/>
      <c r="M2342" s="1"/>
      <c r="N2342" s="1"/>
      <c r="O2342" s="1"/>
    </row>
    <row r="2343" spans="12:15" x14ac:dyDescent="0.25">
      <c r="L2343" s="1"/>
      <c r="M2343" s="1"/>
      <c r="N2343" s="1"/>
      <c r="O2343" s="1"/>
    </row>
    <row r="2344" spans="12:15" x14ac:dyDescent="0.25">
      <c r="L2344" s="1"/>
      <c r="M2344" s="1"/>
      <c r="N2344" s="1"/>
      <c r="O2344" s="1"/>
    </row>
    <row r="2345" spans="12:15" x14ac:dyDescent="0.25">
      <c r="L2345" s="1"/>
      <c r="M2345" s="1"/>
      <c r="N2345" s="1"/>
      <c r="O2345" s="1"/>
    </row>
    <row r="2346" spans="12:15" x14ac:dyDescent="0.25">
      <c r="L2346" s="1"/>
      <c r="M2346" s="1"/>
      <c r="N2346" s="1"/>
      <c r="O2346" s="1"/>
    </row>
    <row r="2347" spans="12:15" x14ac:dyDescent="0.25">
      <c r="L2347" s="1"/>
      <c r="M2347" s="1"/>
      <c r="N2347" s="1"/>
      <c r="O2347" s="1"/>
    </row>
    <row r="2348" spans="12:15" x14ac:dyDescent="0.25">
      <c r="L2348" s="1"/>
      <c r="M2348" s="1"/>
      <c r="N2348" s="1"/>
      <c r="O2348" s="1"/>
    </row>
    <row r="2349" spans="12:15" x14ac:dyDescent="0.25">
      <c r="L2349" s="1"/>
      <c r="M2349" s="1"/>
      <c r="N2349" s="1"/>
      <c r="O2349" s="1"/>
    </row>
    <row r="2350" spans="12:15" x14ac:dyDescent="0.25">
      <c r="L2350" s="1"/>
      <c r="M2350" s="1"/>
      <c r="N2350" s="1"/>
      <c r="O2350" s="1"/>
    </row>
    <row r="2351" spans="12:15" x14ac:dyDescent="0.25">
      <c r="L2351" s="1"/>
      <c r="M2351" s="1"/>
      <c r="N2351" s="1"/>
      <c r="O2351" s="1"/>
    </row>
    <row r="2352" spans="12:15" x14ac:dyDescent="0.25">
      <c r="L2352" s="1"/>
      <c r="M2352" s="1"/>
      <c r="N2352" s="1"/>
      <c r="O2352" s="1"/>
    </row>
    <row r="2353" spans="12:15" x14ac:dyDescent="0.25">
      <c r="L2353" s="1"/>
      <c r="M2353" s="1"/>
      <c r="N2353" s="1"/>
      <c r="O2353" s="1"/>
    </row>
    <row r="2354" spans="12:15" x14ac:dyDescent="0.25">
      <c r="L2354" s="1"/>
      <c r="M2354" s="1"/>
      <c r="N2354" s="1"/>
      <c r="O2354" s="1"/>
    </row>
    <row r="2355" spans="12:15" x14ac:dyDescent="0.25">
      <c r="L2355" s="1"/>
      <c r="M2355" s="1"/>
      <c r="N2355" s="1"/>
      <c r="O2355" s="1"/>
    </row>
    <row r="2356" spans="12:15" x14ac:dyDescent="0.25">
      <c r="L2356" s="1"/>
      <c r="M2356" s="1"/>
      <c r="N2356" s="1"/>
      <c r="O2356" s="1"/>
    </row>
    <row r="2357" spans="12:15" x14ac:dyDescent="0.25">
      <c r="L2357" s="1"/>
      <c r="M2357" s="1"/>
      <c r="N2357" s="1"/>
      <c r="O2357" s="1"/>
    </row>
    <row r="2358" spans="12:15" x14ac:dyDescent="0.25">
      <c r="L2358" s="1"/>
      <c r="M2358" s="1"/>
      <c r="N2358" s="1"/>
      <c r="O2358" s="1"/>
    </row>
    <row r="2359" spans="12:15" x14ac:dyDescent="0.25">
      <c r="L2359" s="1"/>
      <c r="M2359" s="1"/>
      <c r="N2359" s="1"/>
      <c r="O2359" s="1"/>
    </row>
    <row r="2360" spans="12:15" x14ac:dyDescent="0.25">
      <c r="L2360" s="1"/>
      <c r="M2360" s="1"/>
      <c r="N2360" s="1"/>
      <c r="O2360" s="1"/>
    </row>
    <row r="2361" spans="12:15" x14ac:dyDescent="0.25">
      <c r="L2361" s="1"/>
      <c r="M2361" s="1"/>
      <c r="N2361" s="1"/>
      <c r="O2361" s="1"/>
    </row>
    <row r="2362" spans="12:15" x14ac:dyDescent="0.25">
      <c r="L2362" s="1"/>
      <c r="M2362" s="1"/>
      <c r="N2362" s="1"/>
      <c r="O2362" s="1"/>
    </row>
    <row r="2363" spans="12:15" x14ac:dyDescent="0.25">
      <c r="L2363" s="1"/>
      <c r="M2363" s="1"/>
      <c r="N2363" s="1"/>
      <c r="O2363" s="1"/>
    </row>
    <row r="2364" spans="12:15" x14ac:dyDescent="0.25">
      <c r="L2364" s="1"/>
      <c r="M2364" s="1"/>
      <c r="N2364" s="1"/>
      <c r="O2364" s="1"/>
    </row>
    <row r="2365" spans="12:15" x14ac:dyDescent="0.25">
      <c r="L2365" s="1"/>
      <c r="M2365" s="1"/>
      <c r="N2365" s="1"/>
      <c r="O2365" s="1"/>
    </row>
    <row r="2366" spans="12:15" x14ac:dyDescent="0.25">
      <c r="L2366" s="1"/>
      <c r="M2366" s="1"/>
      <c r="N2366" s="1"/>
      <c r="O2366" s="1"/>
    </row>
    <row r="2367" spans="12:15" x14ac:dyDescent="0.25">
      <c r="L2367" s="1"/>
      <c r="M2367" s="1"/>
      <c r="N2367" s="1"/>
      <c r="O2367" s="1"/>
    </row>
    <row r="2368" spans="12:15" x14ac:dyDescent="0.25">
      <c r="L2368" s="1"/>
      <c r="M2368" s="1"/>
      <c r="N2368" s="1"/>
      <c r="O2368" s="1"/>
    </row>
    <row r="2369" spans="12:15" x14ac:dyDescent="0.25">
      <c r="L2369" s="1"/>
      <c r="M2369" s="1"/>
      <c r="N2369" s="1"/>
      <c r="O2369" s="1"/>
    </row>
    <row r="2370" spans="12:15" x14ac:dyDescent="0.25">
      <c r="L2370" s="1"/>
      <c r="M2370" s="1"/>
      <c r="N2370" s="1"/>
      <c r="O2370" s="1"/>
    </row>
    <row r="2371" spans="12:15" x14ac:dyDescent="0.25">
      <c r="L2371" s="1"/>
      <c r="M2371" s="1"/>
      <c r="N2371" s="1"/>
      <c r="O2371" s="1"/>
    </row>
    <row r="2372" spans="12:15" x14ac:dyDescent="0.25">
      <c r="L2372" s="1"/>
      <c r="M2372" s="1"/>
      <c r="N2372" s="1"/>
      <c r="O2372" s="1"/>
    </row>
    <row r="2373" spans="12:15" x14ac:dyDescent="0.25">
      <c r="L2373" s="1"/>
      <c r="M2373" s="1"/>
      <c r="N2373" s="1"/>
      <c r="O2373" s="1"/>
    </row>
    <row r="2374" spans="12:15" x14ac:dyDescent="0.25">
      <c r="L2374" s="1"/>
      <c r="M2374" s="1"/>
      <c r="N2374" s="1"/>
      <c r="O2374" s="1"/>
    </row>
    <row r="2375" spans="12:15" x14ac:dyDescent="0.25">
      <c r="L2375" s="1"/>
      <c r="M2375" s="1"/>
      <c r="N2375" s="1"/>
      <c r="O2375" s="1"/>
    </row>
    <row r="2376" spans="12:15" x14ac:dyDescent="0.25">
      <c r="L2376" s="1"/>
      <c r="M2376" s="1"/>
      <c r="N2376" s="1"/>
      <c r="O2376" s="1"/>
    </row>
    <row r="2377" spans="12:15" x14ac:dyDescent="0.25">
      <c r="L2377" s="1"/>
      <c r="M2377" s="1"/>
      <c r="N2377" s="1"/>
      <c r="O2377" s="1"/>
    </row>
    <row r="2378" spans="12:15" x14ac:dyDescent="0.25">
      <c r="L2378" s="1"/>
      <c r="M2378" s="1"/>
      <c r="N2378" s="1"/>
      <c r="O2378" s="1"/>
    </row>
    <row r="2379" spans="12:15" x14ac:dyDescent="0.25">
      <c r="L2379" s="1"/>
      <c r="M2379" s="1"/>
      <c r="N2379" s="1"/>
      <c r="O2379" s="1"/>
    </row>
    <row r="2380" spans="12:15" x14ac:dyDescent="0.25">
      <c r="L2380" s="1"/>
      <c r="M2380" s="1"/>
      <c r="N2380" s="1"/>
      <c r="O2380" s="1"/>
    </row>
    <row r="2381" spans="12:15" x14ac:dyDescent="0.25">
      <c r="L2381" s="1"/>
      <c r="M2381" s="1"/>
      <c r="N2381" s="1"/>
      <c r="O2381" s="1"/>
    </row>
    <row r="2382" spans="12:15" x14ac:dyDescent="0.25">
      <c r="L2382" s="1"/>
      <c r="M2382" s="1"/>
      <c r="N2382" s="1"/>
      <c r="O2382" s="1"/>
    </row>
    <row r="2383" spans="12:15" x14ac:dyDescent="0.25">
      <c r="L2383" s="1"/>
      <c r="M2383" s="1"/>
      <c r="N2383" s="1"/>
      <c r="O2383" s="1"/>
    </row>
    <row r="2384" spans="12:15" x14ac:dyDescent="0.25">
      <c r="L2384" s="1"/>
      <c r="M2384" s="1"/>
      <c r="N2384" s="1"/>
      <c r="O2384" s="1"/>
    </row>
    <row r="2385" spans="12:15" x14ac:dyDescent="0.25">
      <c r="L2385" s="1"/>
      <c r="M2385" s="1"/>
      <c r="N2385" s="1"/>
      <c r="O2385" s="1"/>
    </row>
    <row r="2386" spans="12:15" x14ac:dyDescent="0.25">
      <c r="L2386" s="1"/>
      <c r="M2386" s="1"/>
      <c r="N2386" s="1"/>
      <c r="O2386" s="1"/>
    </row>
    <row r="2387" spans="12:15" x14ac:dyDescent="0.25">
      <c r="L2387" s="1"/>
      <c r="M2387" s="1"/>
      <c r="N2387" s="1"/>
      <c r="O2387" s="1"/>
    </row>
    <row r="2388" spans="12:15" x14ac:dyDescent="0.25">
      <c r="L2388" s="1"/>
      <c r="M2388" s="1"/>
      <c r="N2388" s="1"/>
      <c r="O2388" s="1"/>
    </row>
    <row r="2389" spans="12:15" x14ac:dyDescent="0.25">
      <c r="L2389" s="1"/>
      <c r="M2389" s="1"/>
      <c r="N2389" s="1"/>
      <c r="O2389" s="1"/>
    </row>
    <row r="2390" spans="12:15" x14ac:dyDescent="0.25">
      <c r="L2390" s="1"/>
      <c r="M2390" s="1"/>
      <c r="N2390" s="1"/>
      <c r="O2390" s="1"/>
    </row>
    <row r="2391" spans="12:15" x14ac:dyDescent="0.25">
      <c r="L2391" s="1"/>
      <c r="M2391" s="1"/>
      <c r="N2391" s="1"/>
      <c r="O2391" s="1"/>
    </row>
    <row r="2392" spans="12:15" x14ac:dyDescent="0.25">
      <c r="L2392" s="1"/>
      <c r="M2392" s="1"/>
      <c r="N2392" s="1"/>
      <c r="O2392" s="1"/>
    </row>
    <row r="2393" spans="12:15" x14ac:dyDescent="0.25">
      <c r="L2393" s="1"/>
      <c r="M2393" s="1"/>
      <c r="N2393" s="1"/>
      <c r="O2393" s="1"/>
    </row>
    <row r="2394" spans="12:15" x14ac:dyDescent="0.25">
      <c r="L2394" s="1"/>
      <c r="M2394" s="1"/>
      <c r="N2394" s="1"/>
      <c r="O2394" s="1"/>
    </row>
    <row r="2395" spans="12:15" x14ac:dyDescent="0.25">
      <c r="L2395" s="1"/>
      <c r="M2395" s="1"/>
      <c r="N2395" s="1"/>
      <c r="O2395" s="1"/>
    </row>
    <row r="2396" spans="12:15" x14ac:dyDescent="0.25">
      <c r="L2396" s="1"/>
      <c r="M2396" s="1"/>
      <c r="N2396" s="1"/>
      <c r="O2396" s="1"/>
    </row>
    <row r="2397" spans="12:15" x14ac:dyDescent="0.25">
      <c r="L2397" s="1"/>
      <c r="M2397" s="1"/>
      <c r="N2397" s="1"/>
      <c r="O2397" s="1"/>
    </row>
    <row r="2398" spans="12:15" x14ac:dyDescent="0.25">
      <c r="L2398" s="1"/>
      <c r="M2398" s="1"/>
      <c r="N2398" s="1"/>
      <c r="O2398" s="1"/>
    </row>
    <row r="2399" spans="12:15" x14ac:dyDescent="0.25">
      <c r="L2399" s="1"/>
      <c r="M2399" s="1"/>
      <c r="N2399" s="1"/>
      <c r="O2399" s="1"/>
    </row>
    <row r="2400" spans="12:15" x14ac:dyDescent="0.25">
      <c r="L2400" s="1"/>
      <c r="M2400" s="1"/>
      <c r="N2400" s="1"/>
      <c r="O2400" s="1"/>
    </row>
    <row r="2401" spans="12:15" x14ac:dyDescent="0.25">
      <c r="L2401" s="1"/>
      <c r="M2401" s="1"/>
      <c r="N2401" s="1"/>
      <c r="O2401" s="1"/>
    </row>
    <row r="2402" spans="12:15" x14ac:dyDescent="0.25">
      <c r="L2402" s="1"/>
      <c r="M2402" s="1"/>
      <c r="N2402" s="1"/>
      <c r="O2402" s="1"/>
    </row>
    <row r="2403" spans="12:15" x14ac:dyDescent="0.25">
      <c r="L2403" s="1"/>
      <c r="M2403" s="1"/>
      <c r="N2403" s="1"/>
      <c r="O2403" s="1"/>
    </row>
    <row r="2404" spans="12:15" x14ac:dyDescent="0.25">
      <c r="L2404" s="1"/>
      <c r="M2404" s="1"/>
      <c r="N2404" s="1"/>
      <c r="O2404" s="1"/>
    </row>
    <row r="2405" spans="12:15" x14ac:dyDescent="0.25">
      <c r="L2405" s="1"/>
      <c r="M2405" s="1"/>
      <c r="N2405" s="1"/>
      <c r="O2405" s="1"/>
    </row>
    <row r="2406" spans="12:15" x14ac:dyDescent="0.25">
      <c r="L2406" s="1"/>
      <c r="M2406" s="1"/>
      <c r="N2406" s="1"/>
      <c r="O2406" s="1"/>
    </row>
    <row r="2407" spans="12:15" x14ac:dyDescent="0.25">
      <c r="L2407" s="1"/>
      <c r="M2407" s="1"/>
      <c r="N2407" s="1"/>
      <c r="O2407" s="1"/>
    </row>
    <row r="2408" spans="12:15" x14ac:dyDescent="0.25">
      <c r="L2408" s="1"/>
      <c r="M2408" s="1"/>
      <c r="N2408" s="1"/>
      <c r="O2408" s="1"/>
    </row>
    <row r="2409" spans="12:15" x14ac:dyDescent="0.25">
      <c r="L2409" s="1"/>
      <c r="M2409" s="1"/>
      <c r="N2409" s="1"/>
      <c r="O2409" s="1"/>
    </row>
    <row r="2410" spans="12:15" x14ac:dyDescent="0.25">
      <c r="L2410" s="1"/>
      <c r="M2410" s="1"/>
      <c r="N2410" s="1"/>
      <c r="O2410" s="1"/>
    </row>
    <row r="2411" spans="12:15" x14ac:dyDescent="0.25">
      <c r="L2411" s="1"/>
      <c r="M2411" s="1"/>
      <c r="N2411" s="1"/>
      <c r="O2411" s="1"/>
    </row>
    <row r="2412" spans="12:15" x14ac:dyDescent="0.25">
      <c r="L2412" s="1"/>
      <c r="M2412" s="1"/>
      <c r="N2412" s="1"/>
      <c r="O2412" s="1"/>
    </row>
    <row r="2413" spans="12:15" x14ac:dyDescent="0.25">
      <c r="L2413" s="1"/>
      <c r="M2413" s="1"/>
      <c r="N2413" s="1"/>
      <c r="O2413" s="1"/>
    </row>
    <row r="2414" spans="12:15" x14ac:dyDescent="0.25">
      <c r="L2414" s="1"/>
      <c r="M2414" s="1"/>
      <c r="N2414" s="1"/>
      <c r="O2414" s="1"/>
    </row>
    <row r="2415" spans="12:15" x14ac:dyDescent="0.25">
      <c r="L2415" s="1"/>
      <c r="M2415" s="1"/>
      <c r="N2415" s="1"/>
      <c r="O2415" s="1"/>
    </row>
    <row r="2416" spans="12:15" x14ac:dyDescent="0.25">
      <c r="L2416" s="1"/>
      <c r="M2416" s="1"/>
      <c r="N2416" s="1"/>
      <c r="O2416" s="1"/>
    </row>
    <row r="2417" spans="12:15" x14ac:dyDescent="0.25">
      <c r="L2417" s="1"/>
      <c r="M2417" s="1"/>
      <c r="N2417" s="1"/>
      <c r="O2417" s="1"/>
    </row>
    <row r="2418" spans="12:15" x14ac:dyDescent="0.25">
      <c r="L2418" s="1"/>
      <c r="M2418" s="1"/>
      <c r="N2418" s="1"/>
      <c r="O2418" s="1"/>
    </row>
    <row r="2419" spans="12:15" x14ac:dyDescent="0.25">
      <c r="L2419" s="1"/>
      <c r="M2419" s="1"/>
      <c r="N2419" s="1"/>
      <c r="O2419" s="1"/>
    </row>
    <row r="2420" spans="12:15" x14ac:dyDescent="0.25">
      <c r="L2420" s="1"/>
      <c r="M2420" s="1"/>
      <c r="N2420" s="1"/>
      <c r="O2420" s="1"/>
    </row>
    <row r="2421" spans="12:15" x14ac:dyDescent="0.25">
      <c r="L2421" s="1"/>
      <c r="M2421" s="1"/>
      <c r="N2421" s="1"/>
      <c r="O2421" s="1"/>
    </row>
    <row r="2422" spans="12:15" x14ac:dyDescent="0.25">
      <c r="L2422" s="1"/>
      <c r="M2422" s="1"/>
      <c r="N2422" s="1"/>
      <c r="O2422" s="1"/>
    </row>
    <row r="2423" spans="12:15" x14ac:dyDescent="0.25">
      <c r="L2423" s="1"/>
      <c r="M2423" s="1"/>
      <c r="N2423" s="1"/>
      <c r="O2423" s="1"/>
    </row>
    <row r="2424" spans="12:15" x14ac:dyDescent="0.25">
      <c r="L2424" s="1"/>
      <c r="M2424" s="1"/>
      <c r="N2424" s="1"/>
      <c r="O2424" s="1"/>
    </row>
    <row r="2425" spans="12:15" x14ac:dyDescent="0.25">
      <c r="L2425" s="1"/>
      <c r="M2425" s="1"/>
      <c r="N2425" s="1"/>
      <c r="O2425" s="1"/>
    </row>
    <row r="2426" spans="12:15" x14ac:dyDescent="0.25">
      <c r="L2426" s="1"/>
      <c r="M2426" s="1"/>
      <c r="N2426" s="1"/>
      <c r="O2426" s="1"/>
    </row>
    <row r="2427" spans="12:15" x14ac:dyDescent="0.25">
      <c r="L2427" s="1"/>
      <c r="M2427" s="1"/>
      <c r="N2427" s="1"/>
      <c r="O2427" s="1"/>
    </row>
    <row r="2428" spans="12:15" x14ac:dyDescent="0.25">
      <c r="L2428" s="1"/>
      <c r="M2428" s="1"/>
      <c r="N2428" s="1"/>
      <c r="O2428" s="1"/>
    </row>
    <row r="2429" spans="12:15" x14ac:dyDescent="0.25">
      <c r="L2429" s="1"/>
      <c r="M2429" s="1"/>
      <c r="N2429" s="1"/>
      <c r="O2429" s="1"/>
    </row>
    <row r="2430" spans="12:15" x14ac:dyDescent="0.25">
      <c r="L2430" s="1"/>
      <c r="M2430" s="1"/>
      <c r="N2430" s="1"/>
      <c r="O2430" s="1"/>
    </row>
    <row r="2431" spans="12:15" x14ac:dyDescent="0.25">
      <c r="L2431" s="1"/>
      <c r="M2431" s="1"/>
      <c r="N2431" s="1"/>
      <c r="O2431" s="1"/>
    </row>
    <row r="2432" spans="12:15" x14ac:dyDescent="0.25">
      <c r="L2432" s="1"/>
      <c r="M2432" s="1"/>
      <c r="N2432" s="1"/>
      <c r="O2432" s="1"/>
    </row>
    <row r="2433" spans="12:15" x14ac:dyDescent="0.25">
      <c r="L2433" s="1"/>
      <c r="M2433" s="1"/>
      <c r="N2433" s="1"/>
      <c r="O2433" s="1"/>
    </row>
    <row r="2434" spans="12:15" x14ac:dyDescent="0.25">
      <c r="L2434" s="1"/>
      <c r="M2434" s="1"/>
      <c r="N2434" s="1"/>
      <c r="O2434" s="1"/>
    </row>
    <row r="2435" spans="12:15" x14ac:dyDescent="0.25">
      <c r="L2435" s="1"/>
      <c r="M2435" s="1"/>
      <c r="N2435" s="1"/>
      <c r="O2435" s="1"/>
    </row>
    <row r="2436" spans="12:15" x14ac:dyDescent="0.25">
      <c r="L2436" s="1"/>
      <c r="M2436" s="1"/>
      <c r="N2436" s="1"/>
      <c r="O2436" s="1"/>
    </row>
    <row r="2437" spans="12:15" x14ac:dyDescent="0.25">
      <c r="L2437" s="1"/>
      <c r="M2437" s="1"/>
      <c r="N2437" s="1"/>
      <c r="O2437" s="1"/>
    </row>
    <row r="2438" spans="12:15" x14ac:dyDescent="0.25">
      <c r="L2438" s="1"/>
      <c r="M2438" s="1"/>
      <c r="N2438" s="1"/>
      <c r="O2438" s="1"/>
    </row>
    <row r="2439" spans="12:15" x14ac:dyDescent="0.25">
      <c r="L2439" s="1"/>
      <c r="M2439" s="1"/>
      <c r="N2439" s="1"/>
      <c r="O2439" s="1"/>
    </row>
    <row r="2440" spans="12:15" x14ac:dyDescent="0.25">
      <c r="L2440" s="1"/>
      <c r="M2440" s="1"/>
      <c r="N2440" s="1"/>
      <c r="O2440" s="1"/>
    </row>
    <row r="2441" spans="12:15" x14ac:dyDescent="0.25">
      <c r="L2441" s="1"/>
      <c r="M2441" s="1"/>
      <c r="N2441" s="1"/>
      <c r="O2441" s="1"/>
    </row>
    <row r="2442" spans="12:15" x14ac:dyDescent="0.25">
      <c r="L2442" s="1"/>
      <c r="M2442" s="1"/>
      <c r="N2442" s="1"/>
      <c r="O2442" s="1"/>
    </row>
    <row r="2443" spans="12:15" x14ac:dyDescent="0.25">
      <c r="L2443" s="1"/>
      <c r="M2443" s="1"/>
      <c r="N2443" s="1"/>
      <c r="O2443" s="1"/>
    </row>
    <row r="2444" spans="12:15" x14ac:dyDescent="0.25">
      <c r="L2444" s="1"/>
      <c r="M2444" s="1"/>
      <c r="N2444" s="1"/>
      <c r="O2444" s="1"/>
    </row>
    <row r="2445" spans="12:15" x14ac:dyDescent="0.25">
      <c r="L2445" s="1"/>
      <c r="M2445" s="1"/>
      <c r="N2445" s="1"/>
      <c r="O2445" s="1"/>
    </row>
    <row r="2446" spans="12:15" x14ac:dyDescent="0.25">
      <c r="L2446" s="1"/>
      <c r="M2446" s="1"/>
      <c r="N2446" s="1"/>
      <c r="O2446" s="1"/>
    </row>
    <row r="2447" spans="12:15" x14ac:dyDescent="0.25">
      <c r="L2447" s="1"/>
      <c r="M2447" s="1"/>
      <c r="N2447" s="1"/>
      <c r="O2447" s="1"/>
    </row>
    <row r="2448" spans="12:15" x14ac:dyDescent="0.25">
      <c r="L2448" s="1"/>
      <c r="M2448" s="1"/>
      <c r="N2448" s="1"/>
      <c r="O2448" s="1"/>
    </row>
    <row r="2449" spans="12:15" x14ac:dyDescent="0.25">
      <c r="L2449" s="1"/>
      <c r="M2449" s="1"/>
      <c r="N2449" s="1"/>
      <c r="O2449" s="1"/>
    </row>
    <row r="2450" spans="12:15" x14ac:dyDescent="0.25">
      <c r="L2450" s="1"/>
      <c r="M2450" s="1"/>
      <c r="N2450" s="1"/>
      <c r="O2450" s="1"/>
    </row>
    <row r="2451" spans="12:15" x14ac:dyDescent="0.25">
      <c r="L2451" s="1"/>
      <c r="M2451" s="1"/>
      <c r="N2451" s="1"/>
      <c r="O2451" s="1"/>
    </row>
    <row r="2452" spans="12:15" x14ac:dyDescent="0.25">
      <c r="L2452" s="1"/>
      <c r="M2452" s="1"/>
      <c r="N2452" s="1"/>
      <c r="O2452" s="1"/>
    </row>
    <row r="2453" spans="12:15" x14ac:dyDescent="0.25">
      <c r="L2453" s="1"/>
      <c r="M2453" s="1"/>
      <c r="N2453" s="1"/>
      <c r="O2453" s="1"/>
    </row>
    <row r="2454" spans="12:15" x14ac:dyDescent="0.25">
      <c r="L2454" s="1"/>
      <c r="M2454" s="1"/>
      <c r="N2454" s="1"/>
      <c r="O2454" s="1"/>
    </row>
    <row r="2455" spans="12:15" x14ac:dyDescent="0.25">
      <c r="L2455" s="1"/>
      <c r="M2455" s="1"/>
      <c r="N2455" s="1"/>
      <c r="O2455" s="1"/>
    </row>
    <row r="2456" spans="12:15" x14ac:dyDescent="0.25">
      <c r="L2456" s="1"/>
      <c r="M2456" s="1"/>
      <c r="N2456" s="1"/>
      <c r="O2456" s="1"/>
    </row>
    <row r="2457" spans="12:15" x14ac:dyDescent="0.25">
      <c r="L2457" s="1"/>
      <c r="M2457" s="1"/>
      <c r="N2457" s="1"/>
      <c r="O2457" s="1"/>
    </row>
    <row r="2458" spans="12:15" x14ac:dyDescent="0.25">
      <c r="L2458" s="1"/>
      <c r="M2458" s="1"/>
      <c r="N2458" s="1"/>
      <c r="O2458" s="1"/>
    </row>
    <row r="2459" spans="12:15" x14ac:dyDescent="0.25">
      <c r="L2459" s="1"/>
      <c r="M2459" s="1"/>
      <c r="N2459" s="1"/>
      <c r="O2459" s="1"/>
    </row>
    <row r="2460" spans="12:15" x14ac:dyDescent="0.25">
      <c r="L2460" s="1"/>
      <c r="M2460" s="1"/>
      <c r="N2460" s="1"/>
      <c r="O2460" s="1"/>
    </row>
    <row r="2461" spans="12:15" x14ac:dyDescent="0.25">
      <c r="L2461" s="1"/>
      <c r="M2461" s="1"/>
      <c r="N2461" s="1"/>
      <c r="O2461" s="1"/>
    </row>
    <row r="2462" spans="12:15" x14ac:dyDescent="0.25">
      <c r="L2462" s="1"/>
      <c r="M2462" s="1"/>
      <c r="N2462" s="1"/>
      <c r="O2462" s="1"/>
    </row>
    <row r="2463" spans="12:15" x14ac:dyDescent="0.25">
      <c r="L2463" s="1"/>
      <c r="M2463" s="1"/>
      <c r="N2463" s="1"/>
      <c r="O2463" s="1"/>
    </row>
    <row r="2464" spans="12:15" x14ac:dyDescent="0.25">
      <c r="L2464" s="1"/>
      <c r="M2464" s="1"/>
      <c r="N2464" s="1"/>
      <c r="O2464" s="1"/>
    </row>
    <row r="2465" spans="12:15" x14ac:dyDescent="0.25">
      <c r="L2465" s="1"/>
      <c r="M2465" s="1"/>
      <c r="N2465" s="1"/>
      <c r="O2465" s="1"/>
    </row>
    <row r="2466" spans="12:15" x14ac:dyDescent="0.25">
      <c r="L2466" s="1"/>
      <c r="M2466" s="1"/>
      <c r="N2466" s="1"/>
      <c r="O2466" s="1"/>
    </row>
    <row r="2467" spans="12:15" x14ac:dyDescent="0.25">
      <c r="L2467" s="1"/>
      <c r="M2467" s="1"/>
      <c r="N2467" s="1"/>
      <c r="O2467" s="1"/>
    </row>
    <row r="2468" spans="12:15" x14ac:dyDescent="0.25">
      <c r="L2468" s="1"/>
      <c r="M2468" s="1"/>
      <c r="N2468" s="1"/>
      <c r="O2468" s="1"/>
    </row>
    <row r="2469" spans="12:15" x14ac:dyDescent="0.25">
      <c r="L2469" s="1"/>
      <c r="M2469" s="1"/>
      <c r="N2469" s="1"/>
      <c r="O2469" s="1"/>
    </row>
    <row r="2470" spans="12:15" x14ac:dyDescent="0.25">
      <c r="L2470" s="1"/>
      <c r="M2470" s="1"/>
      <c r="N2470" s="1"/>
      <c r="O2470" s="1"/>
    </row>
    <row r="2471" spans="12:15" x14ac:dyDescent="0.25">
      <c r="L2471" s="1"/>
      <c r="M2471" s="1"/>
      <c r="N2471" s="1"/>
      <c r="O2471" s="1"/>
    </row>
    <row r="2472" spans="12:15" x14ac:dyDescent="0.25">
      <c r="L2472" s="1"/>
      <c r="M2472" s="1"/>
      <c r="N2472" s="1"/>
      <c r="O2472" s="1"/>
    </row>
    <row r="2473" spans="12:15" x14ac:dyDescent="0.25">
      <c r="L2473" s="1"/>
      <c r="M2473" s="1"/>
      <c r="N2473" s="1"/>
      <c r="O2473" s="1"/>
    </row>
    <row r="2474" spans="12:15" x14ac:dyDescent="0.25">
      <c r="L2474" s="1"/>
      <c r="M2474" s="1"/>
      <c r="N2474" s="1"/>
      <c r="O2474" s="1"/>
    </row>
    <row r="2475" spans="12:15" x14ac:dyDescent="0.25">
      <c r="L2475" s="1"/>
      <c r="M2475" s="1"/>
      <c r="N2475" s="1"/>
      <c r="O2475" s="1"/>
    </row>
    <row r="2476" spans="12:15" x14ac:dyDescent="0.25">
      <c r="L2476" s="1"/>
      <c r="M2476" s="1"/>
      <c r="N2476" s="1"/>
      <c r="O2476" s="1"/>
    </row>
    <row r="2477" spans="12:15" x14ac:dyDescent="0.25">
      <c r="L2477" s="1"/>
      <c r="M2477" s="1"/>
      <c r="N2477" s="1"/>
      <c r="O2477" s="1"/>
    </row>
    <row r="2478" spans="12:15" x14ac:dyDescent="0.25">
      <c r="L2478" s="1"/>
      <c r="M2478" s="1"/>
      <c r="N2478" s="1"/>
      <c r="O2478" s="1"/>
    </row>
    <row r="2479" spans="12:15" x14ac:dyDescent="0.25">
      <c r="L2479" s="1"/>
      <c r="M2479" s="1"/>
      <c r="N2479" s="1"/>
      <c r="O2479" s="1"/>
    </row>
    <row r="2480" spans="12:15" x14ac:dyDescent="0.25">
      <c r="L2480" s="1"/>
      <c r="M2480" s="1"/>
      <c r="N2480" s="1"/>
      <c r="O2480" s="1"/>
    </row>
    <row r="2481" spans="12:15" x14ac:dyDescent="0.25">
      <c r="L2481" s="1"/>
      <c r="M2481" s="1"/>
      <c r="N2481" s="1"/>
      <c r="O2481" s="1"/>
    </row>
    <row r="2482" spans="12:15" x14ac:dyDescent="0.25">
      <c r="L2482" s="1"/>
      <c r="M2482" s="1"/>
      <c r="N2482" s="1"/>
      <c r="O2482" s="1"/>
    </row>
    <row r="2483" spans="12:15" x14ac:dyDescent="0.25">
      <c r="L2483" s="1"/>
      <c r="M2483" s="1"/>
      <c r="N2483" s="1"/>
      <c r="O2483" s="1"/>
    </row>
    <row r="2484" spans="12:15" x14ac:dyDescent="0.25">
      <c r="L2484" s="1"/>
      <c r="M2484" s="1"/>
      <c r="N2484" s="1"/>
      <c r="O2484" s="1"/>
    </row>
    <row r="2485" spans="12:15" x14ac:dyDescent="0.25">
      <c r="L2485" s="1"/>
      <c r="M2485" s="1"/>
      <c r="N2485" s="1"/>
      <c r="O2485" s="1"/>
    </row>
    <row r="2486" spans="12:15" x14ac:dyDescent="0.25">
      <c r="L2486" s="1"/>
      <c r="M2486" s="1"/>
      <c r="N2486" s="1"/>
      <c r="O2486" s="1"/>
    </row>
    <row r="2487" spans="12:15" x14ac:dyDescent="0.25">
      <c r="L2487" s="1"/>
      <c r="M2487" s="1"/>
      <c r="N2487" s="1"/>
      <c r="O2487" s="1"/>
    </row>
    <row r="2488" spans="12:15" x14ac:dyDescent="0.25">
      <c r="L2488" s="1"/>
      <c r="M2488" s="1"/>
      <c r="N2488" s="1"/>
      <c r="O2488" s="1"/>
    </row>
    <row r="2489" spans="12:15" x14ac:dyDescent="0.25">
      <c r="L2489" s="1"/>
      <c r="M2489" s="1"/>
      <c r="N2489" s="1"/>
      <c r="O2489" s="1"/>
    </row>
    <row r="2490" spans="12:15" x14ac:dyDescent="0.25">
      <c r="L2490" s="1"/>
      <c r="M2490" s="1"/>
      <c r="N2490" s="1"/>
      <c r="O2490" s="1"/>
    </row>
    <row r="2491" spans="12:15" x14ac:dyDescent="0.25">
      <c r="L2491" s="1"/>
      <c r="M2491" s="1"/>
      <c r="N2491" s="1"/>
      <c r="O2491" s="1"/>
    </row>
    <row r="2492" spans="12:15" x14ac:dyDescent="0.25">
      <c r="L2492" s="1"/>
      <c r="M2492" s="1"/>
      <c r="N2492" s="1"/>
      <c r="O2492" s="1"/>
    </row>
    <row r="2493" spans="12:15" x14ac:dyDescent="0.25">
      <c r="L2493" s="1"/>
      <c r="M2493" s="1"/>
      <c r="N2493" s="1"/>
      <c r="O2493" s="1"/>
    </row>
    <row r="2494" spans="12:15" x14ac:dyDescent="0.25">
      <c r="L2494" s="1"/>
      <c r="M2494" s="1"/>
      <c r="N2494" s="1"/>
      <c r="O2494" s="1"/>
    </row>
    <row r="2495" spans="12:15" x14ac:dyDescent="0.25">
      <c r="L2495" s="1"/>
      <c r="M2495" s="1"/>
      <c r="N2495" s="1"/>
      <c r="O2495" s="1"/>
    </row>
    <row r="2496" spans="12:15" x14ac:dyDescent="0.25">
      <c r="L2496" s="1"/>
      <c r="M2496" s="1"/>
      <c r="N2496" s="1"/>
      <c r="O2496" s="1"/>
    </row>
    <row r="2497" spans="12:15" x14ac:dyDescent="0.25">
      <c r="L2497" s="1"/>
      <c r="M2497" s="1"/>
      <c r="N2497" s="1"/>
      <c r="O2497" s="1"/>
    </row>
    <row r="2498" spans="12:15" x14ac:dyDescent="0.25">
      <c r="L2498" s="1"/>
      <c r="M2498" s="1"/>
      <c r="N2498" s="1"/>
      <c r="O2498" s="1"/>
    </row>
    <row r="2499" spans="12:15" x14ac:dyDescent="0.25">
      <c r="L2499" s="1"/>
      <c r="M2499" s="1"/>
      <c r="N2499" s="1"/>
      <c r="O2499" s="1"/>
    </row>
    <row r="2500" spans="12:15" x14ac:dyDescent="0.25">
      <c r="L2500" s="1"/>
      <c r="M2500" s="1"/>
      <c r="N2500" s="1"/>
      <c r="O2500" s="1"/>
    </row>
    <row r="2501" spans="12:15" x14ac:dyDescent="0.25">
      <c r="L2501" s="1"/>
      <c r="M2501" s="1"/>
      <c r="N2501" s="1"/>
      <c r="O2501" s="1"/>
    </row>
    <row r="2502" spans="12:15" x14ac:dyDescent="0.25">
      <c r="L2502" s="1"/>
      <c r="M2502" s="1"/>
      <c r="N2502" s="1"/>
      <c r="O2502" s="1"/>
    </row>
    <row r="2503" spans="12:15" x14ac:dyDescent="0.25">
      <c r="L2503" s="1"/>
      <c r="M2503" s="1"/>
      <c r="N2503" s="1"/>
      <c r="O2503" s="1"/>
    </row>
    <row r="2504" spans="12:15" x14ac:dyDescent="0.25">
      <c r="L2504" s="1"/>
      <c r="M2504" s="1"/>
      <c r="N2504" s="1"/>
      <c r="O2504" s="1"/>
    </row>
    <row r="2505" spans="12:15" x14ac:dyDescent="0.25">
      <c r="L2505" s="1"/>
      <c r="M2505" s="1"/>
      <c r="N2505" s="1"/>
      <c r="O2505" s="1"/>
    </row>
    <row r="2506" spans="12:15" x14ac:dyDescent="0.25">
      <c r="L2506" s="1"/>
      <c r="M2506" s="1"/>
      <c r="N2506" s="1"/>
      <c r="O2506" s="1"/>
    </row>
    <row r="2507" spans="12:15" x14ac:dyDescent="0.25">
      <c r="L2507" s="1"/>
      <c r="M2507" s="1"/>
      <c r="N2507" s="1"/>
      <c r="O2507" s="1"/>
    </row>
    <row r="2508" spans="12:15" x14ac:dyDescent="0.25">
      <c r="L2508" s="1"/>
      <c r="M2508" s="1"/>
      <c r="N2508" s="1"/>
      <c r="O2508" s="1"/>
    </row>
    <row r="2509" spans="12:15" x14ac:dyDescent="0.25">
      <c r="L2509" s="1"/>
      <c r="M2509" s="1"/>
      <c r="N2509" s="1"/>
      <c r="O2509" s="1"/>
    </row>
    <row r="2510" spans="12:15" x14ac:dyDescent="0.25">
      <c r="L2510" s="1"/>
      <c r="M2510" s="1"/>
      <c r="N2510" s="1"/>
      <c r="O2510" s="1"/>
    </row>
    <row r="2511" spans="12:15" x14ac:dyDescent="0.25">
      <c r="L2511" s="1"/>
      <c r="M2511" s="1"/>
      <c r="N2511" s="1"/>
      <c r="O2511" s="1"/>
    </row>
    <row r="2512" spans="12:15" x14ac:dyDescent="0.25">
      <c r="L2512" s="1"/>
      <c r="M2512" s="1"/>
      <c r="N2512" s="1"/>
      <c r="O2512" s="1"/>
    </row>
    <row r="2513" spans="12:15" x14ac:dyDescent="0.25">
      <c r="L2513" s="1"/>
      <c r="M2513" s="1"/>
      <c r="N2513" s="1"/>
      <c r="O2513" s="1"/>
    </row>
    <row r="2514" spans="12:15" x14ac:dyDescent="0.25">
      <c r="L2514" s="1"/>
      <c r="M2514" s="1"/>
      <c r="N2514" s="1"/>
      <c r="O2514" s="1"/>
    </row>
    <row r="2515" spans="12:15" x14ac:dyDescent="0.25">
      <c r="L2515" s="1"/>
      <c r="M2515" s="1"/>
      <c r="N2515" s="1"/>
      <c r="O2515" s="1"/>
    </row>
    <row r="2516" spans="12:15" x14ac:dyDescent="0.25">
      <c r="L2516" s="1"/>
      <c r="M2516" s="1"/>
      <c r="N2516" s="1"/>
      <c r="O2516" s="1"/>
    </row>
    <row r="2517" spans="12:15" x14ac:dyDescent="0.25">
      <c r="L2517" s="1"/>
      <c r="M2517" s="1"/>
      <c r="N2517" s="1"/>
      <c r="O2517" s="1"/>
    </row>
    <row r="2518" spans="12:15" x14ac:dyDescent="0.25">
      <c r="L2518" s="1"/>
      <c r="M2518" s="1"/>
      <c r="N2518" s="1"/>
      <c r="O2518" s="1"/>
    </row>
    <row r="2519" spans="12:15" x14ac:dyDescent="0.25">
      <c r="L2519" s="1"/>
      <c r="M2519" s="1"/>
      <c r="N2519" s="1"/>
      <c r="O2519" s="1"/>
    </row>
    <row r="2520" spans="12:15" x14ac:dyDescent="0.25">
      <c r="L2520" s="1"/>
      <c r="M2520" s="1"/>
      <c r="N2520" s="1"/>
      <c r="O2520" s="1"/>
    </row>
    <row r="2521" spans="12:15" x14ac:dyDescent="0.25">
      <c r="L2521" s="1"/>
      <c r="M2521" s="1"/>
      <c r="N2521" s="1"/>
      <c r="O2521" s="1"/>
    </row>
    <row r="2522" spans="12:15" x14ac:dyDescent="0.25">
      <c r="L2522" s="1"/>
      <c r="M2522" s="1"/>
      <c r="N2522" s="1"/>
      <c r="O2522" s="1"/>
    </row>
    <row r="2523" spans="12:15" x14ac:dyDescent="0.25">
      <c r="L2523" s="1"/>
      <c r="M2523" s="1"/>
      <c r="N2523" s="1"/>
      <c r="O2523" s="1"/>
    </row>
    <row r="2524" spans="12:15" x14ac:dyDescent="0.25">
      <c r="L2524" s="1"/>
      <c r="M2524" s="1"/>
      <c r="N2524" s="1"/>
      <c r="O2524" s="1"/>
    </row>
    <row r="2525" spans="12:15" x14ac:dyDescent="0.25">
      <c r="L2525" s="1"/>
      <c r="M2525" s="1"/>
      <c r="N2525" s="1"/>
      <c r="O2525" s="1"/>
    </row>
    <row r="2526" spans="12:15" x14ac:dyDescent="0.25">
      <c r="L2526" s="1"/>
      <c r="M2526" s="1"/>
      <c r="N2526" s="1"/>
      <c r="O2526" s="1"/>
    </row>
    <row r="2527" spans="12:15" x14ac:dyDescent="0.25">
      <c r="L2527" s="1"/>
      <c r="M2527" s="1"/>
      <c r="N2527" s="1"/>
      <c r="O2527" s="1"/>
    </row>
    <row r="2528" spans="12:15" x14ac:dyDescent="0.25">
      <c r="L2528" s="1"/>
      <c r="M2528" s="1"/>
      <c r="N2528" s="1"/>
      <c r="O2528" s="1"/>
    </row>
    <row r="2529" spans="12:15" x14ac:dyDescent="0.25">
      <c r="L2529" s="1"/>
      <c r="M2529" s="1"/>
      <c r="N2529" s="1"/>
      <c r="O2529" s="1"/>
    </row>
    <row r="2530" spans="12:15" x14ac:dyDescent="0.25">
      <c r="L2530" s="1"/>
      <c r="M2530" s="1"/>
      <c r="N2530" s="1"/>
      <c r="O2530" s="1"/>
    </row>
    <row r="2531" spans="12:15" x14ac:dyDescent="0.25">
      <c r="L2531" s="1"/>
      <c r="M2531" s="1"/>
      <c r="N2531" s="1"/>
      <c r="O2531" s="1"/>
    </row>
    <row r="2532" spans="12:15" x14ac:dyDescent="0.25">
      <c r="L2532" s="1"/>
      <c r="M2532" s="1"/>
      <c r="N2532" s="1"/>
      <c r="O2532" s="1"/>
    </row>
    <row r="2533" spans="12:15" x14ac:dyDescent="0.25">
      <c r="L2533" s="1"/>
      <c r="M2533" s="1"/>
      <c r="N2533" s="1"/>
      <c r="O2533" s="1"/>
    </row>
    <row r="2534" spans="12:15" x14ac:dyDescent="0.25">
      <c r="L2534" s="1"/>
      <c r="M2534" s="1"/>
      <c r="N2534" s="1"/>
      <c r="O2534" s="1"/>
    </row>
    <row r="2535" spans="12:15" x14ac:dyDescent="0.25">
      <c r="L2535" s="1"/>
      <c r="M2535" s="1"/>
      <c r="N2535" s="1"/>
      <c r="O2535" s="1"/>
    </row>
    <row r="2536" spans="12:15" x14ac:dyDescent="0.25">
      <c r="L2536" s="1"/>
      <c r="M2536" s="1"/>
      <c r="N2536" s="1"/>
      <c r="O2536" s="1"/>
    </row>
    <row r="2537" spans="12:15" x14ac:dyDescent="0.25">
      <c r="L2537" s="1"/>
      <c r="M2537" s="1"/>
      <c r="N2537" s="1"/>
      <c r="O2537" s="1"/>
    </row>
    <row r="2538" spans="12:15" x14ac:dyDescent="0.25">
      <c r="L2538" s="1"/>
      <c r="M2538" s="1"/>
      <c r="N2538" s="1"/>
      <c r="O2538" s="1"/>
    </row>
    <row r="2539" spans="12:15" x14ac:dyDescent="0.25">
      <c r="L2539" s="1"/>
      <c r="M2539" s="1"/>
      <c r="N2539" s="1"/>
      <c r="O2539" s="1"/>
    </row>
    <row r="2540" spans="12:15" x14ac:dyDescent="0.25">
      <c r="L2540" s="1"/>
      <c r="M2540" s="1"/>
      <c r="N2540" s="1"/>
      <c r="O2540" s="1"/>
    </row>
    <row r="2541" spans="12:15" x14ac:dyDescent="0.25">
      <c r="L2541" s="1"/>
      <c r="M2541" s="1"/>
      <c r="N2541" s="1"/>
      <c r="O2541" s="1"/>
    </row>
    <row r="2542" spans="12:15" x14ac:dyDescent="0.25">
      <c r="L2542" s="1"/>
      <c r="M2542" s="1"/>
      <c r="N2542" s="1"/>
      <c r="O2542" s="1"/>
    </row>
    <row r="2543" spans="12:15" x14ac:dyDescent="0.25">
      <c r="L2543" s="1"/>
      <c r="M2543" s="1"/>
      <c r="N2543" s="1"/>
      <c r="O2543" s="1"/>
    </row>
    <row r="2544" spans="12:15" x14ac:dyDescent="0.25">
      <c r="L2544" s="1"/>
      <c r="M2544" s="1"/>
      <c r="N2544" s="1"/>
      <c r="O2544" s="1"/>
    </row>
    <row r="2545" spans="12:15" x14ac:dyDescent="0.25">
      <c r="L2545" s="1"/>
      <c r="M2545" s="1"/>
      <c r="N2545" s="1"/>
      <c r="O2545" s="1"/>
    </row>
    <row r="2546" spans="12:15" x14ac:dyDescent="0.25">
      <c r="L2546" s="1"/>
      <c r="M2546" s="1"/>
      <c r="N2546" s="1"/>
      <c r="O2546" s="1"/>
    </row>
    <row r="2547" spans="12:15" x14ac:dyDescent="0.25">
      <c r="L2547" s="1"/>
      <c r="M2547" s="1"/>
      <c r="N2547" s="1"/>
      <c r="O2547" s="1"/>
    </row>
    <row r="2548" spans="12:15" x14ac:dyDescent="0.25">
      <c r="L2548" s="1"/>
      <c r="M2548" s="1"/>
      <c r="N2548" s="1"/>
      <c r="O2548" s="1"/>
    </row>
    <row r="2549" spans="12:15" x14ac:dyDescent="0.25">
      <c r="L2549" s="1"/>
      <c r="M2549" s="1"/>
      <c r="N2549" s="1"/>
      <c r="O2549" s="1"/>
    </row>
    <row r="2550" spans="12:15" x14ac:dyDescent="0.25">
      <c r="L2550" s="1"/>
      <c r="M2550" s="1"/>
      <c r="N2550" s="1"/>
      <c r="O2550" s="1"/>
    </row>
    <row r="2551" spans="12:15" x14ac:dyDescent="0.25">
      <c r="L2551" s="1"/>
      <c r="M2551" s="1"/>
      <c r="N2551" s="1"/>
      <c r="O2551" s="1"/>
    </row>
    <row r="2552" spans="12:15" x14ac:dyDescent="0.25">
      <c r="L2552" s="1"/>
      <c r="M2552" s="1"/>
      <c r="N2552" s="1"/>
      <c r="O2552" s="1"/>
    </row>
    <row r="2553" spans="12:15" x14ac:dyDescent="0.25">
      <c r="L2553" s="1"/>
      <c r="M2553" s="1"/>
      <c r="N2553" s="1"/>
      <c r="O2553" s="1"/>
    </row>
    <row r="2554" spans="12:15" x14ac:dyDescent="0.25">
      <c r="L2554" s="1"/>
      <c r="M2554" s="1"/>
      <c r="N2554" s="1"/>
      <c r="O2554" s="1"/>
    </row>
    <row r="2555" spans="12:15" x14ac:dyDescent="0.25">
      <c r="L2555" s="1"/>
      <c r="M2555" s="1"/>
      <c r="N2555" s="1"/>
      <c r="O2555" s="1"/>
    </row>
    <row r="2556" spans="12:15" x14ac:dyDescent="0.25">
      <c r="L2556" s="1"/>
      <c r="M2556" s="1"/>
      <c r="N2556" s="1"/>
      <c r="O2556" s="1"/>
    </row>
    <row r="2557" spans="12:15" x14ac:dyDescent="0.25">
      <c r="L2557" s="1"/>
      <c r="M2557" s="1"/>
      <c r="N2557" s="1"/>
      <c r="O2557" s="1"/>
    </row>
    <row r="2558" spans="12:15" x14ac:dyDescent="0.25">
      <c r="L2558" s="1"/>
      <c r="M2558" s="1"/>
      <c r="N2558" s="1"/>
      <c r="O2558" s="1"/>
    </row>
    <row r="2559" spans="12:15" x14ac:dyDescent="0.25">
      <c r="L2559" s="1"/>
      <c r="M2559" s="1"/>
      <c r="N2559" s="1"/>
      <c r="O2559" s="1"/>
    </row>
    <row r="2560" spans="12:15" x14ac:dyDescent="0.25">
      <c r="L2560" s="1"/>
      <c r="M2560" s="1"/>
      <c r="N2560" s="1"/>
      <c r="O2560" s="1"/>
    </row>
    <row r="2561" spans="12:15" x14ac:dyDescent="0.25">
      <c r="L2561" s="1"/>
      <c r="M2561" s="1"/>
      <c r="N2561" s="1"/>
      <c r="O2561" s="1"/>
    </row>
    <row r="2562" spans="12:15" x14ac:dyDescent="0.25">
      <c r="L2562" s="1"/>
      <c r="M2562" s="1"/>
      <c r="N2562" s="1"/>
      <c r="O2562" s="1"/>
    </row>
    <row r="2563" spans="12:15" x14ac:dyDescent="0.25">
      <c r="L2563" s="1"/>
      <c r="M2563" s="1"/>
      <c r="N2563" s="1"/>
      <c r="O2563" s="1"/>
    </row>
    <row r="2564" spans="12:15" x14ac:dyDescent="0.25">
      <c r="L2564" s="1"/>
      <c r="M2564" s="1"/>
      <c r="N2564" s="1"/>
      <c r="O2564" s="1"/>
    </row>
    <row r="2565" spans="12:15" x14ac:dyDescent="0.25">
      <c r="L2565" s="1"/>
      <c r="M2565" s="1"/>
      <c r="N2565" s="1"/>
      <c r="O2565" s="1"/>
    </row>
    <row r="2566" spans="12:15" x14ac:dyDescent="0.25">
      <c r="L2566" s="1"/>
      <c r="M2566" s="1"/>
      <c r="N2566" s="1"/>
      <c r="O2566" s="1"/>
    </row>
    <row r="2567" spans="12:15" x14ac:dyDescent="0.25">
      <c r="L2567" s="1"/>
      <c r="M2567" s="1"/>
      <c r="N2567" s="1"/>
      <c r="O2567" s="1"/>
    </row>
    <row r="2568" spans="12:15" x14ac:dyDescent="0.25">
      <c r="L2568" s="1"/>
      <c r="M2568" s="1"/>
      <c r="N2568" s="1"/>
      <c r="O2568" s="1"/>
    </row>
    <row r="2569" spans="12:15" x14ac:dyDescent="0.25">
      <c r="L2569" s="1"/>
      <c r="M2569" s="1"/>
      <c r="N2569" s="1"/>
      <c r="O2569" s="1"/>
    </row>
    <row r="2570" spans="12:15" x14ac:dyDescent="0.25">
      <c r="L2570" s="1"/>
      <c r="M2570" s="1"/>
      <c r="N2570" s="1"/>
      <c r="O2570" s="1"/>
    </row>
    <row r="2571" spans="12:15" x14ac:dyDescent="0.25">
      <c r="L2571" s="1"/>
      <c r="M2571" s="1"/>
      <c r="N2571" s="1"/>
      <c r="O2571" s="1"/>
    </row>
    <row r="2572" spans="12:15" x14ac:dyDescent="0.25">
      <c r="L2572" s="1"/>
      <c r="M2572" s="1"/>
      <c r="N2572" s="1"/>
      <c r="O2572" s="1"/>
    </row>
    <row r="2573" spans="12:15" x14ac:dyDescent="0.25">
      <c r="L2573" s="1"/>
      <c r="M2573" s="1"/>
      <c r="N2573" s="1"/>
      <c r="O2573" s="1"/>
    </row>
    <row r="2574" spans="12:15" x14ac:dyDescent="0.25">
      <c r="L2574" s="1"/>
      <c r="M2574" s="1"/>
      <c r="N2574" s="1"/>
      <c r="O2574" s="1"/>
    </row>
    <row r="2575" spans="12:15" x14ac:dyDescent="0.25">
      <c r="L2575" s="1"/>
      <c r="M2575" s="1"/>
      <c r="N2575" s="1"/>
      <c r="O2575" s="1"/>
    </row>
    <row r="2576" spans="12:15" x14ac:dyDescent="0.25">
      <c r="L2576" s="1"/>
      <c r="M2576" s="1"/>
      <c r="N2576" s="1"/>
      <c r="O2576" s="1"/>
    </row>
    <row r="2577" spans="12:15" x14ac:dyDescent="0.25">
      <c r="L2577" s="1"/>
      <c r="M2577" s="1"/>
      <c r="N2577" s="1"/>
      <c r="O2577" s="1"/>
    </row>
    <row r="2578" spans="12:15" x14ac:dyDescent="0.25">
      <c r="L2578" s="1"/>
      <c r="M2578" s="1"/>
      <c r="N2578" s="1"/>
      <c r="O2578" s="1"/>
    </row>
    <row r="2579" spans="12:15" x14ac:dyDescent="0.25">
      <c r="L2579" s="1"/>
      <c r="M2579" s="1"/>
      <c r="N2579" s="1"/>
      <c r="O2579" s="1"/>
    </row>
    <row r="2580" spans="12:15" x14ac:dyDescent="0.25">
      <c r="L2580" s="1"/>
      <c r="M2580" s="1"/>
      <c r="N2580" s="1"/>
      <c r="O2580" s="1"/>
    </row>
    <row r="2581" spans="12:15" x14ac:dyDescent="0.25">
      <c r="L2581" s="1"/>
      <c r="M2581" s="1"/>
      <c r="N2581" s="1"/>
      <c r="O2581" s="1"/>
    </row>
    <row r="2582" spans="12:15" x14ac:dyDescent="0.25">
      <c r="L2582" s="1"/>
      <c r="M2582" s="1"/>
      <c r="N2582" s="1"/>
      <c r="O2582" s="1"/>
    </row>
    <row r="2583" spans="12:15" x14ac:dyDescent="0.25">
      <c r="L2583" s="1"/>
      <c r="M2583" s="1"/>
      <c r="N2583" s="1"/>
      <c r="O2583" s="1"/>
    </row>
    <row r="2584" spans="12:15" x14ac:dyDescent="0.25">
      <c r="L2584" s="1"/>
      <c r="M2584" s="1"/>
      <c r="N2584" s="1"/>
      <c r="O2584" s="1"/>
    </row>
    <row r="2585" spans="12:15" x14ac:dyDescent="0.25">
      <c r="L2585" s="1"/>
      <c r="M2585" s="1"/>
      <c r="N2585" s="1"/>
      <c r="O2585" s="1"/>
    </row>
    <row r="2586" spans="12:15" x14ac:dyDescent="0.25">
      <c r="L2586" s="1"/>
      <c r="M2586" s="1"/>
      <c r="N2586" s="1"/>
      <c r="O2586" s="1"/>
    </row>
    <row r="2587" spans="12:15" x14ac:dyDescent="0.25">
      <c r="L2587" s="1"/>
      <c r="M2587" s="1"/>
      <c r="N2587" s="1"/>
      <c r="O2587" s="1"/>
    </row>
    <row r="2588" spans="12:15" x14ac:dyDescent="0.25">
      <c r="L2588" s="1"/>
      <c r="M2588" s="1"/>
      <c r="N2588" s="1"/>
      <c r="O2588" s="1"/>
    </row>
    <row r="2589" spans="12:15" x14ac:dyDescent="0.25">
      <c r="L2589" s="1"/>
      <c r="M2589" s="1"/>
      <c r="N2589" s="1"/>
      <c r="O2589" s="1"/>
    </row>
    <row r="2590" spans="12:15" x14ac:dyDescent="0.25">
      <c r="L2590" s="1"/>
      <c r="M2590" s="1"/>
      <c r="N2590" s="1"/>
      <c r="O2590" s="1"/>
    </row>
    <row r="2591" spans="12:15" x14ac:dyDescent="0.25">
      <c r="L2591" s="1"/>
      <c r="M2591" s="1"/>
      <c r="N2591" s="1"/>
      <c r="O2591" s="1"/>
    </row>
    <row r="2592" spans="12:15" x14ac:dyDescent="0.25">
      <c r="L2592" s="1"/>
      <c r="M2592" s="1"/>
      <c r="N2592" s="1"/>
      <c r="O2592" s="1"/>
    </row>
    <row r="2593" spans="12:15" x14ac:dyDescent="0.25">
      <c r="L2593" s="1"/>
      <c r="M2593" s="1"/>
      <c r="N2593" s="1"/>
      <c r="O2593" s="1"/>
    </row>
    <row r="2594" spans="12:15" x14ac:dyDescent="0.25">
      <c r="L2594" s="1"/>
      <c r="M2594" s="1"/>
      <c r="N2594" s="1"/>
      <c r="O2594" s="1"/>
    </row>
    <row r="2595" spans="12:15" x14ac:dyDescent="0.25">
      <c r="L2595" s="1"/>
      <c r="M2595" s="1"/>
      <c r="N2595" s="1"/>
      <c r="O2595" s="1"/>
    </row>
    <row r="2596" spans="12:15" x14ac:dyDescent="0.25">
      <c r="L2596" s="1"/>
      <c r="M2596" s="1"/>
      <c r="N2596" s="1"/>
      <c r="O2596" s="1"/>
    </row>
    <row r="2597" spans="12:15" x14ac:dyDescent="0.25">
      <c r="L2597" s="1"/>
      <c r="M2597" s="1"/>
      <c r="N2597" s="1"/>
      <c r="O2597" s="1"/>
    </row>
    <row r="2598" spans="12:15" x14ac:dyDescent="0.25">
      <c r="L2598" s="1"/>
      <c r="M2598" s="1"/>
      <c r="N2598" s="1"/>
      <c r="O2598" s="1"/>
    </row>
    <row r="2599" spans="12:15" x14ac:dyDescent="0.25">
      <c r="L2599" s="1"/>
      <c r="M2599" s="1"/>
      <c r="N2599" s="1"/>
      <c r="O2599" s="1"/>
    </row>
    <row r="2600" spans="12:15" x14ac:dyDescent="0.25">
      <c r="L2600" s="1"/>
      <c r="M2600" s="1"/>
      <c r="N2600" s="1"/>
      <c r="O2600" s="1"/>
    </row>
    <row r="2601" spans="12:15" x14ac:dyDescent="0.25">
      <c r="L2601" s="1"/>
      <c r="M2601" s="1"/>
      <c r="N2601" s="1"/>
      <c r="O2601" s="1"/>
    </row>
    <row r="2602" spans="12:15" x14ac:dyDescent="0.25">
      <c r="L2602" s="1"/>
      <c r="M2602" s="1"/>
      <c r="N2602" s="1"/>
      <c r="O2602" s="1"/>
    </row>
    <row r="2603" spans="12:15" x14ac:dyDescent="0.25">
      <c r="L2603" s="1"/>
      <c r="M2603" s="1"/>
      <c r="N2603" s="1"/>
      <c r="O2603" s="1"/>
    </row>
    <row r="2604" spans="12:15" x14ac:dyDescent="0.25">
      <c r="L2604" s="1"/>
      <c r="M2604" s="1"/>
      <c r="N2604" s="1"/>
      <c r="O2604" s="1"/>
    </row>
    <row r="2605" spans="12:15" x14ac:dyDescent="0.25">
      <c r="L2605" s="1"/>
      <c r="M2605" s="1"/>
      <c r="N2605" s="1"/>
      <c r="O2605" s="1"/>
    </row>
    <row r="2606" spans="12:15" x14ac:dyDescent="0.25">
      <c r="L2606" s="1"/>
      <c r="M2606" s="1"/>
      <c r="N2606" s="1"/>
      <c r="O2606" s="1"/>
    </row>
    <row r="2607" spans="12:15" x14ac:dyDescent="0.25">
      <c r="L2607" s="1"/>
      <c r="M2607" s="1"/>
      <c r="N2607" s="1"/>
      <c r="O2607" s="1"/>
    </row>
    <row r="2608" spans="12:15" x14ac:dyDescent="0.25">
      <c r="L2608" s="1"/>
      <c r="M2608" s="1"/>
      <c r="N2608" s="1"/>
      <c r="O2608" s="1"/>
    </row>
    <row r="2609" spans="12:15" x14ac:dyDescent="0.25">
      <c r="L2609" s="1"/>
      <c r="M2609" s="1"/>
      <c r="N2609" s="1"/>
      <c r="O2609" s="1"/>
    </row>
    <row r="2610" spans="12:15" x14ac:dyDescent="0.25">
      <c r="L2610" s="1"/>
      <c r="M2610" s="1"/>
      <c r="N2610" s="1"/>
      <c r="O2610" s="1"/>
    </row>
    <row r="2611" spans="12:15" x14ac:dyDescent="0.25">
      <c r="L2611" s="1"/>
      <c r="M2611" s="1"/>
      <c r="N2611" s="1"/>
      <c r="O2611" s="1"/>
    </row>
    <row r="2612" spans="12:15" x14ac:dyDescent="0.25">
      <c r="L2612" s="1"/>
      <c r="M2612" s="1"/>
      <c r="N2612" s="1"/>
      <c r="O2612" s="1"/>
    </row>
    <row r="2613" spans="12:15" x14ac:dyDescent="0.25">
      <c r="L2613" s="1"/>
      <c r="M2613" s="1"/>
      <c r="N2613" s="1"/>
      <c r="O2613" s="1"/>
    </row>
    <row r="2614" spans="12:15" x14ac:dyDescent="0.25">
      <c r="L2614" s="1"/>
      <c r="M2614" s="1"/>
      <c r="N2614" s="1"/>
      <c r="O2614" s="1"/>
    </row>
    <row r="2615" spans="12:15" x14ac:dyDescent="0.25">
      <c r="L2615" s="1"/>
      <c r="M2615" s="1"/>
      <c r="N2615" s="1"/>
      <c r="O2615" s="1"/>
    </row>
    <row r="2616" spans="12:15" x14ac:dyDescent="0.25">
      <c r="L2616" s="1"/>
      <c r="M2616" s="1"/>
      <c r="N2616" s="1"/>
      <c r="O2616" s="1"/>
    </row>
    <row r="2617" spans="12:15" x14ac:dyDescent="0.25">
      <c r="L2617" s="1"/>
      <c r="M2617" s="1"/>
      <c r="N2617" s="1"/>
      <c r="O2617" s="1"/>
    </row>
    <row r="2618" spans="12:15" x14ac:dyDescent="0.25">
      <c r="L2618" s="1"/>
      <c r="M2618" s="1"/>
      <c r="N2618" s="1"/>
      <c r="O2618" s="1"/>
    </row>
    <row r="2619" spans="12:15" x14ac:dyDescent="0.25">
      <c r="L2619" s="1"/>
      <c r="M2619" s="1"/>
      <c r="N2619" s="1"/>
      <c r="O2619" s="1"/>
    </row>
    <row r="2620" spans="12:15" x14ac:dyDescent="0.25">
      <c r="L2620" s="1"/>
      <c r="M2620" s="1"/>
      <c r="N2620" s="1"/>
      <c r="O2620" s="1"/>
    </row>
    <row r="2621" spans="12:15" x14ac:dyDescent="0.25">
      <c r="L2621" s="1"/>
      <c r="M2621" s="1"/>
      <c r="N2621" s="1"/>
      <c r="O2621" s="1"/>
    </row>
    <row r="2622" spans="12:15" x14ac:dyDescent="0.25">
      <c r="L2622" s="1"/>
      <c r="M2622" s="1"/>
      <c r="N2622" s="1"/>
      <c r="O2622" s="1"/>
    </row>
    <row r="2623" spans="12:15" x14ac:dyDescent="0.25">
      <c r="L2623" s="1"/>
      <c r="M2623" s="1"/>
      <c r="N2623" s="1"/>
      <c r="O2623" s="1"/>
    </row>
    <row r="2624" spans="12:15" x14ac:dyDescent="0.25">
      <c r="L2624" s="1"/>
      <c r="M2624" s="1"/>
      <c r="N2624" s="1"/>
      <c r="O2624" s="1"/>
    </row>
    <row r="2625" spans="12:15" x14ac:dyDescent="0.25">
      <c r="L2625" s="1"/>
      <c r="M2625" s="1"/>
      <c r="N2625" s="1"/>
      <c r="O2625" s="1"/>
    </row>
    <row r="2626" spans="12:15" x14ac:dyDescent="0.25">
      <c r="L2626" s="1"/>
      <c r="M2626" s="1"/>
      <c r="N2626" s="1"/>
      <c r="O2626" s="1"/>
    </row>
    <row r="2627" spans="12:15" x14ac:dyDescent="0.25">
      <c r="L2627" s="1"/>
      <c r="M2627" s="1"/>
      <c r="N2627" s="1"/>
      <c r="O2627" s="1"/>
    </row>
    <row r="2628" spans="12:15" x14ac:dyDescent="0.25">
      <c r="L2628" s="1"/>
      <c r="M2628" s="1"/>
      <c r="N2628" s="1"/>
      <c r="O2628" s="1"/>
    </row>
    <row r="2629" spans="12:15" x14ac:dyDescent="0.25">
      <c r="L2629" s="1"/>
      <c r="M2629" s="1"/>
      <c r="N2629" s="1"/>
      <c r="O2629" s="1"/>
    </row>
    <row r="2630" spans="12:15" x14ac:dyDescent="0.25">
      <c r="L2630" s="1"/>
      <c r="M2630" s="1"/>
      <c r="N2630" s="1"/>
      <c r="O2630" s="1"/>
    </row>
    <row r="2631" spans="12:15" x14ac:dyDescent="0.25">
      <c r="L2631" s="1"/>
      <c r="M2631" s="1"/>
      <c r="N2631" s="1"/>
      <c r="O2631" s="1"/>
    </row>
    <row r="2632" spans="12:15" x14ac:dyDescent="0.25">
      <c r="L2632" s="1"/>
      <c r="M2632" s="1"/>
      <c r="N2632" s="1"/>
      <c r="O2632" s="1"/>
    </row>
    <row r="2633" spans="12:15" x14ac:dyDescent="0.25">
      <c r="L2633" s="1"/>
      <c r="M2633" s="1"/>
      <c r="N2633" s="1"/>
      <c r="O2633" s="1"/>
    </row>
    <row r="2634" spans="12:15" x14ac:dyDescent="0.25">
      <c r="L2634" s="1"/>
      <c r="M2634" s="1"/>
      <c r="N2634" s="1"/>
      <c r="O2634" s="1"/>
    </row>
    <row r="2635" spans="12:15" x14ac:dyDescent="0.25">
      <c r="L2635" s="1"/>
      <c r="M2635" s="1"/>
      <c r="N2635" s="1"/>
      <c r="O2635" s="1"/>
    </row>
    <row r="2636" spans="12:15" x14ac:dyDescent="0.25">
      <c r="L2636" s="1"/>
      <c r="M2636" s="1"/>
      <c r="N2636" s="1"/>
      <c r="O2636" s="1"/>
    </row>
    <row r="2637" spans="12:15" x14ac:dyDescent="0.25">
      <c r="L2637" s="1"/>
      <c r="M2637" s="1"/>
      <c r="N2637" s="1"/>
      <c r="O2637" s="1"/>
    </row>
    <row r="2638" spans="12:15" x14ac:dyDescent="0.25">
      <c r="L2638" s="1"/>
      <c r="M2638" s="1"/>
      <c r="N2638" s="1"/>
      <c r="O2638" s="1"/>
    </row>
    <row r="2639" spans="12:15" x14ac:dyDescent="0.25">
      <c r="L2639" s="1"/>
      <c r="M2639" s="1"/>
      <c r="N2639" s="1"/>
      <c r="O2639" s="1"/>
    </row>
    <row r="2640" spans="12:15" x14ac:dyDescent="0.25">
      <c r="L2640" s="1"/>
      <c r="M2640" s="1"/>
      <c r="N2640" s="1"/>
      <c r="O2640" s="1"/>
    </row>
    <row r="2641" spans="12:15" x14ac:dyDescent="0.25">
      <c r="L2641" s="1"/>
      <c r="M2641" s="1"/>
      <c r="N2641" s="1"/>
      <c r="O2641" s="1"/>
    </row>
    <row r="2642" spans="12:15" x14ac:dyDescent="0.25">
      <c r="L2642" s="1"/>
      <c r="M2642" s="1"/>
      <c r="N2642" s="1"/>
      <c r="O2642" s="1"/>
    </row>
    <row r="2643" spans="12:15" x14ac:dyDescent="0.25">
      <c r="L2643" s="1"/>
      <c r="M2643" s="1"/>
      <c r="N2643" s="1"/>
      <c r="O2643" s="1"/>
    </row>
    <row r="2644" spans="12:15" x14ac:dyDescent="0.25">
      <c r="L2644" s="1"/>
      <c r="M2644" s="1"/>
      <c r="N2644" s="1"/>
      <c r="O2644" s="1"/>
    </row>
    <row r="2645" spans="12:15" x14ac:dyDescent="0.25">
      <c r="L2645" s="1"/>
      <c r="M2645" s="1"/>
      <c r="N2645" s="1"/>
      <c r="O2645" s="1"/>
    </row>
    <row r="2646" spans="12:15" x14ac:dyDescent="0.25">
      <c r="L2646" s="1"/>
      <c r="M2646" s="1"/>
      <c r="N2646" s="1"/>
      <c r="O2646" s="1"/>
    </row>
    <row r="2647" spans="12:15" x14ac:dyDescent="0.25">
      <c r="L2647" s="1"/>
      <c r="M2647" s="1"/>
      <c r="N2647" s="1"/>
      <c r="O2647" s="1"/>
    </row>
    <row r="2648" spans="12:15" x14ac:dyDescent="0.25">
      <c r="L2648" s="1"/>
      <c r="M2648" s="1"/>
      <c r="N2648" s="1"/>
      <c r="O2648" s="1"/>
    </row>
    <row r="2649" spans="12:15" x14ac:dyDescent="0.25">
      <c r="L2649" s="1"/>
      <c r="M2649" s="1"/>
      <c r="N2649" s="1"/>
      <c r="O2649" s="1"/>
    </row>
    <row r="2650" spans="12:15" x14ac:dyDescent="0.25">
      <c r="L2650" s="1"/>
      <c r="M2650" s="1"/>
      <c r="N2650" s="1"/>
      <c r="O2650" s="1"/>
    </row>
    <row r="2651" spans="12:15" x14ac:dyDescent="0.25">
      <c r="L2651" s="1"/>
      <c r="M2651" s="1"/>
      <c r="N2651" s="1"/>
      <c r="O2651" s="1"/>
    </row>
    <row r="2652" spans="12:15" x14ac:dyDescent="0.25">
      <c r="L2652" s="1"/>
      <c r="M2652" s="1"/>
      <c r="N2652" s="1"/>
      <c r="O2652" s="1"/>
    </row>
    <row r="2653" spans="12:15" x14ac:dyDescent="0.25">
      <c r="L2653" s="1"/>
      <c r="M2653" s="1"/>
      <c r="N2653" s="1"/>
      <c r="O2653" s="1"/>
    </row>
    <row r="2654" spans="12:15" x14ac:dyDescent="0.25">
      <c r="L2654" s="1"/>
      <c r="M2654" s="1"/>
      <c r="N2654" s="1"/>
      <c r="O2654" s="1"/>
    </row>
    <row r="2655" spans="12:15" x14ac:dyDescent="0.25">
      <c r="L2655" s="1"/>
      <c r="M2655" s="1"/>
      <c r="N2655" s="1"/>
      <c r="O2655" s="1"/>
    </row>
    <row r="2656" spans="12:15" x14ac:dyDescent="0.25">
      <c r="L2656" s="1"/>
      <c r="M2656" s="1"/>
      <c r="N2656" s="1"/>
      <c r="O2656" s="1"/>
    </row>
    <row r="2657" spans="12:15" x14ac:dyDescent="0.25">
      <c r="L2657" s="1"/>
      <c r="M2657" s="1"/>
      <c r="N2657" s="1"/>
      <c r="O2657" s="1"/>
    </row>
    <row r="2658" spans="12:15" x14ac:dyDescent="0.25">
      <c r="L2658" s="1"/>
      <c r="M2658" s="1"/>
      <c r="N2658" s="1"/>
      <c r="O2658" s="1"/>
    </row>
    <row r="2659" spans="12:15" x14ac:dyDescent="0.25">
      <c r="L2659" s="1"/>
      <c r="M2659" s="1"/>
      <c r="N2659" s="1"/>
      <c r="O2659" s="1"/>
    </row>
    <row r="2660" spans="12:15" x14ac:dyDescent="0.25">
      <c r="L2660" s="1"/>
      <c r="M2660" s="1"/>
      <c r="N2660" s="1"/>
      <c r="O2660" s="1"/>
    </row>
    <row r="2661" spans="12:15" x14ac:dyDescent="0.25">
      <c r="L2661" s="1"/>
      <c r="M2661" s="1"/>
      <c r="N2661" s="1"/>
      <c r="O2661" s="1"/>
    </row>
    <row r="2662" spans="12:15" x14ac:dyDescent="0.25">
      <c r="L2662" s="1"/>
      <c r="M2662" s="1"/>
      <c r="N2662" s="1"/>
      <c r="O2662" s="1"/>
    </row>
    <row r="2663" spans="12:15" x14ac:dyDescent="0.25">
      <c r="L2663" s="1"/>
      <c r="M2663" s="1"/>
      <c r="N2663" s="1"/>
      <c r="O2663" s="1"/>
    </row>
    <row r="2664" spans="12:15" x14ac:dyDescent="0.25">
      <c r="L2664" s="1"/>
      <c r="M2664" s="1"/>
      <c r="N2664" s="1"/>
      <c r="O2664" s="1"/>
    </row>
    <row r="2665" spans="12:15" x14ac:dyDescent="0.25">
      <c r="L2665" s="1"/>
      <c r="M2665" s="1"/>
      <c r="N2665" s="1"/>
      <c r="O2665" s="1"/>
    </row>
    <row r="2666" spans="12:15" x14ac:dyDescent="0.25">
      <c r="L2666" s="1"/>
      <c r="M2666" s="1"/>
      <c r="N2666" s="1"/>
      <c r="O2666" s="1"/>
    </row>
    <row r="2667" spans="12:15" x14ac:dyDescent="0.25">
      <c r="L2667" s="1"/>
      <c r="M2667" s="1"/>
      <c r="N2667" s="1"/>
      <c r="O2667" s="1"/>
    </row>
    <row r="2668" spans="12:15" x14ac:dyDescent="0.25">
      <c r="L2668" s="1"/>
      <c r="M2668" s="1"/>
      <c r="N2668" s="1"/>
      <c r="O2668" s="1"/>
    </row>
    <row r="2669" spans="12:15" x14ac:dyDescent="0.25">
      <c r="L2669" s="1"/>
      <c r="M2669" s="1"/>
      <c r="N2669" s="1"/>
      <c r="O2669" s="1"/>
    </row>
    <row r="2670" spans="12:15" x14ac:dyDescent="0.25">
      <c r="L2670" s="1"/>
      <c r="M2670" s="1"/>
      <c r="N2670" s="1"/>
      <c r="O2670" s="1"/>
    </row>
    <row r="2671" spans="12:15" x14ac:dyDescent="0.25">
      <c r="L2671" s="1"/>
      <c r="M2671" s="1"/>
      <c r="N2671" s="1"/>
      <c r="O2671" s="1"/>
    </row>
    <row r="2672" spans="12:15" x14ac:dyDescent="0.25">
      <c r="L2672" s="1"/>
      <c r="M2672" s="1"/>
      <c r="N2672" s="1"/>
      <c r="O2672" s="1"/>
    </row>
    <row r="2673" spans="12:15" x14ac:dyDescent="0.25">
      <c r="L2673" s="1"/>
      <c r="M2673" s="1"/>
      <c r="N2673" s="1"/>
      <c r="O2673" s="1"/>
    </row>
    <row r="2674" spans="12:15" x14ac:dyDescent="0.25">
      <c r="L2674" s="1"/>
      <c r="M2674" s="1"/>
      <c r="N2674" s="1"/>
      <c r="O2674" s="1"/>
    </row>
    <row r="2675" spans="12:15" x14ac:dyDescent="0.25">
      <c r="L2675" s="1"/>
      <c r="M2675" s="1"/>
      <c r="N2675" s="1"/>
      <c r="O2675" s="1"/>
    </row>
    <row r="2676" spans="12:15" x14ac:dyDescent="0.25">
      <c r="L2676" s="1"/>
      <c r="M2676" s="1"/>
      <c r="N2676" s="1"/>
      <c r="O2676" s="1"/>
    </row>
    <row r="2677" spans="12:15" x14ac:dyDescent="0.25">
      <c r="L2677" s="1"/>
      <c r="M2677" s="1"/>
      <c r="N2677" s="1"/>
      <c r="O2677" s="1"/>
    </row>
    <row r="2678" spans="12:15" x14ac:dyDescent="0.25">
      <c r="L2678" s="1"/>
      <c r="M2678" s="1"/>
      <c r="N2678" s="1"/>
      <c r="O2678" s="1"/>
    </row>
    <row r="2679" spans="12:15" x14ac:dyDescent="0.25">
      <c r="L2679" s="1"/>
      <c r="M2679" s="1"/>
      <c r="N2679" s="1"/>
      <c r="O2679" s="1"/>
    </row>
    <row r="2680" spans="12:15" x14ac:dyDescent="0.25">
      <c r="L2680" s="1"/>
      <c r="M2680" s="1"/>
      <c r="N2680" s="1"/>
      <c r="O2680" s="1"/>
    </row>
    <row r="2681" spans="12:15" x14ac:dyDescent="0.25">
      <c r="L2681" s="1"/>
      <c r="M2681" s="1"/>
      <c r="N2681" s="1"/>
      <c r="O2681" s="1"/>
    </row>
    <row r="2682" spans="12:15" x14ac:dyDescent="0.25">
      <c r="L2682" s="1"/>
      <c r="M2682" s="1"/>
      <c r="N2682" s="1"/>
      <c r="O2682" s="1"/>
    </row>
    <row r="2683" spans="12:15" x14ac:dyDescent="0.25">
      <c r="L2683" s="1"/>
      <c r="M2683" s="1"/>
      <c r="N2683" s="1"/>
      <c r="O2683" s="1"/>
    </row>
    <row r="2684" spans="12:15" x14ac:dyDescent="0.25">
      <c r="L2684" s="1"/>
      <c r="M2684" s="1"/>
      <c r="N2684" s="1"/>
      <c r="O2684" s="1"/>
    </row>
    <row r="2685" spans="12:15" x14ac:dyDescent="0.25">
      <c r="L2685" s="1"/>
      <c r="M2685" s="1"/>
      <c r="N2685" s="1"/>
      <c r="O2685" s="1"/>
    </row>
    <row r="2686" spans="12:15" x14ac:dyDescent="0.25">
      <c r="L2686" s="1"/>
      <c r="M2686" s="1"/>
      <c r="N2686" s="1"/>
      <c r="O2686" s="1"/>
    </row>
    <row r="2687" spans="12:15" x14ac:dyDescent="0.25">
      <c r="L2687" s="1"/>
      <c r="M2687" s="1"/>
      <c r="N2687" s="1"/>
      <c r="O2687" s="1"/>
    </row>
    <row r="2688" spans="12:15" x14ac:dyDescent="0.25">
      <c r="L2688" s="1"/>
      <c r="M2688" s="1"/>
      <c r="N2688" s="1"/>
      <c r="O2688" s="1"/>
    </row>
    <row r="2689" spans="12:15" x14ac:dyDescent="0.25">
      <c r="L2689" s="1"/>
      <c r="M2689" s="1"/>
      <c r="N2689" s="1"/>
      <c r="O2689" s="1"/>
    </row>
    <row r="2690" spans="12:15" x14ac:dyDescent="0.25">
      <c r="L2690" s="1"/>
      <c r="M2690" s="1"/>
      <c r="N2690" s="1"/>
      <c r="O2690" s="1"/>
    </row>
    <row r="2691" spans="12:15" x14ac:dyDescent="0.25">
      <c r="L2691" s="1"/>
      <c r="M2691" s="1"/>
      <c r="N2691" s="1"/>
      <c r="O2691" s="1"/>
    </row>
    <row r="2692" spans="12:15" x14ac:dyDescent="0.25">
      <c r="L2692" s="1"/>
      <c r="M2692" s="1"/>
      <c r="N2692" s="1"/>
      <c r="O2692" s="1"/>
    </row>
    <row r="2693" spans="12:15" x14ac:dyDescent="0.25">
      <c r="L2693" s="1"/>
      <c r="M2693" s="1"/>
      <c r="N2693" s="1"/>
      <c r="O2693" s="1"/>
    </row>
    <row r="2694" spans="12:15" x14ac:dyDescent="0.25">
      <c r="L2694" s="1"/>
      <c r="M2694" s="1"/>
      <c r="N2694" s="1"/>
      <c r="O2694" s="1"/>
    </row>
    <row r="2695" spans="12:15" x14ac:dyDescent="0.25">
      <c r="L2695" s="1"/>
      <c r="M2695" s="1"/>
      <c r="N2695" s="1"/>
      <c r="O2695" s="1"/>
    </row>
    <row r="2696" spans="12:15" x14ac:dyDescent="0.25">
      <c r="L2696" s="1"/>
      <c r="M2696" s="1"/>
      <c r="N2696" s="1"/>
      <c r="O2696" s="1"/>
    </row>
    <row r="2697" spans="12:15" x14ac:dyDescent="0.25">
      <c r="L2697" s="1"/>
      <c r="M2697" s="1"/>
      <c r="N2697" s="1"/>
      <c r="O2697" s="1"/>
    </row>
    <row r="2698" spans="12:15" x14ac:dyDescent="0.25">
      <c r="L2698" s="1"/>
      <c r="M2698" s="1"/>
      <c r="N2698" s="1"/>
      <c r="O2698" s="1"/>
    </row>
    <row r="2699" spans="12:15" x14ac:dyDescent="0.25">
      <c r="L2699" s="1"/>
      <c r="M2699" s="1"/>
      <c r="N2699" s="1"/>
      <c r="O2699" s="1"/>
    </row>
    <row r="2700" spans="12:15" x14ac:dyDescent="0.25">
      <c r="L2700" s="1"/>
      <c r="M2700" s="1"/>
      <c r="N2700" s="1"/>
      <c r="O2700" s="1"/>
    </row>
    <row r="2701" spans="12:15" x14ac:dyDescent="0.25">
      <c r="L2701" s="1"/>
      <c r="M2701" s="1"/>
      <c r="N2701" s="1"/>
      <c r="O2701" s="1"/>
    </row>
    <row r="2702" spans="12:15" x14ac:dyDescent="0.25">
      <c r="L2702" s="1"/>
      <c r="M2702" s="1"/>
      <c r="N2702" s="1"/>
      <c r="O2702" s="1"/>
    </row>
    <row r="2703" spans="12:15" x14ac:dyDescent="0.25">
      <c r="L2703" s="1"/>
      <c r="M2703" s="1"/>
      <c r="N2703" s="1"/>
      <c r="O2703" s="1"/>
    </row>
    <row r="2704" spans="12:15" x14ac:dyDescent="0.25">
      <c r="L2704" s="1"/>
      <c r="M2704" s="1"/>
      <c r="N2704" s="1"/>
      <c r="O2704" s="1"/>
    </row>
    <row r="2705" spans="12:15" x14ac:dyDescent="0.25">
      <c r="L2705" s="1"/>
      <c r="M2705" s="1"/>
      <c r="N2705" s="1"/>
      <c r="O2705" s="1"/>
    </row>
    <row r="2706" spans="12:15" x14ac:dyDescent="0.25">
      <c r="L2706" s="1"/>
      <c r="M2706" s="1"/>
      <c r="N2706" s="1"/>
      <c r="O2706" s="1"/>
    </row>
    <row r="2707" spans="12:15" x14ac:dyDescent="0.25">
      <c r="L2707" s="1"/>
      <c r="M2707" s="1"/>
      <c r="N2707" s="1"/>
      <c r="O2707" s="1"/>
    </row>
    <row r="2708" spans="12:15" x14ac:dyDescent="0.25">
      <c r="L2708" s="1"/>
      <c r="M2708" s="1"/>
      <c r="N2708" s="1"/>
      <c r="O2708" s="1"/>
    </row>
    <row r="2709" spans="12:15" x14ac:dyDescent="0.25">
      <c r="L2709" s="1"/>
      <c r="M2709" s="1"/>
      <c r="N2709" s="1"/>
      <c r="O2709" s="1"/>
    </row>
    <row r="2710" spans="12:15" x14ac:dyDescent="0.25">
      <c r="L2710" s="1"/>
      <c r="M2710" s="1"/>
      <c r="N2710" s="1"/>
      <c r="O2710" s="1"/>
    </row>
    <row r="2711" spans="12:15" x14ac:dyDescent="0.25">
      <c r="L2711" s="1"/>
      <c r="M2711" s="1"/>
      <c r="N2711" s="1"/>
      <c r="O2711" s="1"/>
    </row>
    <row r="2712" spans="12:15" x14ac:dyDescent="0.25">
      <c r="L2712" s="1"/>
      <c r="M2712" s="1"/>
      <c r="N2712" s="1"/>
      <c r="O2712" s="1"/>
    </row>
    <row r="2713" spans="12:15" x14ac:dyDescent="0.25">
      <c r="L2713" s="1"/>
      <c r="M2713" s="1"/>
      <c r="N2713" s="1"/>
      <c r="O2713" s="1"/>
    </row>
    <row r="2714" spans="12:15" x14ac:dyDescent="0.25">
      <c r="L2714" s="1"/>
      <c r="M2714" s="1"/>
      <c r="N2714" s="1"/>
      <c r="O2714" s="1"/>
    </row>
    <row r="2715" spans="12:15" x14ac:dyDescent="0.25">
      <c r="L2715" s="1"/>
      <c r="M2715" s="1"/>
      <c r="N2715" s="1"/>
      <c r="O2715" s="1"/>
    </row>
    <row r="2716" spans="12:15" x14ac:dyDescent="0.25">
      <c r="L2716" s="1"/>
      <c r="M2716" s="1"/>
      <c r="N2716" s="1"/>
      <c r="O2716" s="1"/>
    </row>
    <row r="2717" spans="12:15" x14ac:dyDescent="0.25">
      <c r="L2717" s="1"/>
      <c r="M2717" s="1"/>
      <c r="N2717" s="1"/>
      <c r="O2717" s="1"/>
    </row>
    <row r="2718" spans="12:15" x14ac:dyDescent="0.25">
      <c r="L2718" s="1"/>
      <c r="M2718" s="1"/>
      <c r="N2718" s="1"/>
      <c r="O2718" s="1"/>
    </row>
    <row r="2719" spans="12:15" x14ac:dyDescent="0.25">
      <c r="L2719" s="1"/>
      <c r="M2719" s="1"/>
      <c r="N2719" s="1"/>
      <c r="O2719" s="1"/>
    </row>
    <row r="2720" spans="12:15" x14ac:dyDescent="0.25">
      <c r="L2720" s="1"/>
      <c r="M2720" s="1"/>
      <c r="N2720" s="1"/>
      <c r="O2720" s="1"/>
    </row>
    <row r="2721" spans="12:15" x14ac:dyDescent="0.25">
      <c r="L2721" s="1"/>
      <c r="M2721" s="1"/>
      <c r="N2721" s="1"/>
      <c r="O2721" s="1"/>
    </row>
    <row r="2722" spans="12:15" x14ac:dyDescent="0.25">
      <c r="L2722" s="1"/>
      <c r="M2722" s="1"/>
      <c r="N2722" s="1"/>
      <c r="O2722" s="1"/>
    </row>
    <row r="2723" spans="12:15" x14ac:dyDescent="0.25">
      <c r="L2723" s="1"/>
      <c r="M2723" s="1"/>
      <c r="N2723" s="1"/>
      <c r="O2723" s="1"/>
    </row>
    <row r="2724" spans="12:15" x14ac:dyDescent="0.25">
      <c r="L2724" s="1"/>
      <c r="M2724" s="1"/>
      <c r="N2724" s="1"/>
      <c r="O2724" s="1"/>
    </row>
    <row r="2725" spans="12:15" x14ac:dyDescent="0.25">
      <c r="L2725" s="1"/>
      <c r="M2725" s="1"/>
      <c r="N2725" s="1"/>
      <c r="O2725" s="1"/>
    </row>
    <row r="2726" spans="12:15" x14ac:dyDescent="0.25">
      <c r="L2726" s="1"/>
      <c r="M2726" s="1"/>
      <c r="N2726" s="1"/>
      <c r="O2726" s="1"/>
    </row>
    <row r="2727" spans="12:15" x14ac:dyDescent="0.25">
      <c r="L2727" s="1"/>
      <c r="M2727" s="1"/>
      <c r="N2727" s="1"/>
      <c r="O2727" s="1"/>
    </row>
    <row r="2728" spans="12:15" x14ac:dyDescent="0.25">
      <c r="L2728" s="1"/>
      <c r="M2728" s="1"/>
      <c r="N2728" s="1"/>
      <c r="O2728" s="1"/>
    </row>
    <row r="2729" spans="12:15" x14ac:dyDescent="0.25">
      <c r="L2729" s="1"/>
      <c r="M2729" s="1"/>
      <c r="N2729" s="1"/>
      <c r="O2729" s="1"/>
    </row>
    <row r="2730" spans="12:15" x14ac:dyDescent="0.25">
      <c r="L2730" s="1"/>
      <c r="M2730" s="1"/>
      <c r="N2730" s="1"/>
      <c r="O2730" s="1"/>
    </row>
    <row r="2731" spans="12:15" x14ac:dyDescent="0.25">
      <c r="L2731" s="1"/>
      <c r="M2731" s="1"/>
      <c r="N2731" s="1"/>
      <c r="O2731" s="1"/>
    </row>
    <row r="2732" spans="12:15" x14ac:dyDescent="0.25">
      <c r="L2732" s="1"/>
      <c r="M2732" s="1"/>
      <c r="N2732" s="1"/>
      <c r="O2732" s="1"/>
    </row>
    <row r="2733" spans="12:15" x14ac:dyDescent="0.25">
      <c r="L2733" s="1"/>
      <c r="M2733" s="1"/>
      <c r="N2733" s="1"/>
      <c r="O2733" s="1"/>
    </row>
    <row r="2734" spans="12:15" x14ac:dyDescent="0.25">
      <c r="L2734" s="1"/>
      <c r="M2734" s="1"/>
      <c r="N2734" s="1"/>
      <c r="O2734" s="1"/>
    </row>
    <row r="2735" spans="12:15" x14ac:dyDescent="0.25">
      <c r="L2735" s="1"/>
      <c r="M2735" s="1"/>
      <c r="N2735" s="1"/>
      <c r="O2735" s="1"/>
    </row>
    <row r="2736" spans="12:15" x14ac:dyDescent="0.25">
      <c r="L2736" s="1"/>
      <c r="M2736" s="1"/>
      <c r="N2736" s="1"/>
      <c r="O2736" s="1"/>
    </row>
    <row r="2737" spans="12:15" x14ac:dyDescent="0.25">
      <c r="L2737" s="1"/>
      <c r="M2737" s="1"/>
      <c r="N2737" s="1"/>
      <c r="O2737" s="1"/>
    </row>
    <row r="2738" spans="12:15" x14ac:dyDescent="0.25">
      <c r="L2738" s="1"/>
      <c r="M2738" s="1"/>
      <c r="N2738" s="1"/>
      <c r="O2738" s="1"/>
    </row>
    <row r="2739" spans="12:15" x14ac:dyDescent="0.25">
      <c r="L2739" s="1"/>
      <c r="M2739" s="1"/>
      <c r="N2739" s="1"/>
      <c r="O2739" s="1"/>
    </row>
    <row r="2740" spans="12:15" x14ac:dyDescent="0.25">
      <c r="L2740" s="1"/>
      <c r="M2740" s="1"/>
      <c r="N2740" s="1"/>
      <c r="O2740" s="1"/>
    </row>
    <row r="2741" spans="12:15" x14ac:dyDescent="0.25">
      <c r="L2741" s="1"/>
      <c r="M2741" s="1"/>
      <c r="N2741" s="1"/>
      <c r="O2741" s="1"/>
    </row>
    <row r="2742" spans="12:15" x14ac:dyDescent="0.25">
      <c r="L2742" s="1"/>
      <c r="M2742" s="1"/>
      <c r="N2742" s="1"/>
      <c r="O2742" s="1"/>
    </row>
    <row r="2743" spans="12:15" x14ac:dyDescent="0.25">
      <c r="L2743" s="1"/>
      <c r="M2743" s="1"/>
      <c r="N2743" s="1"/>
      <c r="O2743" s="1"/>
    </row>
    <row r="2744" spans="12:15" x14ac:dyDescent="0.25">
      <c r="L2744" s="1"/>
      <c r="M2744" s="1"/>
      <c r="N2744" s="1"/>
      <c r="O2744" s="1"/>
    </row>
    <row r="2745" spans="12:15" x14ac:dyDescent="0.25">
      <c r="L2745" s="1"/>
      <c r="M2745" s="1"/>
      <c r="N2745" s="1"/>
      <c r="O2745" s="1"/>
    </row>
    <row r="2746" spans="12:15" x14ac:dyDescent="0.25">
      <c r="L2746" s="1"/>
      <c r="M2746" s="1"/>
      <c r="N2746" s="1"/>
      <c r="O2746" s="1"/>
    </row>
    <row r="2747" spans="12:15" x14ac:dyDescent="0.25">
      <c r="L2747" s="1"/>
      <c r="M2747" s="1"/>
      <c r="N2747" s="1"/>
      <c r="O2747" s="1"/>
    </row>
    <row r="2748" spans="12:15" x14ac:dyDescent="0.25">
      <c r="L2748" s="1"/>
      <c r="M2748" s="1"/>
      <c r="N2748" s="1"/>
      <c r="O2748" s="1"/>
    </row>
    <row r="2749" spans="12:15" x14ac:dyDescent="0.25">
      <c r="L2749" s="1"/>
      <c r="M2749" s="1"/>
      <c r="N2749" s="1"/>
      <c r="O2749" s="1"/>
    </row>
    <row r="2750" spans="12:15" x14ac:dyDescent="0.25">
      <c r="L2750" s="1"/>
      <c r="M2750" s="1"/>
      <c r="N2750" s="1"/>
      <c r="O2750" s="1"/>
    </row>
    <row r="2751" spans="12:15" x14ac:dyDescent="0.25">
      <c r="L2751" s="1"/>
      <c r="M2751" s="1"/>
      <c r="N2751" s="1"/>
      <c r="O2751" s="1"/>
    </row>
    <row r="2752" spans="12:15" x14ac:dyDescent="0.25">
      <c r="L2752" s="1"/>
      <c r="M2752" s="1"/>
      <c r="N2752" s="1"/>
      <c r="O2752" s="1"/>
    </row>
    <row r="2753" spans="12:15" x14ac:dyDescent="0.25">
      <c r="L2753" s="1"/>
      <c r="M2753" s="1"/>
      <c r="N2753" s="1"/>
      <c r="O2753" s="1"/>
    </row>
    <row r="2754" spans="12:15" x14ac:dyDescent="0.25">
      <c r="L2754" s="1"/>
      <c r="M2754" s="1"/>
      <c r="N2754" s="1"/>
      <c r="O2754" s="1"/>
    </row>
    <row r="2755" spans="12:15" x14ac:dyDescent="0.25">
      <c r="L2755" s="1"/>
      <c r="M2755" s="1"/>
      <c r="N2755" s="1"/>
      <c r="O2755" s="1"/>
    </row>
    <row r="2756" spans="12:15" x14ac:dyDescent="0.25">
      <c r="L2756" s="1"/>
      <c r="M2756" s="1"/>
      <c r="N2756" s="1"/>
      <c r="O2756" s="1"/>
    </row>
    <row r="2757" spans="12:15" x14ac:dyDescent="0.25">
      <c r="L2757" s="1"/>
      <c r="M2757" s="1"/>
      <c r="N2757" s="1"/>
      <c r="O2757" s="1"/>
    </row>
    <row r="2758" spans="12:15" x14ac:dyDescent="0.25">
      <c r="L2758" s="1"/>
      <c r="M2758" s="1"/>
      <c r="N2758" s="1"/>
      <c r="O2758" s="1"/>
    </row>
    <row r="2759" spans="12:15" x14ac:dyDescent="0.25">
      <c r="L2759" s="1"/>
      <c r="M2759" s="1"/>
      <c r="N2759" s="1"/>
      <c r="O2759" s="1"/>
    </row>
    <row r="2760" spans="12:15" x14ac:dyDescent="0.25">
      <c r="L2760" s="1"/>
      <c r="M2760" s="1"/>
      <c r="N2760" s="1"/>
      <c r="O2760" s="1"/>
    </row>
    <row r="2761" spans="12:15" x14ac:dyDescent="0.25">
      <c r="L2761" s="1"/>
      <c r="M2761" s="1"/>
      <c r="N2761" s="1"/>
      <c r="O2761" s="1"/>
    </row>
    <row r="2762" spans="12:15" x14ac:dyDescent="0.25">
      <c r="L2762" s="1"/>
      <c r="M2762" s="1"/>
      <c r="N2762" s="1"/>
      <c r="O2762" s="1"/>
    </row>
    <row r="2763" spans="12:15" x14ac:dyDescent="0.25">
      <c r="L2763" s="1"/>
      <c r="M2763" s="1"/>
      <c r="N2763" s="1"/>
      <c r="O2763" s="1"/>
    </row>
    <row r="2764" spans="12:15" x14ac:dyDescent="0.25">
      <c r="L2764" s="1"/>
      <c r="M2764" s="1"/>
      <c r="N2764" s="1"/>
      <c r="O2764" s="1"/>
    </row>
    <row r="2765" spans="12:15" x14ac:dyDescent="0.25">
      <c r="L2765" s="1"/>
      <c r="M2765" s="1"/>
      <c r="N2765" s="1"/>
      <c r="O2765" s="1"/>
    </row>
    <row r="2766" spans="12:15" x14ac:dyDescent="0.25">
      <c r="L2766" s="1"/>
      <c r="M2766" s="1"/>
      <c r="N2766" s="1"/>
      <c r="O2766" s="1"/>
    </row>
    <row r="2767" spans="12:15" x14ac:dyDescent="0.25">
      <c r="L2767" s="1"/>
      <c r="M2767" s="1"/>
      <c r="N2767" s="1"/>
      <c r="O2767" s="1"/>
    </row>
    <row r="2768" spans="12:15" x14ac:dyDescent="0.25">
      <c r="L2768" s="1"/>
      <c r="M2768" s="1"/>
      <c r="N2768" s="1"/>
      <c r="O2768" s="1"/>
    </row>
    <row r="2769" spans="12:15" x14ac:dyDescent="0.25">
      <c r="L2769" s="1"/>
      <c r="M2769" s="1"/>
      <c r="N2769" s="1"/>
      <c r="O2769" s="1"/>
    </row>
    <row r="2770" spans="12:15" x14ac:dyDescent="0.25">
      <c r="L2770" s="1"/>
      <c r="M2770" s="1"/>
      <c r="N2770" s="1"/>
      <c r="O2770" s="1"/>
    </row>
    <row r="2771" spans="12:15" x14ac:dyDescent="0.25">
      <c r="L2771" s="1"/>
      <c r="M2771" s="1"/>
      <c r="N2771" s="1"/>
      <c r="O2771" s="1"/>
    </row>
    <row r="2772" spans="12:15" x14ac:dyDescent="0.25">
      <c r="L2772" s="1"/>
      <c r="M2772" s="1"/>
      <c r="N2772" s="1"/>
      <c r="O2772" s="1"/>
    </row>
    <row r="2773" spans="12:15" x14ac:dyDescent="0.25">
      <c r="L2773" s="1"/>
      <c r="M2773" s="1"/>
      <c r="N2773" s="1"/>
      <c r="O2773" s="1"/>
    </row>
    <row r="2774" spans="12:15" x14ac:dyDescent="0.25">
      <c r="L2774" s="1"/>
      <c r="M2774" s="1"/>
      <c r="N2774" s="1"/>
      <c r="O2774" s="1"/>
    </row>
    <row r="2775" spans="12:15" x14ac:dyDescent="0.25">
      <c r="L2775" s="1"/>
      <c r="M2775" s="1"/>
      <c r="N2775" s="1"/>
      <c r="O2775" s="1"/>
    </row>
    <row r="2776" spans="12:15" x14ac:dyDescent="0.25">
      <c r="L2776" s="1"/>
      <c r="M2776" s="1"/>
      <c r="N2776" s="1"/>
      <c r="O2776" s="1"/>
    </row>
    <row r="2777" spans="12:15" x14ac:dyDescent="0.25">
      <c r="L2777" s="1"/>
      <c r="M2777" s="1"/>
      <c r="N2777" s="1"/>
      <c r="O2777" s="1"/>
    </row>
    <row r="2778" spans="12:15" x14ac:dyDescent="0.25">
      <c r="L2778" s="1"/>
      <c r="M2778" s="1"/>
      <c r="N2778" s="1"/>
      <c r="O2778" s="1"/>
    </row>
    <row r="2779" spans="12:15" x14ac:dyDescent="0.25">
      <c r="L2779" s="1"/>
      <c r="M2779" s="1"/>
      <c r="N2779" s="1"/>
      <c r="O2779" s="1"/>
    </row>
    <row r="2780" spans="12:15" x14ac:dyDescent="0.25">
      <c r="L2780" s="1"/>
      <c r="M2780" s="1"/>
      <c r="N2780" s="1"/>
      <c r="O2780" s="1"/>
    </row>
    <row r="2781" spans="12:15" x14ac:dyDescent="0.25">
      <c r="L2781" s="1"/>
      <c r="M2781" s="1"/>
      <c r="N2781" s="1"/>
      <c r="O2781" s="1"/>
    </row>
    <row r="2782" spans="12:15" x14ac:dyDescent="0.25">
      <c r="L2782" s="1"/>
      <c r="M2782" s="1"/>
      <c r="N2782" s="1"/>
      <c r="O2782" s="1"/>
    </row>
    <row r="2783" spans="12:15" x14ac:dyDescent="0.25">
      <c r="L2783" s="1"/>
      <c r="M2783" s="1"/>
      <c r="N2783" s="1"/>
      <c r="O2783" s="1"/>
    </row>
    <row r="2784" spans="12:15" x14ac:dyDescent="0.25">
      <c r="L2784" s="1"/>
      <c r="M2784" s="1"/>
      <c r="N2784" s="1"/>
      <c r="O2784" s="1"/>
    </row>
    <row r="2785" spans="12:15" x14ac:dyDescent="0.25">
      <c r="L2785" s="1"/>
      <c r="M2785" s="1"/>
      <c r="N2785" s="1"/>
      <c r="O2785" s="1"/>
    </row>
    <row r="2786" spans="12:15" x14ac:dyDescent="0.25">
      <c r="L2786" s="1"/>
      <c r="M2786" s="1"/>
      <c r="N2786" s="1"/>
      <c r="O2786" s="1"/>
    </row>
    <row r="2787" spans="12:15" x14ac:dyDescent="0.25">
      <c r="L2787" s="1"/>
      <c r="M2787" s="1"/>
      <c r="N2787" s="1"/>
      <c r="O2787" s="1"/>
    </row>
    <row r="2788" spans="12:15" x14ac:dyDescent="0.25">
      <c r="L2788" s="1"/>
      <c r="M2788" s="1"/>
      <c r="N2788" s="1"/>
      <c r="O2788" s="1"/>
    </row>
    <row r="2789" spans="12:15" x14ac:dyDescent="0.25">
      <c r="L2789" s="1"/>
      <c r="M2789" s="1"/>
      <c r="N2789" s="1"/>
      <c r="O2789" s="1"/>
    </row>
    <row r="2790" spans="12:15" x14ac:dyDescent="0.25">
      <c r="L2790" s="1"/>
      <c r="M2790" s="1"/>
      <c r="N2790" s="1"/>
      <c r="O2790" s="1"/>
    </row>
    <row r="2791" spans="12:15" x14ac:dyDescent="0.25">
      <c r="L2791" s="1"/>
      <c r="M2791" s="1"/>
      <c r="N2791" s="1"/>
      <c r="O2791" s="1"/>
    </row>
    <row r="2792" spans="12:15" x14ac:dyDescent="0.25">
      <c r="L2792" s="1"/>
      <c r="M2792" s="1"/>
      <c r="N2792" s="1"/>
      <c r="O2792" s="1"/>
    </row>
    <row r="2793" spans="12:15" x14ac:dyDescent="0.25">
      <c r="L2793" s="1"/>
      <c r="M2793" s="1"/>
      <c r="N2793" s="1"/>
      <c r="O2793" s="1"/>
    </row>
    <row r="2794" spans="12:15" x14ac:dyDescent="0.25">
      <c r="L2794" s="1"/>
      <c r="M2794" s="1"/>
      <c r="N2794" s="1"/>
      <c r="O2794" s="1"/>
    </row>
    <row r="2795" spans="12:15" x14ac:dyDescent="0.25">
      <c r="L2795" s="1"/>
      <c r="M2795" s="1"/>
      <c r="N2795" s="1"/>
      <c r="O2795" s="1"/>
    </row>
    <row r="2796" spans="12:15" x14ac:dyDescent="0.25">
      <c r="L2796" s="1"/>
      <c r="M2796" s="1"/>
      <c r="N2796" s="1"/>
      <c r="O2796" s="1"/>
    </row>
    <row r="2797" spans="12:15" x14ac:dyDescent="0.25">
      <c r="L2797" s="1"/>
      <c r="M2797" s="1"/>
      <c r="N2797" s="1"/>
      <c r="O2797" s="1"/>
    </row>
    <row r="2798" spans="12:15" x14ac:dyDescent="0.25">
      <c r="L2798" s="1"/>
      <c r="M2798" s="1"/>
      <c r="N2798" s="1"/>
      <c r="O2798" s="1"/>
    </row>
    <row r="2799" spans="12:15" x14ac:dyDescent="0.25">
      <c r="L2799" s="1"/>
      <c r="M2799" s="1"/>
      <c r="N2799" s="1"/>
      <c r="O2799" s="1"/>
    </row>
    <row r="2800" spans="12:15" x14ac:dyDescent="0.25">
      <c r="L2800" s="1"/>
      <c r="M2800" s="1"/>
      <c r="N2800" s="1"/>
      <c r="O2800" s="1"/>
    </row>
    <row r="2801" spans="12:15" x14ac:dyDescent="0.25">
      <c r="L2801" s="1"/>
      <c r="M2801" s="1"/>
      <c r="N2801" s="1"/>
      <c r="O2801" s="1"/>
    </row>
    <row r="2802" spans="12:15" x14ac:dyDescent="0.25">
      <c r="L2802" s="1"/>
      <c r="M2802" s="1"/>
      <c r="N2802" s="1"/>
      <c r="O2802" s="1"/>
    </row>
    <row r="2803" spans="12:15" x14ac:dyDescent="0.25">
      <c r="L2803" s="1"/>
      <c r="M2803" s="1"/>
      <c r="N2803" s="1"/>
      <c r="O2803" s="1"/>
    </row>
    <row r="2804" spans="12:15" x14ac:dyDescent="0.25">
      <c r="L2804" s="1"/>
      <c r="M2804" s="1"/>
      <c r="N2804" s="1"/>
      <c r="O2804" s="1"/>
    </row>
    <row r="2805" spans="12:15" x14ac:dyDescent="0.25">
      <c r="L2805" s="1"/>
      <c r="M2805" s="1"/>
      <c r="N2805" s="1"/>
      <c r="O2805" s="1"/>
    </row>
    <row r="2806" spans="12:15" x14ac:dyDescent="0.25">
      <c r="L2806" s="1"/>
      <c r="M2806" s="1"/>
      <c r="N2806" s="1"/>
      <c r="O2806" s="1"/>
    </row>
    <row r="2807" spans="12:15" x14ac:dyDescent="0.25">
      <c r="L2807" s="1"/>
      <c r="M2807" s="1"/>
      <c r="N2807" s="1"/>
      <c r="O2807" s="1"/>
    </row>
    <row r="2808" spans="12:15" x14ac:dyDescent="0.25">
      <c r="L2808" s="1"/>
      <c r="M2808" s="1"/>
      <c r="N2808" s="1"/>
      <c r="O2808" s="1"/>
    </row>
    <row r="2809" spans="12:15" x14ac:dyDescent="0.25">
      <c r="L2809" s="1"/>
      <c r="M2809" s="1"/>
      <c r="N2809" s="1"/>
      <c r="O2809" s="1"/>
    </row>
    <row r="2810" spans="12:15" x14ac:dyDescent="0.25">
      <c r="L2810" s="1"/>
      <c r="M2810" s="1"/>
      <c r="N2810" s="1"/>
      <c r="O2810" s="1"/>
    </row>
    <row r="2811" spans="12:15" x14ac:dyDescent="0.25">
      <c r="L2811" s="1"/>
      <c r="M2811" s="1"/>
      <c r="N2811" s="1"/>
      <c r="O2811" s="1"/>
    </row>
    <row r="2812" spans="12:15" x14ac:dyDescent="0.25">
      <c r="L2812" s="1"/>
      <c r="M2812" s="1"/>
      <c r="N2812" s="1"/>
      <c r="O2812" s="1"/>
    </row>
    <row r="2813" spans="12:15" x14ac:dyDescent="0.25">
      <c r="L2813" s="1"/>
      <c r="M2813" s="1"/>
      <c r="N2813" s="1"/>
      <c r="O2813" s="1"/>
    </row>
    <row r="2814" spans="12:15" x14ac:dyDescent="0.25">
      <c r="L2814" s="1"/>
      <c r="M2814" s="1"/>
      <c r="N2814" s="1"/>
      <c r="O2814" s="1"/>
    </row>
    <row r="2815" spans="12:15" x14ac:dyDescent="0.25">
      <c r="L2815" s="1"/>
      <c r="M2815" s="1"/>
      <c r="N2815" s="1"/>
      <c r="O2815" s="1"/>
    </row>
    <row r="2816" spans="12:15" x14ac:dyDescent="0.25">
      <c r="L2816" s="1"/>
      <c r="M2816" s="1"/>
      <c r="N2816" s="1"/>
      <c r="O2816" s="1"/>
    </row>
    <row r="2817" spans="12:15" x14ac:dyDescent="0.25">
      <c r="L2817" s="1"/>
      <c r="M2817" s="1"/>
      <c r="N2817" s="1"/>
      <c r="O2817" s="1"/>
    </row>
    <row r="2818" spans="12:15" x14ac:dyDescent="0.25">
      <c r="L2818" s="1"/>
      <c r="M2818" s="1"/>
      <c r="N2818" s="1"/>
      <c r="O2818" s="1"/>
    </row>
    <row r="2819" spans="12:15" x14ac:dyDescent="0.25">
      <c r="L2819" s="1"/>
      <c r="M2819" s="1"/>
      <c r="N2819" s="1"/>
      <c r="O2819" s="1"/>
    </row>
    <row r="2820" spans="12:15" x14ac:dyDescent="0.25">
      <c r="L2820" s="1"/>
      <c r="M2820" s="1"/>
      <c r="N2820" s="1"/>
      <c r="O2820" s="1"/>
    </row>
    <row r="2821" spans="12:15" x14ac:dyDescent="0.25">
      <c r="L2821" s="1"/>
      <c r="M2821" s="1"/>
      <c r="N2821" s="1"/>
      <c r="O2821" s="1"/>
    </row>
    <row r="2822" spans="12:15" x14ac:dyDescent="0.25">
      <c r="L2822" s="1"/>
      <c r="M2822" s="1"/>
      <c r="N2822" s="1"/>
      <c r="O2822" s="1"/>
    </row>
    <row r="2823" spans="12:15" x14ac:dyDescent="0.25">
      <c r="L2823" s="1"/>
      <c r="M2823" s="1"/>
      <c r="N2823" s="1"/>
      <c r="O2823" s="1"/>
    </row>
    <row r="2824" spans="12:15" x14ac:dyDescent="0.25">
      <c r="L2824" s="1"/>
      <c r="M2824" s="1"/>
      <c r="N2824" s="1"/>
      <c r="O2824" s="1"/>
    </row>
    <row r="2825" spans="12:15" x14ac:dyDescent="0.25">
      <c r="L2825" s="1"/>
      <c r="M2825" s="1"/>
      <c r="N2825" s="1"/>
      <c r="O2825" s="1"/>
    </row>
    <row r="2826" spans="12:15" x14ac:dyDescent="0.25">
      <c r="L2826" s="1"/>
      <c r="M2826" s="1"/>
      <c r="N2826" s="1"/>
      <c r="O2826" s="1"/>
    </row>
    <row r="2827" spans="12:15" x14ac:dyDescent="0.25">
      <c r="L2827" s="1"/>
      <c r="M2827" s="1"/>
      <c r="N2827" s="1"/>
      <c r="O2827" s="1"/>
    </row>
    <row r="2828" spans="12:15" x14ac:dyDescent="0.25">
      <c r="L2828" s="1"/>
      <c r="M2828" s="1"/>
      <c r="N2828" s="1"/>
      <c r="O2828" s="1"/>
    </row>
    <row r="2829" spans="12:15" x14ac:dyDescent="0.25">
      <c r="L2829" s="1"/>
      <c r="M2829" s="1"/>
      <c r="N2829" s="1"/>
      <c r="O2829" s="1"/>
    </row>
    <row r="2830" spans="12:15" x14ac:dyDescent="0.25">
      <c r="L2830" s="1"/>
      <c r="M2830" s="1"/>
      <c r="N2830" s="1"/>
      <c r="O2830" s="1"/>
    </row>
    <row r="2831" spans="12:15" x14ac:dyDescent="0.25">
      <c r="L2831" s="1"/>
      <c r="M2831" s="1"/>
      <c r="N2831" s="1"/>
      <c r="O2831" s="1"/>
    </row>
    <row r="2832" spans="12:15" x14ac:dyDescent="0.25">
      <c r="L2832" s="1"/>
      <c r="M2832" s="1"/>
      <c r="N2832" s="1"/>
      <c r="O2832" s="1"/>
    </row>
    <row r="2833" spans="12:15" x14ac:dyDescent="0.25">
      <c r="L2833" s="1"/>
      <c r="M2833" s="1"/>
      <c r="N2833" s="1"/>
      <c r="O2833" s="1"/>
    </row>
    <row r="2834" spans="12:15" x14ac:dyDescent="0.25">
      <c r="L2834" s="1"/>
      <c r="M2834" s="1"/>
      <c r="N2834" s="1"/>
      <c r="O2834" s="1"/>
    </row>
    <row r="2835" spans="12:15" x14ac:dyDescent="0.25">
      <c r="L2835" s="1"/>
      <c r="M2835" s="1"/>
      <c r="N2835" s="1"/>
      <c r="O2835" s="1"/>
    </row>
    <row r="2836" spans="12:15" x14ac:dyDescent="0.25">
      <c r="L2836" s="1"/>
      <c r="M2836" s="1"/>
      <c r="N2836" s="1"/>
      <c r="O2836" s="1"/>
    </row>
    <row r="2837" spans="12:15" x14ac:dyDescent="0.25">
      <c r="L2837" s="1"/>
      <c r="M2837" s="1"/>
      <c r="N2837" s="1"/>
      <c r="O2837" s="1"/>
    </row>
    <row r="2838" spans="12:15" x14ac:dyDescent="0.25">
      <c r="L2838" s="1"/>
      <c r="M2838" s="1"/>
      <c r="N2838" s="1"/>
      <c r="O2838" s="1"/>
    </row>
    <row r="2839" spans="12:15" x14ac:dyDescent="0.25">
      <c r="L2839" s="1"/>
      <c r="M2839" s="1"/>
      <c r="N2839" s="1"/>
      <c r="O2839" s="1"/>
    </row>
    <row r="2840" spans="12:15" x14ac:dyDescent="0.25">
      <c r="L2840" s="1"/>
      <c r="M2840" s="1"/>
      <c r="N2840" s="1"/>
      <c r="O2840" s="1"/>
    </row>
    <row r="2841" spans="12:15" x14ac:dyDescent="0.25">
      <c r="L2841" s="1"/>
      <c r="M2841" s="1"/>
      <c r="N2841" s="1"/>
      <c r="O2841" s="1"/>
    </row>
    <row r="2842" spans="12:15" x14ac:dyDescent="0.25">
      <c r="L2842" s="1"/>
      <c r="M2842" s="1"/>
      <c r="N2842" s="1"/>
      <c r="O2842" s="1"/>
    </row>
    <row r="2843" spans="12:15" x14ac:dyDescent="0.25">
      <c r="L2843" s="1"/>
      <c r="M2843" s="1"/>
      <c r="N2843" s="1"/>
      <c r="O2843" s="1"/>
    </row>
    <row r="2844" spans="12:15" x14ac:dyDescent="0.25">
      <c r="L2844" s="1"/>
      <c r="M2844" s="1"/>
      <c r="N2844" s="1"/>
      <c r="O2844" s="1"/>
    </row>
    <row r="2845" spans="12:15" x14ac:dyDescent="0.25">
      <c r="L2845" s="1"/>
      <c r="M2845" s="1"/>
      <c r="N2845" s="1"/>
      <c r="O2845" s="1"/>
    </row>
    <row r="2846" spans="12:15" x14ac:dyDescent="0.25">
      <c r="L2846" s="1"/>
      <c r="M2846" s="1"/>
      <c r="N2846" s="1"/>
      <c r="O2846" s="1"/>
    </row>
    <row r="2847" spans="12:15" x14ac:dyDescent="0.25">
      <c r="L2847" s="1"/>
      <c r="M2847" s="1"/>
      <c r="N2847" s="1"/>
      <c r="O2847" s="1"/>
    </row>
    <row r="2848" spans="12:15" x14ac:dyDescent="0.25">
      <c r="L2848" s="1"/>
      <c r="M2848" s="1"/>
      <c r="N2848" s="1"/>
      <c r="O2848" s="1"/>
    </row>
    <row r="2849" spans="12:15" x14ac:dyDescent="0.25">
      <c r="L2849" s="1"/>
      <c r="M2849" s="1"/>
      <c r="N2849" s="1"/>
      <c r="O2849" s="1"/>
    </row>
    <row r="2850" spans="12:15" x14ac:dyDescent="0.25">
      <c r="L2850" s="1"/>
      <c r="M2850" s="1"/>
      <c r="N2850" s="1"/>
      <c r="O2850" s="1"/>
    </row>
    <row r="2851" spans="12:15" x14ac:dyDescent="0.25">
      <c r="L2851" s="1"/>
      <c r="M2851" s="1"/>
      <c r="N2851" s="1"/>
      <c r="O2851" s="1"/>
    </row>
    <row r="2852" spans="12:15" x14ac:dyDescent="0.25">
      <c r="L2852" s="1"/>
      <c r="M2852" s="1"/>
      <c r="N2852" s="1"/>
      <c r="O2852" s="1"/>
    </row>
    <row r="2853" spans="12:15" x14ac:dyDescent="0.25">
      <c r="L2853" s="1"/>
      <c r="M2853" s="1"/>
      <c r="N2853" s="1"/>
      <c r="O2853" s="1"/>
    </row>
    <row r="2854" spans="12:15" x14ac:dyDescent="0.25">
      <c r="L2854" s="1"/>
      <c r="M2854" s="1"/>
      <c r="N2854" s="1"/>
      <c r="O2854" s="1"/>
    </row>
    <row r="2855" spans="12:15" x14ac:dyDescent="0.25">
      <c r="L2855" s="1"/>
      <c r="M2855" s="1"/>
      <c r="N2855" s="1"/>
      <c r="O2855" s="1"/>
    </row>
    <row r="2856" spans="12:15" x14ac:dyDescent="0.25">
      <c r="L2856" s="1"/>
      <c r="M2856" s="1"/>
      <c r="N2856" s="1"/>
      <c r="O2856" s="1"/>
    </row>
    <row r="2857" spans="12:15" x14ac:dyDescent="0.25">
      <c r="L2857" s="1"/>
      <c r="M2857" s="1"/>
      <c r="N2857" s="1"/>
      <c r="O2857" s="1"/>
    </row>
    <row r="2858" spans="12:15" x14ac:dyDescent="0.25">
      <c r="L2858" s="1"/>
      <c r="M2858" s="1"/>
      <c r="N2858" s="1"/>
      <c r="O2858" s="1"/>
    </row>
    <row r="2859" spans="12:15" x14ac:dyDescent="0.25">
      <c r="L2859" s="1"/>
      <c r="M2859" s="1"/>
      <c r="N2859" s="1"/>
      <c r="O2859" s="1"/>
    </row>
    <row r="2860" spans="12:15" x14ac:dyDescent="0.25">
      <c r="L2860" s="1"/>
      <c r="M2860" s="1"/>
      <c r="N2860" s="1"/>
      <c r="O2860" s="1"/>
    </row>
    <row r="2861" spans="12:15" x14ac:dyDescent="0.25">
      <c r="L2861" s="1"/>
      <c r="M2861" s="1"/>
      <c r="N2861" s="1"/>
      <c r="O2861" s="1"/>
    </row>
    <row r="2862" spans="12:15" x14ac:dyDescent="0.25">
      <c r="L2862" s="1"/>
      <c r="M2862" s="1"/>
      <c r="N2862" s="1"/>
      <c r="O2862" s="1"/>
    </row>
    <row r="2863" spans="12:15" x14ac:dyDescent="0.25">
      <c r="L2863" s="1"/>
      <c r="M2863" s="1"/>
      <c r="N2863" s="1"/>
      <c r="O2863" s="1"/>
    </row>
    <row r="2864" spans="12:15" x14ac:dyDescent="0.25">
      <c r="L2864" s="1"/>
      <c r="M2864" s="1"/>
      <c r="N2864" s="1"/>
      <c r="O2864" s="1"/>
    </row>
    <row r="2865" spans="12:15" x14ac:dyDescent="0.25">
      <c r="L2865" s="1"/>
      <c r="M2865" s="1"/>
      <c r="N2865" s="1"/>
      <c r="O2865" s="1"/>
    </row>
    <row r="2866" spans="12:15" x14ac:dyDescent="0.25">
      <c r="L2866" s="1"/>
      <c r="M2866" s="1"/>
      <c r="N2866" s="1"/>
      <c r="O2866" s="1"/>
    </row>
    <row r="2867" spans="12:15" x14ac:dyDescent="0.25">
      <c r="L2867" s="1"/>
      <c r="M2867" s="1"/>
      <c r="N2867" s="1"/>
      <c r="O2867" s="1"/>
    </row>
    <row r="2868" spans="12:15" x14ac:dyDescent="0.25">
      <c r="L2868" s="1"/>
      <c r="M2868" s="1"/>
      <c r="N2868" s="1"/>
      <c r="O2868" s="1"/>
    </row>
    <row r="2869" spans="12:15" x14ac:dyDescent="0.25">
      <c r="L2869" s="1"/>
      <c r="M2869" s="1"/>
      <c r="N2869" s="1"/>
      <c r="O2869" s="1"/>
    </row>
    <row r="2870" spans="12:15" x14ac:dyDescent="0.25">
      <c r="L2870" s="1"/>
      <c r="M2870" s="1"/>
      <c r="N2870" s="1"/>
      <c r="O2870" s="1"/>
    </row>
    <row r="2871" spans="12:15" x14ac:dyDescent="0.25">
      <c r="L2871" s="1"/>
      <c r="M2871" s="1"/>
      <c r="N2871" s="1"/>
      <c r="O2871" s="1"/>
    </row>
    <row r="2872" spans="12:15" x14ac:dyDescent="0.25">
      <c r="L2872" s="1"/>
      <c r="M2872" s="1"/>
      <c r="N2872" s="1"/>
      <c r="O2872" s="1"/>
    </row>
    <row r="2873" spans="12:15" x14ac:dyDescent="0.25">
      <c r="L2873" s="1"/>
      <c r="M2873" s="1"/>
      <c r="N2873" s="1"/>
      <c r="O2873" s="1"/>
    </row>
    <row r="2874" spans="12:15" x14ac:dyDescent="0.25">
      <c r="L2874" s="1"/>
      <c r="M2874" s="1"/>
      <c r="N2874" s="1"/>
      <c r="O2874" s="1"/>
    </row>
    <row r="2875" spans="12:15" x14ac:dyDescent="0.25">
      <c r="L2875" s="1"/>
      <c r="M2875" s="1"/>
      <c r="N2875" s="1"/>
      <c r="O2875" s="1"/>
    </row>
    <row r="2876" spans="12:15" x14ac:dyDescent="0.25">
      <c r="L2876" s="1"/>
      <c r="M2876" s="1"/>
      <c r="N2876" s="1"/>
      <c r="O2876" s="1"/>
    </row>
    <row r="2877" spans="12:15" x14ac:dyDescent="0.25">
      <c r="L2877" s="1"/>
      <c r="M2877" s="1"/>
      <c r="N2877" s="1"/>
      <c r="O2877" s="1"/>
    </row>
    <row r="2878" spans="12:15" x14ac:dyDescent="0.25">
      <c r="L2878" s="1"/>
      <c r="M2878" s="1"/>
      <c r="N2878" s="1"/>
      <c r="O2878" s="1"/>
    </row>
    <row r="2879" spans="12:15" x14ac:dyDescent="0.25">
      <c r="L2879" s="1"/>
      <c r="M2879" s="1"/>
      <c r="N2879" s="1"/>
      <c r="O2879" s="1"/>
    </row>
    <row r="2880" spans="12:15" x14ac:dyDescent="0.25">
      <c r="L2880" s="1"/>
      <c r="M2880" s="1"/>
      <c r="N2880" s="1"/>
      <c r="O2880" s="1"/>
    </row>
    <row r="2881" spans="12:15" x14ac:dyDescent="0.25">
      <c r="L2881" s="1"/>
      <c r="M2881" s="1"/>
      <c r="N2881" s="1"/>
      <c r="O2881" s="1"/>
    </row>
    <row r="2882" spans="12:15" x14ac:dyDescent="0.25">
      <c r="L2882" s="1"/>
      <c r="M2882" s="1"/>
      <c r="N2882" s="1"/>
      <c r="O2882" s="1"/>
    </row>
    <row r="2883" spans="12:15" x14ac:dyDescent="0.25">
      <c r="L2883" s="1"/>
      <c r="M2883" s="1"/>
      <c r="N2883" s="1"/>
      <c r="O2883" s="1"/>
    </row>
    <row r="2884" spans="12:15" x14ac:dyDescent="0.25">
      <c r="L2884" s="1"/>
      <c r="M2884" s="1"/>
      <c r="N2884" s="1"/>
      <c r="O2884" s="1"/>
    </row>
    <row r="2885" spans="12:15" x14ac:dyDescent="0.25">
      <c r="L2885" s="1"/>
      <c r="M2885" s="1"/>
      <c r="N2885" s="1"/>
      <c r="O2885" s="1"/>
    </row>
    <row r="2886" spans="12:15" x14ac:dyDescent="0.25">
      <c r="L2886" s="1"/>
      <c r="M2886" s="1"/>
      <c r="N2886" s="1"/>
      <c r="O2886" s="1"/>
    </row>
    <row r="2887" spans="12:15" x14ac:dyDescent="0.25">
      <c r="L2887" s="1"/>
      <c r="M2887" s="1"/>
      <c r="N2887" s="1"/>
      <c r="O2887" s="1"/>
    </row>
    <row r="2888" spans="12:15" x14ac:dyDescent="0.25">
      <c r="L2888" s="1"/>
      <c r="M2888" s="1"/>
      <c r="N2888" s="1"/>
      <c r="O2888" s="1"/>
    </row>
    <row r="2889" spans="12:15" x14ac:dyDescent="0.25">
      <c r="L2889" s="1"/>
      <c r="M2889" s="1"/>
      <c r="N2889" s="1"/>
      <c r="O2889" s="1"/>
    </row>
    <row r="2890" spans="12:15" x14ac:dyDescent="0.25">
      <c r="L2890" s="1"/>
      <c r="M2890" s="1"/>
      <c r="N2890" s="1"/>
      <c r="O2890" s="1"/>
    </row>
    <row r="2891" spans="12:15" x14ac:dyDescent="0.25">
      <c r="L2891" s="1"/>
      <c r="M2891" s="1"/>
      <c r="N2891" s="1"/>
      <c r="O2891" s="1"/>
    </row>
    <row r="2892" spans="12:15" x14ac:dyDescent="0.25">
      <c r="L2892" s="1"/>
      <c r="M2892" s="1"/>
      <c r="N2892" s="1"/>
      <c r="O2892" s="1"/>
    </row>
    <row r="2893" spans="12:15" x14ac:dyDescent="0.25">
      <c r="L2893" s="1"/>
      <c r="M2893" s="1"/>
      <c r="N2893" s="1"/>
      <c r="O2893" s="1"/>
    </row>
    <row r="2894" spans="12:15" x14ac:dyDescent="0.25">
      <c r="L2894" s="1"/>
      <c r="M2894" s="1"/>
      <c r="N2894" s="1"/>
      <c r="O2894" s="1"/>
    </row>
    <row r="2895" spans="12:15" x14ac:dyDescent="0.25">
      <c r="L2895" s="1"/>
      <c r="M2895" s="1"/>
      <c r="N2895" s="1"/>
      <c r="O2895" s="1"/>
    </row>
    <row r="2896" spans="12:15" x14ac:dyDescent="0.25">
      <c r="L2896" s="1"/>
      <c r="M2896" s="1"/>
      <c r="N2896" s="1"/>
      <c r="O2896" s="1"/>
    </row>
    <row r="2897" spans="12:15" x14ac:dyDescent="0.25">
      <c r="L2897" s="1"/>
      <c r="M2897" s="1"/>
      <c r="N2897" s="1"/>
      <c r="O2897" s="1"/>
    </row>
    <row r="2898" spans="12:15" x14ac:dyDescent="0.25">
      <c r="L2898" s="1"/>
      <c r="M2898" s="1"/>
      <c r="N2898" s="1"/>
      <c r="O2898" s="1"/>
    </row>
    <row r="2899" spans="12:15" x14ac:dyDescent="0.25">
      <c r="L2899" s="1"/>
      <c r="M2899" s="1"/>
      <c r="N2899" s="1"/>
      <c r="O2899" s="1"/>
    </row>
    <row r="2900" spans="12:15" x14ac:dyDescent="0.25">
      <c r="L2900" s="1"/>
      <c r="M2900" s="1"/>
      <c r="N2900" s="1"/>
      <c r="O2900" s="1"/>
    </row>
    <row r="2901" spans="12:15" x14ac:dyDescent="0.25">
      <c r="L2901" s="1"/>
      <c r="M2901" s="1"/>
      <c r="N2901" s="1"/>
      <c r="O2901" s="1"/>
    </row>
    <row r="2902" spans="12:15" x14ac:dyDescent="0.25">
      <c r="L2902" s="1"/>
      <c r="M2902" s="1"/>
      <c r="N2902" s="1"/>
      <c r="O2902" s="1"/>
    </row>
    <row r="2903" spans="12:15" x14ac:dyDescent="0.25">
      <c r="L2903" s="1"/>
      <c r="M2903" s="1"/>
      <c r="N2903" s="1"/>
      <c r="O2903" s="1"/>
    </row>
    <row r="2904" spans="12:15" x14ac:dyDescent="0.25">
      <c r="L2904" s="1"/>
      <c r="M2904" s="1"/>
      <c r="N2904" s="1"/>
      <c r="O2904" s="1"/>
    </row>
    <row r="2905" spans="12:15" x14ac:dyDescent="0.25">
      <c r="L2905" s="1"/>
      <c r="M2905" s="1"/>
      <c r="N2905" s="1"/>
      <c r="O2905" s="1"/>
    </row>
    <row r="2906" spans="12:15" x14ac:dyDescent="0.25">
      <c r="L2906" s="1"/>
      <c r="M2906" s="1"/>
      <c r="N2906" s="1"/>
      <c r="O2906" s="1"/>
    </row>
    <row r="2907" spans="12:15" x14ac:dyDescent="0.25">
      <c r="L2907" s="1"/>
      <c r="M2907" s="1"/>
      <c r="N2907" s="1"/>
      <c r="O2907" s="1"/>
    </row>
    <row r="2908" spans="12:15" x14ac:dyDescent="0.25">
      <c r="L2908" s="1"/>
      <c r="M2908" s="1"/>
      <c r="N2908" s="1"/>
      <c r="O2908" s="1"/>
    </row>
    <row r="2909" spans="12:15" x14ac:dyDescent="0.25">
      <c r="L2909" s="1"/>
      <c r="M2909" s="1"/>
      <c r="N2909" s="1"/>
      <c r="O2909" s="1"/>
    </row>
    <row r="2910" spans="12:15" x14ac:dyDescent="0.25">
      <c r="L2910" s="1"/>
      <c r="M2910" s="1"/>
      <c r="N2910" s="1"/>
      <c r="O2910" s="1"/>
    </row>
    <row r="2911" spans="12:15" x14ac:dyDescent="0.25">
      <c r="L2911" s="1"/>
      <c r="M2911" s="1"/>
      <c r="N2911" s="1"/>
      <c r="O2911" s="1"/>
    </row>
    <row r="2912" spans="12:15" x14ac:dyDescent="0.25">
      <c r="L2912" s="1"/>
      <c r="M2912" s="1"/>
      <c r="N2912" s="1"/>
      <c r="O2912" s="1"/>
    </row>
    <row r="2913" spans="12:15" x14ac:dyDescent="0.25">
      <c r="L2913" s="1"/>
      <c r="M2913" s="1"/>
      <c r="N2913" s="1"/>
      <c r="O2913" s="1"/>
    </row>
    <row r="2914" spans="12:15" x14ac:dyDescent="0.25">
      <c r="L2914" s="1"/>
      <c r="M2914" s="1"/>
      <c r="N2914" s="1"/>
      <c r="O2914" s="1"/>
    </row>
    <row r="2915" spans="12:15" x14ac:dyDescent="0.25">
      <c r="L2915" s="1"/>
      <c r="M2915" s="1"/>
      <c r="N2915" s="1"/>
      <c r="O2915" s="1"/>
    </row>
    <row r="2916" spans="12:15" x14ac:dyDescent="0.25">
      <c r="L2916" s="1"/>
      <c r="M2916" s="1"/>
      <c r="N2916" s="1"/>
      <c r="O2916" s="1"/>
    </row>
    <row r="2917" spans="12:15" x14ac:dyDescent="0.25">
      <c r="L2917" s="1"/>
      <c r="M2917" s="1"/>
      <c r="N2917" s="1"/>
      <c r="O2917" s="1"/>
    </row>
    <row r="2918" spans="12:15" x14ac:dyDescent="0.25">
      <c r="L2918" s="1"/>
      <c r="M2918" s="1"/>
      <c r="N2918" s="1"/>
      <c r="O2918" s="1"/>
    </row>
    <row r="2919" spans="12:15" x14ac:dyDescent="0.25">
      <c r="L2919" s="1"/>
      <c r="M2919" s="1"/>
      <c r="N2919" s="1"/>
      <c r="O2919" s="1"/>
    </row>
    <row r="2920" spans="12:15" x14ac:dyDescent="0.25">
      <c r="L2920" s="1"/>
      <c r="M2920" s="1"/>
      <c r="N2920" s="1"/>
      <c r="O2920" s="1"/>
    </row>
    <row r="2921" spans="12:15" x14ac:dyDescent="0.25">
      <c r="L2921" s="1"/>
      <c r="M2921" s="1"/>
      <c r="N2921" s="1"/>
      <c r="O2921" s="1"/>
    </row>
    <row r="2922" spans="12:15" x14ac:dyDescent="0.25">
      <c r="L2922" s="1"/>
      <c r="M2922" s="1"/>
      <c r="N2922" s="1"/>
      <c r="O2922" s="1"/>
    </row>
    <row r="2923" spans="12:15" x14ac:dyDescent="0.25">
      <c r="L2923" s="1"/>
      <c r="M2923" s="1"/>
      <c r="N2923" s="1"/>
      <c r="O2923" s="1"/>
    </row>
    <row r="2924" spans="12:15" x14ac:dyDescent="0.25">
      <c r="L2924" s="1"/>
      <c r="M2924" s="1"/>
      <c r="N2924" s="1"/>
      <c r="O2924" s="1"/>
    </row>
    <row r="2925" spans="12:15" x14ac:dyDescent="0.25">
      <c r="L2925" s="1"/>
      <c r="M2925" s="1"/>
      <c r="N2925" s="1"/>
      <c r="O2925" s="1"/>
    </row>
    <row r="2926" spans="12:15" x14ac:dyDescent="0.25">
      <c r="L2926" s="1"/>
      <c r="M2926" s="1"/>
      <c r="N2926" s="1"/>
      <c r="O2926" s="1"/>
    </row>
    <row r="2927" spans="12:15" x14ac:dyDescent="0.25">
      <c r="L2927" s="1"/>
      <c r="M2927" s="1"/>
      <c r="N2927" s="1"/>
      <c r="O2927" s="1"/>
    </row>
    <row r="2928" spans="12:15" x14ac:dyDescent="0.25">
      <c r="L2928" s="1"/>
      <c r="M2928" s="1"/>
      <c r="N2928" s="1"/>
      <c r="O2928" s="1"/>
    </row>
    <row r="2929" spans="12:15" x14ac:dyDescent="0.25">
      <c r="L2929" s="1"/>
      <c r="M2929" s="1"/>
      <c r="N2929" s="1"/>
      <c r="O2929" s="1"/>
    </row>
    <row r="2930" spans="12:15" x14ac:dyDescent="0.25">
      <c r="L2930" s="1"/>
      <c r="M2930" s="1"/>
      <c r="N2930" s="1"/>
      <c r="O2930" s="1"/>
    </row>
    <row r="2931" spans="12:15" x14ac:dyDescent="0.25">
      <c r="L2931" s="1"/>
      <c r="M2931" s="1"/>
      <c r="N2931" s="1"/>
      <c r="O2931" s="1"/>
    </row>
    <row r="2932" spans="12:15" x14ac:dyDescent="0.25">
      <c r="L2932" s="1"/>
      <c r="M2932" s="1"/>
      <c r="N2932" s="1"/>
      <c r="O2932" s="1"/>
    </row>
    <row r="2933" spans="12:15" x14ac:dyDescent="0.25">
      <c r="L2933" s="1"/>
      <c r="M2933" s="1"/>
      <c r="N2933" s="1"/>
      <c r="O2933" s="1"/>
    </row>
    <row r="2934" spans="12:15" x14ac:dyDescent="0.25">
      <c r="L2934" s="1"/>
      <c r="M2934" s="1"/>
      <c r="N2934" s="1"/>
      <c r="O2934" s="1"/>
    </row>
    <row r="2935" spans="12:15" x14ac:dyDescent="0.25">
      <c r="L2935" s="1"/>
      <c r="M2935" s="1"/>
      <c r="N2935" s="1"/>
      <c r="O2935" s="1"/>
    </row>
    <row r="2936" spans="12:15" x14ac:dyDescent="0.25">
      <c r="L2936" s="1"/>
      <c r="M2936" s="1"/>
      <c r="N2936" s="1"/>
      <c r="O2936" s="1"/>
    </row>
    <row r="2937" spans="12:15" x14ac:dyDescent="0.25">
      <c r="L2937" s="1"/>
      <c r="M2937" s="1"/>
      <c r="N2937" s="1"/>
      <c r="O2937" s="1"/>
    </row>
    <row r="2938" spans="12:15" x14ac:dyDescent="0.25">
      <c r="L2938" s="1"/>
      <c r="M2938" s="1"/>
      <c r="N2938" s="1"/>
      <c r="O2938" s="1"/>
    </row>
    <row r="2939" spans="12:15" x14ac:dyDescent="0.25">
      <c r="L2939" s="1"/>
      <c r="M2939" s="1"/>
      <c r="N2939" s="1"/>
      <c r="O2939" s="1"/>
    </row>
    <row r="2940" spans="12:15" x14ac:dyDescent="0.25">
      <c r="L2940" s="1"/>
      <c r="M2940" s="1"/>
      <c r="N2940" s="1"/>
      <c r="O2940" s="1"/>
    </row>
    <row r="2941" spans="12:15" x14ac:dyDescent="0.25">
      <c r="L2941" s="1"/>
      <c r="M2941" s="1"/>
      <c r="N2941" s="1"/>
      <c r="O2941" s="1"/>
    </row>
    <row r="2942" spans="12:15" x14ac:dyDescent="0.25">
      <c r="L2942" s="1"/>
      <c r="M2942" s="1"/>
      <c r="N2942" s="1"/>
      <c r="O2942" s="1"/>
    </row>
    <row r="2943" spans="12:15" x14ac:dyDescent="0.25">
      <c r="L2943" s="1"/>
      <c r="M2943" s="1"/>
      <c r="N2943" s="1"/>
      <c r="O2943" s="1"/>
    </row>
    <row r="2944" spans="12:15" x14ac:dyDescent="0.25">
      <c r="L2944" s="1"/>
      <c r="M2944" s="1"/>
      <c r="N2944" s="1"/>
      <c r="O2944" s="1"/>
    </row>
    <row r="2945" spans="12:15" x14ac:dyDescent="0.25">
      <c r="L2945" s="1"/>
      <c r="M2945" s="1"/>
      <c r="N2945" s="1"/>
      <c r="O2945" s="1"/>
    </row>
    <row r="2946" spans="12:15" x14ac:dyDescent="0.25">
      <c r="L2946" s="1"/>
      <c r="M2946" s="1"/>
      <c r="N2946" s="1"/>
      <c r="O2946" s="1"/>
    </row>
    <row r="2947" spans="12:15" x14ac:dyDescent="0.25">
      <c r="L2947" s="1"/>
      <c r="M2947" s="1"/>
      <c r="N2947" s="1"/>
      <c r="O2947" s="1"/>
    </row>
    <row r="2948" spans="12:15" x14ac:dyDescent="0.25">
      <c r="L2948" s="1"/>
      <c r="M2948" s="1"/>
      <c r="N2948" s="1"/>
      <c r="O2948" s="1"/>
    </row>
    <row r="2949" spans="12:15" x14ac:dyDescent="0.25">
      <c r="L2949" s="1"/>
      <c r="M2949" s="1"/>
      <c r="N2949" s="1"/>
      <c r="O2949" s="1"/>
    </row>
    <row r="2950" spans="12:15" x14ac:dyDescent="0.25">
      <c r="L2950" s="1"/>
      <c r="M2950" s="1"/>
      <c r="N2950" s="1"/>
      <c r="O2950" s="1"/>
    </row>
    <row r="2951" spans="12:15" x14ac:dyDescent="0.25">
      <c r="L2951" s="1"/>
      <c r="M2951" s="1"/>
      <c r="N2951" s="1"/>
      <c r="O2951" s="1"/>
    </row>
    <row r="2952" spans="12:15" x14ac:dyDescent="0.25">
      <c r="L2952" s="1"/>
      <c r="M2952" s="1"/>
      <c r="N2952" s="1"/>
      <c r="O2952" s="1"/>
    </row>
    <row r="2953" spans="12:15" x14ac:dyDescent="0.25">
      <c r="L2953" s="1"/>
      <c r="M2953" s="1"/>
      <c r="N2953" s="1"/>
      <c r="O2953" s="1"/>
    </row>
    <row r="2954" spans="12:15" x14ac:dyDescent="0.25">
      <c r="L2954" s="1"/>
      <c r="M2954" s="1"/>
      <c r="N2954" s="1"/>
      <c r="O2954" s="1"/>
    </row>
    <row r="2955" spans="12:15" x14ac:dyDescent="0.25">
      <c r="L2955" s="1"/>
      <c r="M2955" s="1"/>
      <c r="N2955" s="1"/>
      <c r="O2955" s="1"/>
    </row>
    <row r="2956" spans="12:15" x14ac:dyDescent="0.25">
      <c r="L2956" s="1"/>
      <c r="M2956" s="1"/>
      <c r="N2956" s="1"/>
      <c r="O2956" s="1"/>
    </row>
    <row r="2957" spans="12:15" x14ac:dyDescent="0.25">
      <c r="L2957" s="1"/>
      <c r="M2957" s="1"/>
      <c r="N2957" s="1"/>
      <c r="O2957" s="1"/>
    </row>
    <row r="2958" spans="12:15" x14ac:dyDescent="0.25">
      <c r="L2958" s="1"/>
      <c r="M2958" s="1"/>
      <c r="N2958" s="1"/>
      <c r="O2958" s="1"/>
    </row>
    <row r="2959" spans="12:15" x14ac:dyDescent="0.25">
      <c r="L2959" s="1"/>
      <c r="M2959" s="1"/>
      <c r="N2959" s="1"/>
      <c r="O2959" s="1"/>
    </row>
    <row r="2960" spans="12:15" x14ac:dyDescent="0.25">
      <c r="L2960" s="1"/>
      <c r="M2960" s="1"/>
      <c r="N2960" s="1"/>
      <c r="O2960" s="1"/>
    </row>
    <row r="2961" spans="12:15" x14ac:dyDescent="0.25">
      <c r="L2961" s="1"/>
      <c r="M2961" s="1"/>
      <c r="N2961" s="1"/>
      <c r="O2961" s="1"/>
    </row>
    <row r="2962" spans="12:15" x14ac:dyDescent="0.25">
      <c r="L2962" s="1"/>
      <c r="M2962" s="1"/>
      <c r="N2962" s="1"/>
      <c r="O2962" s="1"/>
    </row>
    <row r="2963" spans="12:15" x14ac:dyDescent="0.25">
      <c r="L2963" s="1"/>
      <c r="M2963" s="1"/>
      <c r="N2963" s="1"/>
      <c r="O2963" s="1"/>
    </row>
    <row r="2964" spans="12:15" x14ac:dyDescent="0.25">
      <c r="L2964" s="1"/>
      <c r="M2964" s="1"/>
      <c r="N2964" s="1"/>
      <c r="O2964" s="1"/>
    </row>
    <row r="2965" spans="12:15" x14ac:dyDescent="0.25">
      <c r="L2965" s="1"/>
      <c r="M2965" s="1"/>
      <c r="N2965" s="1"/>
      <c r="O2965" s="1"/>
    </row>
    <row r="2966" spans="12:15" x14ac:dyDescent="0.25">
      <c r="L2966" s="1"/>
      <c r="M2966" s="1"/>
      <c r="N2966" s="1"/>
      <c r="O2966" s="1"/>
    </row>
    <row r="2967" spans="12:15" x14ac:dyDescent="0.25">
      <c r="L2967" s="1"/>
      <c r="M2967" s="1"/>
      <c r="N2967" s="1"/>
      <c r="O2967" s="1"/>
    </row>
    <row r="2968" spans="12:15" x14ac:dyDescent="0.25">
      <c r="L2968" s="1"/>
      <c r="M2968" s="1"/>
      <c r="N2968" s="1"/>
      <c r="O2968" s="1"/>
    </row>
    <row r="2969" spans="12:15" x14ac:dyDescent="0.25">
      <c r="L2969" s="1"/>
      <c r="M2969" s="1"/>
      <c r="N2969" s="1"/>
      <c r="O2969" s="1"/>
    </row>
    <row r="2970" spans="12:15" x14ac:dyDescent="0.25">
      <c r="L2970" s="1"/>
      <c r="M2970" s="1"/>
      <c r="N2970" s="1"/>
      <c r="O2970" s="1"/>
    </row>
    <row r="2971" spans="12:15" x14ac:dyDescent="0.25">
      <c r="L2971" s="1"/>
      <c r="M2971" s="1"/>
      <c r="N2971" s="1"/>
      <c r="O2971" s="1"/>
    </row>
    <row r="2972" spans="12:15" x14ac:dyDescent="0.25">
      <c r="L2972" s="1"/>
      <c r="M2972" s="1"/>
      <c r="N2972" s="1"/>
      <c r="O2972" s="1"/>
    </row>
    <row r="2973" spans="12:15" x14ac:dyDescent="0.25">
      <c r="L2973" s="1"/>
      <c r="M2973" s="1"/>
      <c r="N2973" s="1"/>
      <c r="O2973" s="1"/>
    </row>
    <row r="2974" spans="12:15" x14ac:dyDescent="0.25">
      <c r="L2974" s="1"/>
      <c r="M2974" s="1"/>
      <c r="N2974" s="1"/>
      <c r="O2974" s="1"/>
    </row>
    <row r="2975" spans="12:15" x14ac:dyDescent="0.25">
      <c r="L2975" s="1"/>
      <c r="M2975" s="1"/>
      <c r="N2975" s="1"/>
      <c r="O2975" s="1"/>
    </row>
    <row r="2976" spans="12:15" x14ac:dyDescent="0.25">
      <c r="L2976" s="1"/>
      <c r="M2976" s="1"/>
      <c r="N2976" s="1"/>
      <c r="O2976" s="1"/>
    </row>
    <row r="2977" spans="12:15" x14ac:dyDescent="0.25">
      <c r="L2977" s="1"/>
      <c r="M2977" s="1"/>
      <c r="N2977" s="1"/>
      <c r="O2977" s="1"/>
    </row>
    <row r="2978" spans="12:15" x14ac:dyDescent="0.25">
      <c r="L2978" s="1"/>
      <c r="M2978" s="1"/>
      <c r="N2978" s="1"/>
      <c r="O2978" s="1"/>
    </row>
    <row r="2979" spans="12:15" x14ac:dyDescent="0.25">
      <c r="L2979" s="1"/>
      <c r="M2979" s="1"/>
      <c r="N2979" s="1"/>
      <c r="O2979" s="1"/>
    </row>
    <row r="2980" spans="12:15" x14ac:dyDescent="0.25">
      <c r="L2980" s="1"/>
      <c r="M2980" s="1"/>
      <c r="N2980" s="1"/>
      <c r="O2980" s="1"/>
    </row>
    <row r="2981" spans="12:15" x14ac:dyDescent="0.25">
      <c r="L2981" s="1"/>
      <c r="M2981" s="1"/>
      <c r="N2981" s="1"/>
      <c r="O2981" s="1"/>
    </row>
    <row r="2982" spans="12:15" x14ac:dyDescent="0.25">
      <c r="L2982" s="1"/>
      <c r="M2982" s="1"/>
      <c r="N2982" s="1"/>
      <c r="O2982" s="1"/>
    </row>
    <row r="2983" spans="12:15" x14ac:dyDescent="0.25">
      <c r="L2983" s="1"/>
      <c r="M2983" s="1"/>
      <c r="N2983" s="1"/>
      <c r="O2983" s="1"/>
    </row>
    <row r="2984" spans="12:15" x14ac:dyDescent="0.25">
      <c r="L2984" s="1"/>
      <c r="M2984" s="1"/>
      <c r="N2984" s="1"/>
      <c r="O2984" s="1"/>
    </row>
    <row r="2985" spans="12:15" x14ac:dyDescent="0.25">
      <c r="L2985" s="1"/>
      <c r="M2985" s="1"/>
      <c r="N2985" s="1"/>
      <c r="O2985" s="1"/>
    </row>
    <row r="2986" spans="12:15" x14ac:dyDescent="0.25">
      <c r="L2986" s="1"/>
      <c r="M2986" s="1"/>
      <c r="N2986" s="1"/>
      <c r="O2986" s="1"/>
    </row>
    <row r="2987" spans="12:15" x14ac:dyDescent="0.25">
      <c r="L2987" s="1"/>
      <c r="M2987" s="1"/>
      <c r="N2987" s="1"/>
      <c r="O2987" s="1"/>
    </row>
    <row r="2988" spans="12:15" x14ac:dyDescent="0.25">
      <c r="L2988" s="1"/>
      <c r="M2988" s="1"/>
      <c r="N2988" s="1"/>
      <c r="O2988" s="1"/>
    </row>
    <row r="2989" spans="12:15" x14ac:dyDescent="0.25">
      <c r="L2989" s="1"/>
      <c r="M2989" s="1"/>
      <c r="N2989" s="1"/>
      <c r="O2989" s="1"/>
    </row>
    <row r="2990" spans="12:15" x14ac:dyDescent="0.25">
      <c r="L2990" s="1"/>
      <c r="M2990" s="1"/>
      <c r="N2990" s="1"/>
      <c r="O2990" s="1"/>
    </row>
    <row r="2991" spans="12:15" x14ac:dyDescent="0.25">
      <c r="L2991" s="1"/>
      <c r="M2991" s="1"/>
      <c r="N2991" s="1"/>
      <c r="O2991" s="1"/>
    </row>
    <row r="2992" spans="12:15" x14ac:dyDescent="0.25">
      <c r="L2992" s="1"/>
      <c r="M2992" s="1"/>
      <c r="N2992" s="1"/>
      <c r="O2992" s="1"/>
    </row>
    <row r="2993" spans="12:15" x14ac:dyDescent="0.25">
      <c r="L2993" s="1"/>
      <c r="M2993" s="1"/>
      <c r="N2993" s="1"/>
      <c r="O2993" s="1"/>
    </row>
    <row r="2994" spans="12:15" x14ac:dyDescent="0.25">
      <c r="L2994" s="1"/>
      <c r="M2994" s="1"/>
      <c r="N2994" s="1"/>
      <c r="O2994" s="1"/>
    </row>
    <row r="2995" spans="12:15" x14ac:dyDescent="0.25">
      <c r="L2995" s="1"/>
      <c r="M2995" s="1"/>
      <c r="N2995" s="1"/>
      <c r="O2995" s="1"/>
    </row>
    <row r="2996" spans="12:15" x14ac:dyDescent="0.25">
      <c r="L2996" s="1"/>
      <c r="M2996" s="1"/>
      <c r="N2996" s="1"/>
      <c r="O2996" s="1"/>
    </row>
    <row r="2997" spans="12:15" x14ac:dyDescent="0.25">
      <c r="L2997" s="1"/>
      <c r="M2997" s="1"/>
      <c r="N2997" s="1"/>
      <c r="O2997" s="1"/>
    </row>
    <row r="2998" spans="12:15" x14ac:dyDescent="0.25">
      <c r="L2998" s="1"/>
      <c r="M2998" s="1"/>
      <c r="N2998" s="1"/>
      <c r="O2998" s="1"/>
    </row>
    <row r="2999" spans="12:15" x14ac:dyDescent="0.25">
      <c r="L2999" s="1"/>
      <c r="M2999" s="1"/>
      <c r="N2999" s="1"/>
      <c r="O2999" s="1"/>
    </row>
    <row r="3000" spans="12:15" x14ac:dyDescent="0.25">
      <c r="L3000" s="1"/>
      <c r="M3000" s="1"/>
      <c r="N3000" s="1"/>
      <c r="O3000" s="1"/>
    </row>
    <row r="3001" spans="12:15" x14ac:dyDescent="0.25">
      <c r="L3001" s="1"/>
      <c r="M3001" s="1"/>
      <c r="N3001" s="1"/>
      <c r="O3001" s="1"/>
    </row>
    <row r="3002" spans="12:15" x14ac:dyDescent="0.25">
      <c r="L3002" s="1"/>
      <c r="M3002" s="1"/>
      <c r="N3002" s="1"/>
      <c r="O3002" s="1"/>
    </row>
    <row r="3003" spans="12:15" x14ac:dyDescent="0.25">
      <c r="L3003" s="1"/>
      <c r="M3003" s="1"/>
      <c r="N3003" s="1"/>
      <c r="O3003" s="1"/>
    </row>
    <row r="3004" spans="12:15" x14ac:dyDescent="0.25">
      <c r="L3004" s="1"/>
      <c r="M3004" s="1"/>
      <c r="N3004" s="1"/>
      <c r="O3004" s="1"/>
    </row>
    <row r="3005" spans="12:15" x14ac:dyDescent="0.25">
      <c r="L3005" s="1"/>
      <c r="M3005" s="1"/>
      <c r="N3005" s="1"/>
      <c r="O3005" s="1"/>
    </row>
    <row r="3006" spans="12:15" x14ac:dyDescent="0.25">
      <c r="L3006" s="1"/>
      <c r="M3006" s="1"/>
      <c r="N3006" s="1"/>
      <c r="O3006" s="1"/>
    </row>
    <row r="3007" spans="12:15" x14ac:dyDescent="0.25">
      <c r="L3007" s="1"/>
      <c r="M3007" s="1"/>
      <c r="N3007" s="1"/>
      <c r="O3007" s="1"/>
    </row>
    <row r="3008" spans="12:15" x14ac:dyDescent="0.25">
      <c r="L3008" s="1"/>
      <c r="M3008" s="1"/>
      <c r="N3008" s="1"/>
      <c r="O3008" s="1"/>
    </row>
    <row r="3009" spans="12:15" x14ac:dyDescent="0.25">
      <c r="L3009" s="1"/>
      <c r="M3009" s="1"/>
      <c r="N3009" s="1"/>
      <c r="O3009" s="1"/>
    </row>
    <row r="3010" spans="12:15" x14ac:dyDescent="0.25">
      <c r="L3010" s="1"/>
      <c r="M3010" s="1"/>
      <c r="N3010" s="1"/>
      <c r="O3010" s="1"/>
    </row>
    <row r="3011" spans="12:15" x14ac:dyDescent="0.25">
      <c r="L3011" s="1"/>
      <c r="M3011" s="1"/>
      <c r="N3011" s="1"/>
      <c r="O3011" s="1"/>
    </row>
    <row r="3012" spans="12:15" x14ac:dyDescent="0.25">
      <c r="L3012" s="1"/>
      <c r="M3012" s="1"/>
      <c r="N3012" s="1"/>
      <c r="O3012" s="1"/>
    </row>
    <row r="3013" spans="12:15" x14ac:dyDescent="0.25">
      <c r="L3013" s="1"/>
      <c r="M3013" s="1"/>
      <c r="N3013" s="1"/>
      <c r="O3013" s="1"/>
    </row>
    <row r="3014" spans="12:15" x14ac:dyDescent="0.25">
      <c r="L3014" s="1"/>
      <c r="M3014" s="1"/>
      <c r="N3014" s="1"/>
      <c r="O3014" s="1"/>
    </row>
    <row r="3015" spans="12:15" x14ac:dyDescent="0.25">
      <c r="L3015" s="1"/>
      <c r="M3015" s="1"/>
      <c r="N3015" s="1"/>
      <c r="O3015" s="1"/>
    </row>
    <row r="3016" spans="12:15" x14ac:dyDescent="0.25">
      <c r="L3016" s="1"/>
      <c r="M3016" s="1"/>
      <c r="N3016" s="1"/>
      <c r="O3016" s="1"/>
    </row>
    <row r="3017" spans="12:15" x14ac:dyDescent="0.25">
      <c r="L3017" s="1"/>
      <c r="M3017" s="1"/>
      <c r="N3017" s="1"/>
      <c r="O3017" s="1"/>
    </row>
    <row r="3018" spans="12:15" x14ac:dyDescent="0.25">
      <c r="L3018" s="1"/>
      <c r="M3018" s="1"/>
      <c r="N3018" s="1"/>
      <c r="O3018" s="1"/>
    </row>
    <row r="3019" spans="12:15" x14ac:dyDescent="0.25">
      <c r="L3019" s="1"/>
      <c r="M3019" s="1"/>
      <c r="N3019" s="1"/>
      <c r="O3019" s="1"/>
    </row>
    <row r="3020" spans="12:15" x14ac:dyDescent="0.25">
      <c r="L3020" s="1"/>
      <c r="M3020" s="1"/>
      <c r="N3020" s="1"/>
      <c r="O3020" s="1"/>
    </row>
    <row r="3021" spans="12:15" x14ac:dyDescent="0.25">
      <c r="L3021" s="1"/>
      <c r="M3021" s="1"/>
      <c r="N3021" s="1"/>
      <c r="O3021" s="1"/>
    </row>
    <row r="3022" spans="12:15" x14ac:dyDescent="0.25">
      <c r="L3022" s="1"/>
      <c r="M3022" s="1"/>
      <c r="N3022" s="1"/>
      <c r="O3022" s="1"/>
    </row>
    <row r="3023" spans="12:15" x14ac:dyDescent="0.25">
      <c r="L3023" s="1"/>
      <c r="M3023" s="1"/>
      <c r="N3023" s="1"/>
      <c r="O3023" s="1"/>
    </row>
    <row r="3024" spans="12:15" x14ac:dyDescent="0.25">
      <c r="L3024" s="1"/>
      <c r="M3024" s="1"/>
      <c r="N3024" s="1"/>
      <c r="O3024" s="1"/>
    </row>
    <row r="3025" spans="12:15" x14ac:dyDescent="0.25">
      <c r="L3025" s="1"/>
      <c r="M3025" s="1"/>
      <c r="N3025" s="1"/>
      <c r="O3025" s="1"/>
    </row>
    <row r="3026" spans="12:15" x14ac:dyDescent="0.25">
      <c r="L3026" s="1"/>
      <c r="M3026" s="1"/>
      <c r="N3026" s="1"/>
      <c r="O3026" s="1"/>
    </row>
    <row r="3027" spans="12:15" x14ac:dyDescent="0.25">
      <c r="L3027" s="1"/>
      <c r="M3027" s="1"/>
      <c r="N3027" s="1"/>
      <c r="O3027" s="1"/>
    </row>
    <row r="3028" spans="12:15" x14ac:dyDescent="0.25">
      <c r="L3028" s="1"/>
      <c r="M3028" s="1"/>
      <c r="N3028" s="1"/>
      <c r="O3028" s="1"/>
    </row>
    <row r="3029" spans="12:15" x14ac:dyDescent="0.25">
      <c r="L3029" s="1"/>
      <c r="M3029" s="1"/>
      <c r="N3029" s="1"/>
      <c r="O3029" s="1"/>
    </row>
    <row r="3030" spans="12:15" x14ac:dyDescent="0.25">
      <c r="L3030" s="1"/>
      <c r="M3030" s="1"/>
      <c r="N3030" s="1"/>
      <c r="O3030" s="1"/>
    </row>
    <row r="3031" spans="12:15" x14ac:dyDescent="0.25">
      <c r="L3031" s="1"/>
      <c r="M3031" s="1"/>
      <c r="N3031" s="1"/>
      <c r="O3031" s="1"/>
    </row>
    <row r="3032" spans="12:15" x14ac:dyDescent="0.25">
      <c r="L3032" s="1"/>
      <c r="M3032" s="1"/>
      <c r="N3032" s="1"/>
      <c r="O3032" s="1"/>
    </row>
    <row r="3033" spans="12:15" x14ac:dyDescent="0.25">
      <c r="L3033" s="1"/>
      <c r="M3033" s="1"/>
      <c r="N3033" s="1"/>
      <c r="O3033" s="1"/>
    </row>
    <row r="3034" spans="12:15" x14ac:dyDescent="0.25">
      <c r="L3034" s="1"/>
      <c r="M3034" s="1"/>
      <c r="N3034" s="1"/>
      <c r="O3034" s="1"/>
    </row>
    <row r="3035" spans="12:15" x14ac:dyDescent="0.25">
      <c r="L3035" s="1"/>
      <c r="M3035" s="1"/>
      <c r="N3035" s="1"/>
      <c r="O3035" s="1"/>
    </row>
    <row r="3036" spans="12:15" x14ac:dyDescent="0.25">
      <c r="L3036" s="1"/>
      <c r="M3036" s="1"/>
      <c r="N3036" s="1"/>
      <c r="O3036" s="1"/>
    </row>
    <row r="3037" spans="12:15" x14ac:dyDescent="0.25">
      <c r="L3037" s="1"/>
      <c r="M3037" s="1"/>
      <c r="N3037" s="1"/>
      <c r="O3037" s="1"/>
    </row>
    <row r="3038" spans="12:15" x14ac:dyDescent="0.25">
      <c r="L3038" s="1"/>
      <c r="M3038" s="1"/>
      <c r="N3038" s="1"/>
      <c r="O3038" s="1"/>
    </row>
    <row r="3039" spans="12:15" x14ac:dyDescent="0.25">
      <c r="L3039" s="1"/>
      <c r="M3039" s="1"/>
      <c r="N3039" s="1"/>
      <c r="O3039" s="1"/>
    </row>
    <row r="3040" spans="12:15" x14ac:dyDescent="0.25">
      <c r="L3040" s="1"/>
      <c r="M3040" s="1"/>
      <c r="N3040" s="1"/>
      <c r="O3040" s="1"/>
    </row>
    <row r="3041" spans="12:15" x14ac:dyDescent="0.25">
      <c r="L3041" s="1"/>
      <c r="M3041" s="1"/>
      <c r="N3041" s="1"/>
      <c r="O3041" s="1"/>
    </row>
    <row r="3042" spans="12:15" x14ac:dyDescent="0.25">
      <c r="L3042" s="1"/>
      <c r="M3042" s="1"/>
      <c r="N3042" s="1"/>
      <c r="O3042" s="1"/>
    </row>
    <row r="3043" spans="12:15" x14ac:dyDescent="0.25">
      <c r="L3043" s="1"/>
      <c r="M3043" s="1"/>
      <c r="N3043" s="1"/>
      <c r="O3043" s="1"/>
    </row>
    <row r="3044" spans="12:15" x14ac:dyDescent="0.25">
      <c r="L3044" s="1"/>
      <c r="M3044" s="1"/>
      <c r="N3044" s="1"/>
      <c r="O3044" s="1"/>
    </row>
    <row r="3045" spans="12:15" x14ac:dyDescent="0.25">
      <c r="L3045" s="1"/>
      <c r="M3045" s="1"/>
      <c r="N3045" s="1"/>
      <c r="O3045" s="1"/>
    </row>
    <row r="3046" spans="12:15" x14ac:dyDescent="0.25">
      <c r="L3046" s="1"/>
      <c r="M3046" s="1"/>
      <c r="N3046" s="1"/>
      <c r="O3046" s="1"/>
    </row>
    <row r="3047" spans="12:15" x14ac:dyDescent="0.25">
      <c r="L3047" s="1"/>
      <c r="M3047" s="1"/>
      <c r="N3047" s="1"/>
      <c r="O3047" s="1"/>
    </row>
    <row r="3048" spans="12:15" x14ac:dyDescent="0.25">
      <c r="L3048" s="1"/>
      <c r="M3048" s="1"/>
      <c r="N3048" s="1"/>
      <c r="O3048" s="1"/>
    </row>
    <row r="3049" spans="12:15" x14ac:dyDescent="0.25">
      <c r="L3049" s="1"/>
      <c r="M3049" s="1"/>
      <c r="N3049" s="1"/>
      <c r="O3049" s="1"/>
    </row>
    <row r="3050" spans="12:15" x14ac:dyDescent="0.25">
      <c r="L3050" s="1"/>
      <c r="M3050" s="1"/>
      <c r="N3050" s="1"/>
      <c r="O3050" s="1"/>
    </row>
    <row r="3051" spans="12:15" x14ac:dyDescent="0.25">
      <c r="L3051" s="1"/>
      <c r="M3051" s="1"/>
      <c r="N3051" s="1"/>
      <c r="O3051" s="1"/>
    </row>
    <row r="3052" spans="12:15" x14ac:dyDescent="0.25">
      <c r="L3052" s="1"/>
      <c r="M3052" s="1"/>
      <c r="N3052" s="1"/>
      <c r="O3052" s="1"/>
    </row>
    <row r="3053" spans="12:15" x14ac:dyDescent="0.25">
      <c r="L3053" s="1"/>
      <c r="M3053" s="1"/>
      <c r="N3053" s="1"/>
      <c r="O3053" s="1"/>
    </row>
    <row r="3054" spans="12:15" x14ac:dyDescent="0.25">
      <c r="L3054" s="1"/>
      <c r="M3054" s="1"/>
      <c r="N3054" s="1"/>
      <c r="O3054" s="1"/>
    </row>
  </sheetData>
  <mergeCells count="157">
    <mergeCell ref="P2:Q2"/>
    <mergeCell ref="P3:Q4"/>
    <mergeCell ref="H4:L4"/>
    <mergeCell ref="P5:Q6"/>
    <mergeCell ref="L7:Q7"/>
    <mergeCell ref="A8:A28"/>
    <mergeCell ref="B8:D8"/>
    <mergeCell ref="F8:Q8"/>
    <mergeCell ref="B9:D9"/>
    <mergeCell ref="F9:Q9"/>
    <mergeCell ref="P10:Q10"/>
    <mergeCell ref="P11:Q11"/>
    <mergeCell ref="P12:Q12"/>
    <mergeCell ref="P13:Q13"/>
    <mergeCell ref="P14:Q14"/>
    <mergeCell ref="B15:B20"/>
    <mergeCell ref="P15:Q15"/>
    <mergeCell ref="P16:Q16"/>
    <mergeCell ref="P17:Q17"/>
    <mergeCell ref="P18:Q18"/>
    <mergeCell ref="P25:Q25"/>
    <mergeCell ref="B26:D26"/>
    <mergeCell ref="F26:Q26"/>
    <mergeCell ref="P27:Q27"/>
    <mergeCell ref="P28:Q28"/>
    <mergeCell ref="A29:Q29"/>
    <mergeCell ref="P19:Q19"/>
    <mergeCell ref="P20:Q20"/>
    <mergeCell ref="P21:Q21"/>
    <mergeCell ref="P22:Q22"/>
    <mergeCell ref="P23:Q23"/>
    <mergeCell ref="P24:Q24"/>
    <mergeCell ref="A30:A36"/>
    <mergeCell ref="B30:D30"/>
    <mergeCell ref="F30:Q30"/>
    <mergeCell ref="B31:B33"/>
    <mergeCell ref="P31:Q31"/>
    <mergeCell ref="P32:Q32"/>
    <mergeCell ref="P33:Q33"/>
    <mergeCell ref="P34:Q34"/>
    <mergeCell ref="P35:Q35"/>
    <mergeCell ref="P36:Q36"/>
    <mergeCell ref="A37:Q37"/>
    <mergeCell ref="A38:A52"/>
    <mergeCell ref="B38:D38"/>
    <mergeCell ref="F38:Q38"/>
    <mergeCell ref="B39:D39"/>
    <mergeCell ref="F39:Q39"/>
    <mergeCell ref="P40:Q40"/>
    <mergeCell ref="P41:Q41"/>
    <mergeCell ref="B47:D47"/>
    <mergeCell ref="F47:P47"/>
    <mergeCell ref="P48:Q48"/>
    <mergeCell ref="P49:Q49"/>
    <mergeCell ref="P50:Q50"/>
    <mergeCell ref="P51:Q51"/>
    <mergeCell ref="P52:Q52"/>
    <mergeCell ref="A53:Q53"/>
    <mergeCell ref="R41:T41"/>
    <mergeCell ref="P42:Q42"/>
    <mergeCell ref="P43:Q43"/>
    <mergeCell ref="P44:Q44"/>
    <mergeCell ref="P45:Q45"/>
    <mergeCell ref="P46:Q46"/>
    <mergeCell ref="P62:Q62"/>
    <mergeCell ref="P63:Q63"/>
    <mergeCell ref="P64:Q64"/>
    <mergeCell ref="P65:Q65"/>
    <mergeCell ref="P66:Q66"/>
    <mergeCell ref="P67:Q67"/>
    <mergeCell ref="A54:A76"/>
    <mergeCell ref="B54:D54"/>
    <mergeCell ref="F54:Q54"/>
    <mergeCell ref="P55:Q55"/>
    <mergeCell ref="P56:Q56"/>
    <mergeCell ref="P57:Q57"/>
    <mergeCell ref="P58:Q58"/>
    <mergeCell ref="P59:Q59"/>
    <mergeCell ref="P60:Q60"/>
    <mergeCell ref="P61:Q61"/>
    <mergeCell ref="H77:O77"/>
    <mergeCell ref="P77:Q77"/>
    <mergeCell ref="A78:A85"/>
    <mergeCell ref="C78:D78"/>
    <mergeCell ref="F78:O78"/>
    <mergeCell ref="P78:Q78"/>
    <mergeCell ref="P79:Q79"/>
    <mergeCell ref="P68:Q68"/>
    <mergeCell ref="P69:Q69"/>
    <mergeCell ref="P70:Q70"/>
    <mergeCell ref="P71:Q71"/>
    <mergeCell ref="P72:Q72"/>
    <mergeCell ref="P73:Q73"/>
    <mergeCell ref="P80:Q80"/>
    <mergeCell ref="P81:Q81"/>
    <mergeCell ref="P82:Q82"/>
    <mergeCell ref="P83:Q83"/>
    <mergeCell ref="P84:Q84"/>
    <mergeCell ref="P85:Q85"/>
    <mergeCell ref="P74:Q74"/>
    <mergeCell ref="P75:Q75"/>
    <mergeCell ref="P76:Q76"/>
    <mergeCell ref="P86:Q86"/>
    <mergeCell ref="P87:Q87"/>
    <mergeCell ref="O88:Q88"/>
    <mergeCell ref="P89:Q89"/>
    <mergeCell ref="B91:D91"/>
    <mergeCell ref="F91:Q91"/>
    <mergeCell ref="P92:Q92"/>
    <mergeCell ref="P93:Q93"/>
    <mergeCell ref="P94:Q94"/>
    <mergeCell ref="A113:A114"/>
    <mergeCell ref="B113:B114"/>
    <mergeCell ref="C113:C114"/>
    <mergeCell ref="D113:D114"/>
    <mergeCell ref="P113:Q114"/>
    <mergeCell ref="P100:Q100"/>
    <mergeCell ref="L101:O101"/>
    <mergeCell ref="P101:Q101"/>
    <mergeCell ref="A102:A103"/>
    <mergeCell ref="B102:B103"/>
    <mergeCell ref="C102:C103"/>
    <mergeCell ref="D102:D103"/>
    <mergeCell ref="E102:O102"/>
    <mergeCell ref="P102:Q103"/>
    <mergeCell ref="E103:O103"/>
    <mergeCell ref="A91:A100"/>
    <mergeCell ref="B95:D95"/>
    <mergeCell ref="F95:Q95"/>
    <mergeCell ref="P96:Q96"/>
    <mergeCell ref="P97:Q97"/>
    <mergeCell ref="P98:Q98"/>
    <mergeCell ref="P99:Q99"/>
    <mergeCell ref="A105:A111"/>
    <mergeCell ref="E105:O105"/>
    <mergeCell ref="L104:O104"/>
    <mergeCell ref="P104:Q104"/>
    <mergeCell ref="L115:O115"/>
    <mergeCell ref="P115:Q115"/>
    <mergeCell ref="P105:Q105"/>
    <mergeCell ref="E106:O106"/>
    <mergeCell ref="P106:Q106"/>
    <mergeCell ref="E107:O107"/>
    <mergeCell ref="P107:Q107"/>
    <mergeCell ref="E108:O108"/>
    <mergeCell ref="P108:Q108"/>
    <mergeCell ref="E109:O109"/>
    <mergeCell ref="P109:Q109"/>
    <mergeCell ref="B117:O117"/>
    <mergeCell ref="B118:O118"/>
    <mergeCell ref="L112:O112"/>
    <mergeCell ref="P112:Q112"/>
    <mergeCell ref="E110:O110"/>
    <mergeCell ref="P110:Q110"/>
    <mergeCell ref="E114:O114"/>
    <mergeCell ref="E111:O111"/>
    <mergeCell ref="P111:Q111"/>
  </mergeCells>
  <printOptions horizontalCentered="1"/>
  <pageMargins left="0.5" right="0.5" top="0.5" bottom="0.25" header="0.05" footer="0.05"/>
  <pageSetup paperSize="5" scale="94" fitToWidth="2" fitToHeight="6" orientation="landscape" r:id="rId1"/>
  <rowBreaks count="2" manualBreakCount="2">
    <brk id="36" max="16383" man="1"/>
    <brk id="7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C587-8036-4C61-9601-D8B8D51F0542}">
  <dimension ref="A1:K35"/>
  <sheetViews>
    <sheetView topLeftCell="B1" workbookViewId="0">
      <selection activeCell="G34" sqref="G34"/>
    </sheetView>
  </sheetViews>
  <sheetFormatPr defaultColWidth="8.7265625" defaultRowHeight="14.5" x14ac:dyDescent="0.35"/>
  <cols>
    <col min="1" max="1" width="4.453125" style="1179" bestFit="1" customWidth="1"/>
    <col min="2" max="2" width="37.26953125" style="1179" customWidth="1"/>
    <col min="3" max="6" width="15.7265625" style="1179" customWidth="1"/>
    <col min="7" max="7" width="18" style="1179" customWidth="1"/>
    <col min="8" max="9" width="12" style="1179" customWidth="1"/>
    <col min="10" max="10" width="17.7265625" style="1179" customWidth="1"/>
    <col min="11" max="16384" width="8.7265625" style="1179"/>
  </cols>
  <sheetData>
    <row r="1" spans="1:11" x14ac:dyDescent="0.35">
      <c r="H1" s="741"/>
      <c r="I1" s="741"/>
    </row>
    <row r="2" spans="1:11" x14ac:dyDescent="0.35">
      <c r="C2" s="1436" t="s">
        <v>869</v>
      </c>
      <c r="D2" s="1437"/>
      <c r="E2" s="1437"/>
      <c r="F2" s="1437"/>
      <c r="G2" s="1438"/>
      <c r="H2" s="742" t="s">
        <v>1053</v>
      </c>
      <c r="I2" s="742" t="s">
        <v>1054</v>
      </c>
      <c r="J2" s="743" t="s">
        <v>870</v>
      </c>
    </row>
    <row r="3" spans="1:11" ht="24" x14ac:dyDescent="0.35">
      <c r="A3" s="1180"/>
      <c r="B3" s="744"/>
      <c r="C3" s="745">
        <v>44561</v>
      </c>
      <c r="D3" s="746">
        <v>44651</v>
      </c>
      <c r="E3" s="746">
        <v>44742</v>
      </c>
      <c r="F3" s="746">
        <v>44834</v>
      </c>
      <c r="G3" s="747" t="s">
        <v>871</v>
      </c>
      <c r="H3" s="748" t="s">
        <v>1055</v>
      </c>
      <c r="I3" s="748" t="s">
        <v>1055</v>
      </c>
      <c r="J3" s="749" t="s">
        <v>874</v>
      </c>
    </row>
    <row r="4" spans="1:11" x14ac:dyDescent="0.35">
      <c r="A4" s="1181" t="s">
        <v>1049</v>
      </c>
      <c r="B4" s="750" t="s">
        <v>932</v>
      </c>
      <c r="C4" s="751">
        <v>0</v>
      </c>
      <c r="D4" s="752">
        <v>0</v>
      </c>
      <c r="E4" s="752">
        <v>0</v>
      </c>
      <c r="F4" s="752">
        <v>0</v>
      </c>
      <c r="G4" s="1182">
        <f t="shared" ref="G4:G10" si="0">SUM(C4:F4)</f>
        <v>0</v>
      </c>
      <c r="H4" s="1183">
        <v>0</v>
      </c>
      <c r="I4" s="1183">
        <v>0</v>
      </c>
      <c r="J4" s="1184">
        <f>SUM(G4:I4)</f>
        <v>0</v>
      </c>
    </row>
    <row r="5" spans="1:11" x14ac:dyDescent="0.35">
      <c r="A5" s="1181" t="s">
        <v>1051</v>
      </c>
      <c r="B5" s="20" t="s">
        <v>1056</v>
      </c>
      <c r="C5" s="1185">
        <v>0</v>
      </c>
      <c r="D5" s="1186">
        <v>0</v>
      </c>
      <c r="E5" s="1186">
        <v>0</v>
      </c>
      <c r="F5" s="1186">
        <v>0</v>
      </c>
      <c r="G5" s="1187">
        <f t="shared" si="0"/>
        <v>0</v>
      </c>
      <c r="H5" s="1188">
        <v>0</v>
      </c>
      <c r="I5" s="1188">
        <v>0</v>
      </c>
      <c r="J5" s="1189">
        <f t="shared" ref="J5:J15" si="1">SUM(G5:I5)</f>
        <v>0</v>
      </c>
    </row>
    <row r="6" spans="1:11" x14ac:dyDescent="0.35">
      <c r="A6" s="1181" t="s">
        <v>1057</v>
      </c>
      <c r="B6" s="753" t="s">
        <v>977</v>
      </c>
      <c r="C6" s="1190">
        <v>0</v>
      </c>
      <c r="D6" s="1191">
        <v>0</v>
      </c>
      <c r="E6" s="1191">
        <v>0</v>
      </c>
      <c r="F6" s="1191">
        <v>0</v>
      </c>
      <c r="G6" s="1187">
        <f t="shared" si="0"/>
        <v>0</v>
      </c>
      <c r="H6" s="1188">
        <v>0</v>
      </c>
      <c r="I6" s="1188">
        <v>0</v>
      </c>
      <c r="J6" s="1189">
        <f t="shared" si="1"/>
        <v>0</v>
      </c>
    </row>
    <row r="7" spans="1:11" x14ac:dyDescent="0.35">
      <c r="A7" s="1181" t="s">
        <v>1058</v>
      </c>
      <c r="B7" s="753" t="s">
        <v>1001</v>
      </c>
      <c r="C7" s="1190">
        <v>0</v>
      </c>
      <c r="D7" s="1191">
        <v>0</v>
      </c>
      <c r="E7" s="1191">
        <v>0</v>
      </c>
      <c r="F7" s="1191">
        <v>0</v>
      </c>
      <c r="G7" s="1187">
        <f t="shared" si="0"/>
        <v>0</v>
      </c>
      <c r="H7" s="1188">
        <v>0</v>
      </c>
      <c r="I7" s="1188">
        <v>0</v>
      </c>
      <c r="J7" s="1189">
        <f t="shared" si="1"/>
        <v>0</v>
      </c>
    </row>
    <row r="8" spans="1:11" ht="24" x14ac:dyDescent="0.35">
      <c r="A8" s="1181" t="s">
        <v>1059</v>
      </c>
      <c r="B8" s="754" t="s">
        <v>1060</v>
      </c>
      <c r="C8" s="1190">
        <v>0</v>
      </c>
      <c r="D8" s="1191">
        <v>0</v>
      </c>
      <c r="E8" s="1191">
        <v>0</v>
      </c>
      <c r="F8" s="1191">
        <v>0</v>
      </c>
      <c r="G8" s="1187">
        <f t="shared" si="0"/>
        <v>0</v>
      </c>
      <c r="H8" s="1188">
        <v>0</v>
      </c>
      <c r="I8" s="1188">
        <v>0</v>
      </c>
      <c r="J8" s="1189">
        <f t="shared" si="1"/>
        <v>0</v>
      </c>
    </row>
    <row r="9" spans="1:11" ht="23" x14ac:dyDescent="0.35">
      <c r="A9" s="1181" t="s">
        <v>1061</v>
      </c>
      <c r="B9" s="755" t="s">
        <v>1022</v>
      </c>
      <c r="C9" s="1192">
        <v>0</v>
      </c>
      <c r="D9" s="1193">
        <v>0</v>
      </c>
      <c r="E9" s="1193">
        <v>0</v>
      </c>
      <c r="F9" s="1193">
        <v>0</v>
      </c>
      <c r="G9" s="1187">
        <f t="shared" si="0"/>
        <v>0</v>
      </c>
      <c r="H9" s="1194">
        <v>0</v>
      </c>
      <c r="I9" s="1194">
        <v>0</v>
      </c>
      <c r="J9" s="1189">
        <f t="shared" si="1"/>
        <v>0</v>
      </c>
      <c r="K9" s="1195"/>
    </row>
    <row r="10" spans="1:11" ht="15" thickBot="1" x14ac:dyDescent="0.4">
      <c r="A10" s="1181" t="s">
        <v>1062</v>
      </c>
      <c r="B10" s="756" t="s">
        <v>1063</v>
      </c>
      <c r="C10" s="757">
        <f>C4-SUM(C5:C9)</f>
        <v>0</v>
      </c>
      <c r="D10" s="758">
        <f>D4-SUM(D5:D9)</f>
        <v>0</v>
      </c>
      <c r="E10" s="758">
        <f>E4-SUM(E5:E9)</f>
        <v>0</v>
      </c>
      <c r="F10" s="759">
        <f>F4-SUM(F5:F9)</f>
        <v>0</v>
      </c>
      <c r="G10" s="1196">
        <f t="shared" si="0"/>
        <v>0</v>
      </c>
      <c r="H10" s="1197"/>
      <c r="I10" s="1197"/>
      <c r="J10" s="1198">
        <f t="shared" si="1"/>
        <v>0</v>
      </c>
    </row>
    <row r="11" spans="1:11" ht="23.5" thickTop="1" x14ac:dyDescent="0.35">
      <c r="A11" s="1181" t="s">
        <v>1064</v>
      </c>
      <c r="B11" s="760" t="s">
        <v>1065</v>
      </c>
      <c r="C11" s="761">
        <v>0</v>
      </c>
      <c r="D11" s="762">
        <v>0</v>
      </c>
      <c r="E11" s="762">
        <v>0</v>
      </c>
      <c r="F11" s="762">
        <v>0</v>
      </c>
      <c r="G11" s="1199">
        <f t="shared" ref="G11:G16" si="2">SUM(C11:F11)</f>
        <v>0</v>
      </c>
      <c r="H11" s="1200"/>
      <c r="I11" s="1201"/>
      <c r="J11" s="1202">
        <f t="shared" si="1"/>
        <v>0</v>
      </c>
    </row>
    <row r="12" spans="1:11" x14ac:dyDescent="0.35">
      <c r="A12" s="1181" t="s">
        <v>1064</v>
      </c>
      <c r="B12" s="20" t="s">
        <v>1066</v>
      </c>
      <c r="C12" s="1203">
        <v>0</v>
      </c>
      <c r="D12" s="1204">
        <v>0</v>
      </c>
      <c r="E12" s="1204">
        <v>0</v>
      </c>
      <c r="F12" s="1204">
        <v>0</v>
      </c>
      <c r="G12" s="1199">
        <f t="shared" si="2"/>
        <v>0</v>
      </c>
      <c r="H12" s="1200"/>
      <c r="I12" s="1205"/>
      <c r="J12" s="1202">
        <f t="shared" si="1"/>
        <v>0</v>
      </c>
    </row>
    <row r="13" spans="1:11" ht="24" x14ac:dyDescent="0.35">
      <c r="A13" s="1181" t="s">
        <v>1064</v>
      </c>
      <c r="B13" s="20" t="s">
        <v>1067</v>
      </c>
      <c r="C13" s="1203">
        <v>0</v>
      </c>
      <c r="D13" s="1204">
        <v>0</v>
      </c>
      <c r="E13" s="1204">
        <v>0</v>
      </c>
      <c r="F13" s="1204">
        <v>0</v>
      </c>
      <c r="G13" s="1199">
        <f t="shared" si="2"/>
        <v>0</v>
      </c>
      <c r="H13" s="1200"/>
      <c r="I13" s="1205"/>
      <c r="J13" s="1202">
        <f t="shared" si="1"/>
        <v>0</v>
      </c>
    </row>
    <row r="14" spans="1:11" x14ac:dyDescent="0.35">
      <c r="A14" s="1181" t="s">
        <v>1068</v>
      </c>
      <c r="B14" s="20" t="s">
        <v>1069</v>
      </c>
      <c r="C14" s="761">
        <v>0</v>
      </c>
      <c r="D14" s="762">
        <v>0</v>
      </c>
      <c r="E14" s="762">
        <v>0</v>
      </c>
      <c r="F14" s="762">
        <v>0</v>
      </c>
      <c r="G14" s="1199">
        <f t="shared" si="2"/>
        <v>0</v>
      </c>
      <c r="H14" s="1200"/>
      <c r="I14" s="1205"/>
      <c r="J14" s="1202">
        <f t="shared" si="1"/>
        <v>0</v>
      </c>
    </row>
    <row r="15" spans="1:11" ht="15" thickBot="1" x14ac:dyDescent="0.4">
      <c r="A15" s="1181" t="s">
        <v>1070</v>
      </c>
      <c r="B15" s="20" t="s">
        <v>1071</v>
      </c>
      <c r="C15" s="763">
        <f>C11-C12-C13-C14</f>
        <v>0</v>
      </c>
      <c r="D15" s="764">
        <f>D11-D12-D13-D14</f>
        <v>0</v>
      </c>
      <c r="E15" s="764">
        <f>E11-E12-E13-E14</f>
        <v>0</v>
      </c>
      <c r="F15" s="765">
        <f>F11-F12-F13-F14</f>
        <v>0</v>
      </c>
      <c r="G15" s="1206">
        <f t="shared" si="2"/>
        <v>0</v>
      </c>
      <c r="H15" s="1207"/>
      <c r="I15" s="1208"/>
      <c r="J15" s="1209">
        <f t="shared" si="1"/>
        <v>0</v>
      </c>
    </row>
    <row r="16" spans="1:11" ht="15" thickTop="1" x14ac:dyDescent="0.35">
      <c r="A16" s="1181" t="s">
        <v>1072</v>
      </c>
      <c r="B16" s="1210" t="s">
        <v>713</v>
      </c>
      <c r="C16" s="1211">
        <f>C10-C15</f>
        <v>0</v>
      </c>
      <c r="D16" s="1212">
        <f>D10-D15</f>
        <v>0</v>
      </c>
      <c r="E16" s="1212">
        <f>E10-E15</f>
        <v>0</v>
      </c>
      <c r="F16" s="1212">
        <f>F10-F15</f>
        <v>0</v>
      </c>
      <c r="G16" s="1212">
        <f t="shared" si="2"/>
        <v>0</v>
      </c>
      <c r="H16" s="1213"/>
      <c r="I16" s="1213"/>
      <c r="J16" s="1214">
        <f>J10-J15</f>
        <v>0</v>
      </c>
    </row>
    <row r="18" spans="1:10" ht="15" thickBot="1" x14ac:dyDescent="0.4">
      <c r="B18" s="1215"/>
      <c r="C18" s="1215"/>
      <c r="D18" s="1215"/>
      <c r="E18" s="1215"/>
      <c r="F18" s="1215"/>
      <c r="G18" s="1215"/>
      <c r="H18" s="1215"/>
      <c r="I18" s="1215"/>
      <c r="J18" s="1215"/>
    </row>
    <row r="20" spans="1:10" x14ac:dyDescent="0.35">
      <c r="B20" s="1216" t="s">
        <v>1073</v>
      </c>
    </row>
    <row r="21" spans="1:10" ht="20.149999999999999" customHeight="1" x14ac:dyDescent="0.35">
      <c r="A21" s="1181" t="s">
        <v>1053</v>
      </c>
      <c r="B21" s="1316" t="s">
        <v>1074</v>
      </c>
      <c r="C21" s="1316"/>
      <c r="D21" s="1316"/>
      <c r="E21" s="1316"/>
      <c r="F21" s="1316"/>
      <c r="G21" s="1316"/>
      <c r="H21" s="1316"/>
      <c r="I21" s="1316"/>
      <c r="J21" s="1316"/>
    </row>
    <row r="22" spans="1:10" ht="32.25" customHeight="1" x14ac:dyDescent="0.35">
      <c r="A22" s="1181" t="s">
        <v>1054</v>
      </c>
      <c r="B22" s="1316" t="s">
        <v>1075</v>
      </c>
      <c r="C22" s="1316"/>
      <c r="D22" s="1316"/>
      <c r="E22" s="1316"/>
      <c r="F22" s="1316"/>
      <c r="G22" s="1316"/>
      <c r="H22" s="1316"/>
      <c r="I22" s="1316"/>
      <c r="J22" s="1316"/>
    </row>
    <row r="23" spans="1:10" ht="16.5" customHeight="1" x14ac:dyDescent="0.35">
      <c r="A23" s="1217" t="str">
        <f t="shared" ref="A23:A30" si="3">A4</f>
        <v>[2]</v>
      </c>
      <c r="B23" s="1435" t="s">
        <v>1076</v>
      </c>
      <c r="C23" s="1435"/>
      <c r="D23" s="1435"/>
      <c r="E23" s="1435"/>
      <c r="F23" s="1435"/>
      <c r="G23" s="1435"/>
      <c r="H23" s="1435"/>
      <c r="I23" s="1435"/>
      <c r="J23" s="1435"/>
    </row>
    <row r="24" spans="1:10" x14ac:dyDescent="0.35">
      <c r="A24" s="1217" t="str">
        <f t="shared" si="3"/>
        <v>[3]</v>
      </c>
      <c r="B24" s="1435" t="s">
        <v>1077</v>
      </c>
      <c r="C24" s="1435"/>
      <c r="D24" s="1435"/>
      <c r="E24" s="1435"/>
      <c r="F24" s="1435"/>
      <c r="G24" s="1435"/>
      <c r="H24" s="1435"/>
      <c r="I24" s="1435"/>
      <c r="J24" s="1435"/>
    </row>
    <row r="25" spans="1:10" x14ac:dyDescent="0.35">
      <c r="A25" s="1217" t="str">
        <f t="shared" si="3"/>
        <v>[4]</v>
      </c>
      <c r="B25" s="1435" t="s">
        <v>1078</v>
      </c>
      <c r="C25" s="1435"/>
      <c r="D25" s="1435"/>
      <c r="E25" s="1435"/>
      <c r="F25" s="1435"/>
      <c r="G25" s="1435"/>
      <c r="H25" s="1435"/>
      <c r="I25" s="1435"/>
      <c r="J25" s="1435"/>
    </row>
    <row r="26" spans="1:10" x14ac:dyDescent="0.35">
      <c r="A26" s="1217" t="str">
        <f t="shared" si="3"/>
        <v>[5]</v>
      </c>
      <c r="B26" s="1435" t="s">
        <v>1079</v>
      </c>
      <c r="C26" s="1435"/>
      <c r="D26" s="1435"/>
      <c r="E26" s="1435"/>
      <c r="F26" s="1435"/>
      <c r="G26" s="1435"/>
      <c r="H26" s="1435"/>
      <c r="I26" s="1435"/>
      <c r="J26" s="1435"/>
    </row>
    <row r="27" spans="1:10" ht="15" customHeight="1" x14ac:dyDescent="0.35">
      <c r="A27" s="1217" t="str">
        <f t="shared" si="3"/>
        <v>[6]</v>
      </c>
      <c r="B27" s="1435" t="s">
        <v>1080</v>
      </c>
      <c r="C27" s="1435"/>
      <c r="D27" s="1435"/>
      <c r="E27" s="1435"/>
      <c r="F27" s="1435"/>
      <c r="G27" s="1435"/>
      <c r="H27" s="1435"/>
      <c r="I27" s="1435"/>
      <c r="J27" s="1435"/>
    </row>
    <row r="28" spans="1:10" ht="15" customHeight="1" x14ac:dyDescent="0.35">
      <c r="A28" s="1217" t="str">
        <f t="shared" si="3"/>
        <v>[7]</v>
      </c>
      <c r="B28" s="1435" t="s">
        <v>1081</v>
      </c>
      <c r="C28" s="1435"/>
      <c r="D28" s="1435"/>
      <c r="E28" s="1435"/>
      <c r="F28" s="1435"/>
      <c r="G28" s="1435"/>
      <c r="H28" s="1435"/>
      <c r="I28" s="1435"/>
      <c r="J28" s="1435"/>
    </row>
    <row r="29" spans="1:10" x14ac:dyDescent="0.35">
      <c r="A29" s="1217" t="str">
        <f t="shared" si="3"/>
        <v>[8]</v>
      </c>
      <c r="B29" s="1316" t="s">
        <v>1082</v>
      </c>
      <c r="C29" s="1316"/>
      <c r="D29" s="1316"/>
      <c r="E29" s="1316"/>
      <c r="F29" s="1316"/>
      <c r="G29" s="1316"/>
      <c r="H29" s="1316"/>
      <c r="I29" s="1316"/>
      <c r="J29" s="1316"/>
    </row>
    <row r="30" spans="1:10" x14ac:dyDescent="0.35">
      <c r="A30" s="1217" t="str">
        <f t="shared" si="3"/>
        <v>[9]</v>
      </c>
      <c r="B30" s="1435" t="s">
        <v>1083</v>
      </c>
      <c r="C30" s="1435"/>
      <c r="D30" s="1435"/>
      <c r="E30" s="1435"/>
      <c r="F30" s="1435"/>
      <c r="G30" s="1435"/>
      <c r="H30" s="1435"/>
      <c r="I30" s="1435"/>
      <c r="J30" s="1435"/>
    </row>
    <row r="31" spans="1:10" x14ac:dyDescent="0.35">
      <c r="A31" s="1217" t="str">
        <f>A14</f>
        <v>[10]</v>
      </c>
      <c r="B31" s="1435" t="s">
        <v>1084</v>
      </c>
      <c r="C31" s="1435"/>
      <c r="D31" s="1435"/>
      <c r="E31" s="1435"/>
      <c r="F31" s="1435"/>
      <c r="G31" s="1435"/>
      <c r="H31" s="1435"/>
      <c r="I31" s="1435"/>
      <c r="J31" s="1435"/>
    </row>
    <row r="32" spans="1:10" x14ac:dyDescent="0.35">
      <c r="A32" s="1217" t="str">
        <f>A15</f>
        <v>[11]</v>
      </c>
      <c r="B32" s="1316" t="s">
        <v>1082</v>
      </c>
      <c r="C32" s="1316"/>
      <c r="D32" s="1316"/>
      <c r="E32" s="1316"/>
      <c r="F32" s="1316"/>
      <c r="G32" s="1316"/>
      <c r="H32" s="1316"/>
      <c r="I32" s="1316"/>
      <c r="J32" s="1316"/>
    </row>
    <row r="33" spans="1:10" ht="33.75" customHeight="1" x14ac:dyDescent="0.35">
      <c r="A33" s="1217" t="str">
        <f>A16</f>
        <v>[12]</v>
      </c>
      <c r="B33" s="1435" t="s">
        <v>1085</v>
      </c>
      <c r="C33" s="1435"/>
      <c r="D33" s="1435"/>
      <c r="E33" s="1435"/>
      <c r="F33" s="1435"/>
      <c r="G33" s="1435"/>
      <c r="H33" s="1435"/>
      <c r="I33" s="1435"/>
      <c r="J33" s="1435"/>
    </row>
    <row r="35" spans="1:10" x14ac:dyDescent="0.35">
      <c r="B35" s="1218"/>
      <c r="C35" s="1218"/>
      <c r="D35" s="1218"/>
      <c r="E35" s="1218"/>
      <c r="F35" s="1218"/>
      <c r="G35" s="1218"/>
      <c r="H35" s="1218"/>
      <c r="I35" s="1218"/>
      <c r="J35" s="1218"/>
    </row>
  </sheetData>
  <mergeCells count="14">
    <mergeCell ref="B25:J25"/>
    <mergeCell ref="C2:G2"/>
    <mergeCell ref="B21:J21"/>
    <mergeCell ref="B22:J22"/>
    <mergeCell ref="B23:J23"/>
    <mergeCell ref="B24:J24"/>
    <mergeCell ref="B32:J32"/>
    <mergeCell ref="B33:J33"/>
    <mergeCell ref="B26:J26"/>
    <mergeCell ref="B27:J27"/>
    <mergeCell ref="B28:J28"/>
    <mergeCell ref="B29:J29"/>
    <mergeCell ref="B30:J30"/>
    <mergeCell ref="B31:J31"/>
  </mergeCells>
  <conditionalFormatting sqref="G16">
    <cfRule type="cellIs" dxfId="17" priority="1" operator="between">
      <formula>-4</formula>
      <formula>4</formula>
    </cfRule>
    <cfRule type="cellIs" dxfId="16" priority="2" operator="between">
      <formula>-4</formula>
      <formula>-4</formula>
    </cfRule>
    <cfRule type="cellIs" dxfId="15" priority="3" operator="between">
      <formula>-1</formula>
      <formula>1</formula>
    </cfRule>
  </conditionalFormatting>
  <conditionalFormatting sqref="C16:G16">
    <cfRule type="cellIs" dxfId="14" priority="8" operator="lessThan">
      <formula>-1</formula>
    </cfRule>
    <cfRule type="cellIs" dxfId="13" priority="9" operator="greaterThan">
      <formula>1</formula>
    </cfRule>
    <cfRule type="cellIs" dxfId="12" priority="10" operator="equal">
      <formula>0</formula>
    </cfRule>
    <cfRule type="cellIs" dxfId="11" priority="11" operator="greaterThan">
      <formula>0.99</formula>
    </cfRule>
    <cfRule type="cellIs" dxfId="10" priority="12" operator="greaterThan">
      <formula>-0.99</formula>
    </cfRule>
    <cfRule type="cellIs" dxfId="9" priority="13" operator="lessThan">
      <formula>" $0.99-   "</formula>
    </cfRule>
    <cfRule type="cellIs" dxfId="8" priority="14" operator="greaterThan">
      <formula>0.99</formula>
    </cfRule>
    <cfRule type="cellIs" dxfId="7" priority="15" operator="greaterThan">
      <formula>1</formula>
    </cfRule>
    <cfRule type="cellIs" dxfId="6" priority="16" operator="lessThan">
      <formula>0</formula>
    </cfRule>
    <cfRule type="cellIs" dxfId="5" priority="17" operator="greaterThan">
      <formula>0</formula>
    </cfRule>
    <cfRule type="cellIs" dxfId="4" priority="18" operator="equal">
      <formula>0</formula>
    </cfRule>
    <cfRule type="colorScale" priority="19">
      <colorScale>
        <cfvo type="num" val="0"/>
        <cfvo type="max"/>
        <color rgb="FF00B050"/>
        <color rgb="FFFFEF9C"/>
      </colorScale>
    </cfRule>
  </conditionalFormatting>
  <conditionalFormatting sqref="C16">
    <cfRule type="cellIs" dxfId="3" priority="7" operator="between">
      <formula>-1</formula>
      <formula>1</formula>
    </cfRule>
  </conditionalFormatting>
  <conditionalFormatting sqref="D16">
    <cfRule type="cellIs" dxfId="2" priority="6" operator="between">
      <formula>-1</formula>
      <formula>1</formula>
    </cfRule>
  </conditionalFormatting>
  <conditionalFormatting sqref="E16">
    <cfRule type="cellIs" dxfId="1" priority="5" operator="between">
      <formula>-1</formula>
      <formula>1</formula>
    </cfRule>
  </conditionalFormatting>
  <conditionalFormatting sqref="F16">
    <cfRule type="cellIs" dxfId="0" priority="4" operator="between">
      <formula>-1</formula>
      <formula>1</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3893-FE06-4B77-9AD0-4C7F6754C634}">
  <dimension ref="A1:T35"/>
  <sheetViews>
    <sheetView showGridLines="0" zoomScaleNormal="100" workbookViewId="0">
      <selection activeCell="H30" sqref="H30"/>
    </sheetView>
  </sheetViews>
  <sheetFormatPr defaultColWidth="9.1796875" defaultRowHeight="12.5" x14ac:dyDescent="0.25"/>
  <cols>
    <col min="1" max="1" width="17.453125" style="22" customWidth="1"/>
    <col min="2" max="7" width="9.1796875" style="22"/>
    <col min="8" max="17" width="8.26953125" style="22" customWidth="1"/>
    <col min="18" max="18" width="9.1796875" style="22"/>
    <col min="19" max="19" width="9.1796875" style="22" hidden="1" customWidth="1"/>
    <col min="20" max="16384" width="9.1796875" style="22"/>
  </cols>
  <sheetData>
    <row r="1" spans="1:20" ht="13" x14ac:dyDescent="0.3">
      <c r="A1" s="21" t="s">
        <v>822</v>
      </c>
      <c r="E1" s="23"/>
    </row>
    <row r="2" spans="1:20" ht="13" x14ac:dyDescent="0.3">
      <c r="A2" s="21" t="s">
        <v>1086</v>
      </c>
      <c r="B2" s="24" t="s">
        <v>1087</v>
      </c>
    </row>
    <row r="3" spans="1:20" ht="13" thickBot="1" x14ac:dyDescent="0.3"/>
    <row r="4" spans="1:20" ht="18.5" thickBot="1" x14ac:dyDescent="0.45">
      <c r="B4" s="1465" t="s">
        <v>1088</v>
      </c>
      <c r="C4" s="1466"/>
      <c r="D4" s="1466"/>
      <c r="E4" s="1466"/>
      <c r="F4" s="1466"/>
      <c r="G4" s="1466"/>
      <c r="H4" s="1466"/>
      <c r="I4" s="1466"/>
      <c r="J4" s="1466"/>
      <c r="K4" s="1466"/>
      <c r="L4" s="1466"/>
      <c r="M4" s="1466"/>
      <c r="N4" s="1466"/>
      <c r="O4" s="1466"/>
      <c r="P4" s="1466"/>
      <c r="Q4" s="1466"/>
      <c r="R4" s="1466"/>
      <c r="S4" s="1466"/>
      <c r="T4" s="1467"/>
    </row>
    <row r="5" spans="1:20" x14ac:dyDescent="0.25">
      <c r="B5" s="25" t="s">
        <v>1089</v>
      </c>
      <c r="S5" s="26" t="s">
        <v>835</v>
      </c>
    </row>
    <row r="6" spans="1:20" ht="13" thickBot="1" x14ac:dyDescent="0.3">
      <c r="B6" s="25"/>
      <c r="S6" s="26" t="s">
        <v>1090</v>
      </c>
    </row>
    <row r="7" spans="1:20" ht="13.5" thickBot="1" x14ac:dyDescent="0.35">
      <c r="B7" s="27" t="s">
        <v>1091</v>
      </c>
      <c r="C7" s="28"/>
      <c r="D7" s="28"/>
      <c r="E7" s="28"/>
      <c r="F7" s="28"/>
      <c r="G7" s="28"/>
      <c r="H7" s="1468" t="s">
        <v>841</v>
      </c>
      <c r="I7" s="1469"/>
      <c r="J7" s="1470"/>
      <c r="K7" s="1471"/>
      <c r="S7" s="26" t="s">
        <v>838</v>
      </c>
    </row>
    <row r="8" spans="1:20" x14ac:dyDescent="0.25">
      <c r="B8" s="22" t="s">
        <v>1092</v>
      </c>
      <c r="H8" s="1472" t="str">
        <f>IF($H$7="Dec 31","December 2021",IF($H$7="Jun 30","June 2022",IF($H$7="Mar 31","March 2022",IF($H$7="Sept 30","September 2021",0))))</f>
        <v>September 2021</v>
      </c>
      <c r="I8" s="1472"/>
      <c r="J8" s="1473">
        <v>4000000</v>
      </c>
      <c r="K8" s="1473"/>
      <c r="L8" s="22" t="s">
        <v>1093</v>
      </c>
      <c r="S8" s="26" t="s">
        <v>841</v>
      </c>
    </row>
    <row r="10" spans="1:20" ht="13" x14ac:dyDescent="0.3">
      <c r="B10" s="29" t="s">
        <v>1094</v>
      </c>
    </row>
    <row r="12" spans="1:20" ht="13" x14ac:dyDescent="0.3">
      <c r="H12" s="1474" t="s">
        <v>66</v>
      </c>
      <c r="I12" s="1475"/>
      <c r="J12" s="1474" t="s">
        <v>67</v>
      </c>
      <c r="K12" s="1475"/>
      <c r="L12" s="1474" t="s">
        <v>68</v>
      </c>
      <c r="M12" s="1475"/>
      <c r="N12" s="1474" t="s">
        <v>69</v>
      </c>
      <c r="O12" s="1475"/>
      <c r="P12" s="1474" t="s">
        <v>846</v>
      </c>
      <c r="Q12" s="1476"/>
    </row>
    <row r="13" spans="1:20" ht="13" x14ac:dyDescent="0.3">
      <c r="H13" s="1457">
        <v>44196</v>
      </c>
      <c r="I13" s="1458"/>
      <c r="J13" s="1457">
        <v>44286</v>
      </c>
      <c r="K13" s="1458"/>
      <c r="L13" s="1457">
        <v>44377</v>
      </c>
      <c r="M13" s="1458"/>
      <c r="N13" s="1457">
        <v>44469</v>
      </c>
      <c r="O13" s="1458"/>
      <c r="P13" s="1459">
        <v>2021</v>
      </c>
      <c r="Q13" s="1460"/>
    </row>
    <row r="14" spans="1:20" ht="13" x14ac:dyDescent="0.3">
      <c r="B14" s="27">
        <v>99999</v>
      </c>
      <c r="C14" s="27" t="s">
        <v>1095</v>
      </c>
      <c r="D14" s="27"/>
      <c r="E14" s="28"/>
      <c r="F14" s="28"/>
      <c r="G14" s="28"/>
      <c r="H14" s="1461">
        <v>156756</v>
      </c>
      <c r="I14" s="1462"/>
      <c r="J14" s="1461">
        <v>4568842</v>
      </c>
      <c r="K14" s="1462"/>
      <c r="L14" s="1461">
        <v>852219</v>
      </c>
      <c r="M14" s="1462"/>
      <c r="N14" s="1461">
        <v>16581222</v>
      </c>
      <c r="O14" s="1462"/>
      <c r="P14" s="1463">
        <f>SUM(H14:O14)</f>
        <v>22159039</v>
      </c>
      <c r="Q14" s="1464"/>
      <c r="R14" s="30" t="s">
        <v>836</v>
      </c>
    </row>
    <row r="15" spans="1:20" x14ac:dyDescent="0.25">
      <c r="C15" s="22" t="s">
        <v>1096</v>
      </c>
      <c r="H15" s="1451">
        <v>0</v>
      </c>
      <c r="I15" s="1452"/>
      <c r="J15" s="1451">
        <v>0</v>
      </c>
      <c r="K15" s="1452"/>
      <c r="L15" s="1451">
        <v>0</v>
      </c>
      <c r="M15" s="1452"/>
      <c r="N15" s="1451">
        <v>0</v>
      </c>
      <c r="O15" s="1452"/>
      <c r="P15" s="1453">
        <f>SUM(H15:O15)</f>
        <v>0</v>
      </c>
      <c r="Q15" s="1454"/>
      <c r="R15" s="30" t="s">
        <v>1097</v>
      </c>
    </row>
    <row r="16" spans="1:20" x14ac:dyDescent="0.25">
      <c r="C16" s="22" t="s">
        <v>1098</v>
      </c>
      <c r="H16" s="1455">
        <f>IF($H$7="Dec 31",0,IF($H$7="Jun 30",0,IF($H$7="Mar 31",0,IF($H$7="Sept 30",$J$8*0.25,"ERROR"))))</f>
        <v>1000000</v>
      </c>
      <c r="I16" s="1456"/>
      <c r="J16" s="1455">
        <f>IF($H$7="Dec 31",$J$8/4,IF($H$7="Jun 30",0,IF($H$7="Mar 31",0,IF($H$7="Sept 30",$J$8*0.25,"ERROR"))))</f>
        <v>1000000</v>
      </c>
      <c r="K16" s="1456"/>
      <c r="L16" s="1455">
        <f>IF($H$7="Dec 31",$J$8/4,IF($H$7="Jun 30",0,IF($H$7="Mar 31",$J$8*0.25,IF($H$7="Sept 30",$J$8*0.25,"ERROR"))))</f>
        <v>1000000</v>
      </c>
      <c r="M16" s="1456"/>
      <c r="N16" s="1455">
        <f>IF($H$7="Dec 31",$J$8/4,IF($H$7="Jun 30",$J$8*0.25,IF($H$7="Mar 31",$J$8*0.25,IF($H$7="Sept 30",$J$8*0.25,"ERROR"))))</f>
        <v>1000000</v>
      </c>
      <c r="O16" s="1456"/>
      <c r="P16" s="1453">
        <f>SUM(H16:O16)</f>
        <v>4000000</v>
      </c>
      <c r="Q16" s="1454"/>
      <c r="R16" s="31" t="s">
        <v>839</v>
      </c>
    </row>
    <row r="17" spans="2:18" x14ac:dyDescent="0.25">
      <c r="C17" s="22" t="s">
        <v>1099</v>
      </c>
      <c r="H17" s="1445">
        <v>0</v>
      </c>
      <c r="I17" s="1446"/>
      <c r="J17" s="1445">
        <v>0</v>
      </c>
      <c r="K17" s="1446"/>
      <c r="L17" s="1445">
        <v>0</v>
      </c>
      <c r="M17" s="1446"/>
      <c r="N17" s="1445">
        <v>0</v>
      </c>
      <c r="O17" s="1446"/>
      <c r="P17" s="1447">
        <f>SUM(H17:O17)</f>
        <v>0</v>
      </c>
      <c r="Q17" s="1448"/>
      <c r="R17" s="30" t="s">
        <v>1097</v>
      </c>
    </row>
    <row r="18" spans="2:18" x14ac:dyDescent="0.25">
      <c r="O18" s="32" t="s">
        <v>1100</v>
      </c>
      <c r="P18" s="1449">
        <f>SUM(P14:Q17)</f>
        <v>26159039</v>
      </c>
      <c r="Q18" s="1450"/>
    </row>
    <row r="19" spans="2:18" ht="13.5" thickBot="1" x14ac:dyDescent="0.35">
      <c r="O19" s="33" t="s">
        <v>1101</v>
      </c>
      <c r="P19" s="1439">
        <f>P18*0.06</f>
        <v>1569542.3399999999</v>
      </c>
      <c r="Q19" s="1440"/>
    </row>
    <row r="20" spans="2:18" ht="13.5" thickTop="1" x14ac:dyDescent="0.25">
      <c r="B20" s="34"/>
      <c r="O20" s="32" t="s">
        <v>1102</v>
      </c>
      <c r="P20" s="1441">
        <v>50000</v>
      </c>
      <c r="Q20" s="1442"/>
      <c r="R20" s="30" t="s">
        <v>1097</v>
      </c>
    </row>
    <row r="21" spans="2:18" ht="13" x14ac:dyDescent="0.3">
      <c r="B21" s="34"/>
      <c r="O21" s="33" t="s">
        <v>1103</v>
      </c>
      <c r="P21" s="1443">
        <f>P19-P20</f>
        <v>1519542.3399999999</v>
      </c>
      <c r="Q21" s="1444"/>
    </row>
    <row r="35" ht="14.25" customHeight="1" x14ac:dyDescent="0.25"/>
  </sheetData>
  <mergeCells count="39">
    <mergeCell ref="H12:I12"/>
    <mergeCell ref="J12:K12"/>
    <mergeCell ref="L12:M12"/>
    <mergeCell ref="N12:O12"/>
    <mergeCell ref="P12:Q12"/>
    <mergeCell ref="B4:T4"/>
    <mergeCell ref="H7:I7"/>
    <mergeCell ref="J7:K7"/>
    <mergeCell ref="H8:I8"/>
    <mergeCell ref="J8:K8"/>
    <mergeCell ref="H14:I14"/>
    <mergeCell ref="J14:K14"/>
    <mergeCell ref="L14:M14"/>
    <mergeCell ref="N14:O14"/>
    <mergeCell ref="P14:Q14"/>
    <mergeCell ref="H13:I13"/>
    <mergeCell ref="J13:K13"/>
    <mergeCell ref="L13:M13"/>
    <mergeCell ref="N13:O13"/>
    <mergeCell ref="P13:Q13"/>
    <mergeCell ref="H16:I16"/>
    <mergeCell ref="J16:K16"/>
    <mergeCell ref="L16:M16"/>
    <mergeCell ref="N16:O16"/>
    <mergeCell ref="P16:Q16"/>
    <mergeCell ref="H15:I15"/>
    <mergeCell ref="J15:K15"/>
    <mergeCell ref="L15:M15"/>
    <mergeCell ref="N15:O15"/>
    <mergeCell ref="P15:Q15"/>
    <mergeCell ref="P19:Q19"/>
    <mergeCell ref="P20:Q20"/>
    <mergeCell ref="P21:Q21"/>
    <mergeCell ref="H17:I17"/>
    <mergeCell ref="J17:K17"/>
    <mergeCell ref="L17:M17"/>
    <mergeCell ref="N17:O17"/>
    <mergeCell ref="P17:Q17"/>
    <mergeCell ref="P18:Q18"/>
  </mergeCells>
  <dataValidations count="1">
    <dataValidation type="list" allowBlank="1" showInputMessage="1" showErrorMessage="1" sqref="H7" xr:uid="{2056F21F-152C-4E42-966F-11FAECCE6346}">
      <formula1>$S$5:$S$8</formula1>
    </dataValidation>
  </dataValidations>
  <pageMargins left="0.7" right="0.7" top="0.75" bottom="0.75" header="0.3" footer="0.3"/>
  <pageSetup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B45D-D5E8-408B-AA5C-12B08854897B}">
  <sheetPr syncVertical="1" syncRef="C12" transitionEvaluation="1">
    <pageSetUpPr fitToPage="1"/>
  </sheetPr>
  <dimension ref="A1:U1120"/>
  <sheetViews>
    <sheetView showGridLines="0" zoomScaleNormal="100" zoomScaleSheetLayoutView="75" workbookViewId="0">
      <pane xSplit="2" ySplit="11" topLeftCell="C12" activePane="bottomRight" state="frozen"/>
      <selection pane="topRight" activeCell="B19" sqref="B19"/>
      <selection pane="bottomLeft" activeCell="B19" sqref="B19"/>
      <selection pane="bottomRight" activeCell="B138" sqref="B138"/>
    </sheetView>
  </sheetViews>
  <sheetFormatPr defaultColWidth="12.54296875" defaultRowHeight="12.5" x14ac:dyDescent="0.25"/>
  <cols>
    <col min="1" max="1" width="23.453125" style="239" customWidth="1"/>
    <col min="2" max="2" width="62" style="239" bestFit="1" customWidth="1"/>
    <col min="3" max="4" width="14.453125" style="242" customWidth="1"/>
    <col min="5" max="5" width="16.7265625" style="221" customWidth="1"/>
    <col min="6" max="6" width="2.54296875" style="253" customWidth="1"/>
    <col min="7" max="8" width="14.1796875" style="253" customWidth="1"/>
    <col min="9" max="9" width="16.7265625" style="221" customWidth="1"/>
    <col min="10" max="10" width="2.54296875" style="253" customWidth="1"/>
    <col min="11" max="11" width="12.7265625" style="253" bestFit="1" customWidth="1"/>
    <col min="12" max="12" width="12.7265625" style="253" customWidth="1"/>
    <col min="13" max="13" width="16.7265625" style="221" customWidth="1"/>
    <col min="14" max="14" width="2.54296875" style="253" customWidth="1"/>
    <col min="15" max="15" width="12.7265625" style="253" bestFit="1" customWidth="1"/>
    <col min="16" max="16" width="12.7265625" style="253" customWidth="1"/>
    <col min="17" max="17" width="16.7265625" style="221" customWidth="1"/>
    <col min="18" max="18" width="2.54296875" style="253" customWidth="1"/>
    <col min="19" max="21" width="13.453125" style="241" customWidth="1"/>
    <col min="22" max="16384" width="12.54296875" style="239"/>
  </cols>
  <sheetData>
    <row r="1" spans="1:21" ht="13" x14ac:dyDescent="0.3">
      <c r="A1" s="181" t="s">
        <v>178</v>
      </c>
    </row>
    <row r="2" spans="1:21" ht="13" x14ac:dyDescent="0.3">
      <c r="A2" s="181" t="s">
        <v>61</v>
      </c>
    </row>
    <row r="3" spans="1:21" ht="13" x14ac:dyDescent="0.3">
      <c r="A3" s="503" t="s">
        <v>179</v>
      </c>
      <c r="E3" s="254"/>
      <c r="I3" s="254"/>
      <c r="M3" s="254"/>
      <c r="Q3" s="254"/>
    </row>
    <row r="4" spans="1:21" ht="13" x14ac:dyDescent="0.3">
      <c r="A4" s="226"/>
      <c r="E4" s="227"/>
      <c r="I4" s="227"/>
      <c r="M4" s="227"/>
      <c r="Q4" s="227"/>
    </row>
    <row r="5" spans="1:21" s="41" customFormat="1" ht="13" x14ac:dyDescent="0.3">
      <c r="A5" s="183" t="s">
        <v>64</v>
      </c>
      <c r="B5" s="184" t="str">
        <f>'FS-Balance Sheet 3.04'!B3</f>
        <v>XXXXXXXX</v>
      </c>
    </row>
    <row r="6" spans="1:21" s="41" customFormat="1" ht="13" x14ac:dyDescent="0.3">
      <c r="A6" s="183" t="s">
        <v>180</v>
      </c>
      <c r="B6" s="185">
        <f>'FS-Balance Sheet 3.04'!B4</f>
        <v>44561</v>
      </c>
    </row>
    <row r="7" spans="1:21" s="41" customFormat="1" ht="12" customHeight="1" thickBot="1" x14ac:dyDescent="0.35">
      <c r="A7" s="184"/>
      <c r="B7" s="185"/>
    </row>
    <row r="8" spans="1:21" s="41" customFormat="1" ht="12" customHeight="1" thickBot="1" x14ac:dyDescent="0.35">
      <c r="A8" s="504"/>
      <c r="B8" s="150"/>
      <c r="C8" s="505" t="s">
        <v>181</v>
      </c>
      <c r="D8" s="506" t="str">
        <f>'FS-Balance Sheet 3.04'!D2</f>
        <v>XXXX</v>
      </c>
      <c r="E8" s="507"/>
      <c r="F8" s="507"/>
      <c r="G8" s="507"/>
      <c r="H8" s="507"/>
      <c r="I8" s="507"/>
      <c r="J8" s="507"/>
      <c r="K8" s="507"/>
      <c r="L8" s="507"/>
      <c r="M8" s="507"/>
      <c r="N8" s="507"/>
      <c r="O8" s="507"/>
      <c r="P8" s="507"/>
      <c r="Q8" s="508"/>
    </row>
    <row r="9" spans="1:21" s="41" customFormat="1" ht="12" customHeight="1" x14ac:dyDescent="0.3">
      <c r="B9" s="44"/>
      <c r="C9" s="509" t="s">
        <v>66</v>
      </c>
      <c r="D9" s="509" t="s">
        <v>66</v>
      </c>
      <c r="E9" s="509" t="s">
        <v>66</v>
      </c>
      <c r="F9" s="229"/>
      <c r="G9" s="509" t="s">
        <v>67</v>
      </c>
      <c r="H9" s="509" t="s">
        <v>67</v>
      </c>
      <c r="I9" s="509" t="s">
        <v>67</v>
      </c>
      <c r="J9" s="229"/>
      <c r="K9" s="509" t="s">
        <v>68</v>
      </c>
      <c r="L9" s="509" t="s">
        <v>68</v>
      </c>
      <c r="M9" s="509" t="s">
        <v>68</v>
      </c>
      <c r="N9" s="229"/>
      <c r="O9" s="509" t="s">
        <v>69</v>
      </c>
      <c r="P9" s="509" t="s">
        <v>69</v>
      </c>
      <c r="Q9" s="509" t="s">
        <v>69</v>
      </c>
      <c r="R9" s="229"/>
      <c r="S9" s="509" t="s">
        <v>182</v>
      </c>
      <c r="T9" s="509" t="s">
        <v>182</v>
      </c>
      <c r="U9" s="509" t="s">
        <v>182</v>
      </c>
    </row>
    <row r="10" spans="1:21" s="41" customFormat="1" ht="12" customHeight="1" x14ac:dyDescent="0.3">
      <c r="A10" s="184"/>
      <c r="C10" s="510" t="str">
        <f>'FS-Balance Sheet 3.04'!C4</f>
        <v>mm/dd/yyyy</v>
      </c>
      <c r="D10" s="510" t="str">
        <f>'FS-Balance Sheet 3.04'!C4</f>
        <v>mm/dd/yyyy</v>
      </c>
      <c r="E10" s="510" t="str">
        <f>'FS-Balance Sheet 3.04'!C4</f>
        <v>mm/dd/yyyy</v>
      </c>
      <c r="F10" s="511"/>
      <c r="G10" s="510" t="str">
        <f>'FS-Balance Sheet 3.04'!D4</f>
        <v>mm/dd/yyyy</v>
      </c>
      <c r="H10" s="510" t="str">
        <f>'FS-Balance Sheet 3.04'!D4</f>
        <v>mm/dd/yyyy</v>
      </c>
      <c r="I10" s="510" t="str">
        <f>'FS-Balance Sheet 3.04'!D4</f>
        <v>mm/dd/yyyy</v>
      </c>
      <c r="J10" s="511"/>
      <c r="K10" s="510" t="str">
        <f>'FS-Balance Sheet 3.04'!E4</f>
        <v>mm/dd/yyyy</v>
      </c>
      <c r="L10" s="510" t="str">
        <f>'FS-Balance Sheet 3.04'!E4</f>
        <v>mm/dd/yyyy</v>
      </c>
      <c r="M10" s="510" t="str">
        <f>'FS-Balance Sheet 3.04'!E4</f>
        <v>mm/dd/yyyy</v>
      </c>
      <c r="N10" s="511"/>
      <c r="O10" s="510" t="str">
        <f>'FS-Balance Sheet 3.04'!F4</f>
        <v>mm/dd/yyyy</v>
      </c>
      <c r="P10" s="510" t="str">
        <f>'FS-Balance Sheet 3.04'!F4</f>
        <v>mm/dd/yyyy</v>
      </c>
      <c r="Q10" s="510" t="str">
        <f>'FS-Balance Sheet 3.04'!F4</f>
        <v>mm/dd/yyyy</v>
      </c>
      <c r="R10" s="511"/>
      <c r="S10" s="512" t="s">
        <v>71</v>
      </c>
      <c r="T10" s="512" t="s">
        <v>71</v>
      </c>
      <c r="U10" s="512" t="s">
        <v>71</v>
      </c>
    </row>
    <row r="11" spans="1:21" s="249" customFormat="1" ht="63.65" customHeight="1" x14ac:dyDescent="0.25">
      <c r="A11" s="208" t="s">
        <v>183</v>
      </c>
      <c r="B11" s="209" t="s">
        <v>184</v>
      </c>
      <c r="C11" s="248" t="s">
        <v>185</v>
      </c>
      <c r="D11" s="248" t="s">
        <v>186</v>
      </c>
      <c r="E11" s="230" t="s">
        <v>187</v>
      </c>
      <c r="F11" s="210"/>
      <c r="G11" s="248" t="s">
        <v>185</v>
      </c>
      <c r="H11" s="248" t="s">
        <v>186</v>
      </c>
      <c r="I11" s="230" t="s">
        <v>187</v>
      </c>
      <c r="J11" s="210"/>
      <c r="K11" s="248" t="s">
        <v>185</v>
      </c>
      <c r="L11" s="248" t="s">
        <v>186</v>
      </c>
      <c r="M11" s="230" t="s">
        <v>187</v>
      </c>
      <c r="N11" s="210"/>
      <c r="O11" s="248" t="s">
        <v>185</v>
      </c>
      <c r="P11" s="248" t="s">
        <v>186</v>
      </c>
      <c r="Q11" s="230" t="s">
        <v>187</v>
      </c>
      <c r="R11" s="210"/>
      <c r="S11" s="230" t="s">
        <v>185</v>
      </c>
      <c r="T11" s="230" t="s">
        <v>186</v>
      </c>
      <c r="U11" s="230" t="s">
        <v>187</v>
      </c>
    </row>
    <row r="12" spans="1:21" s="249" customFormat="1" ht="13" x14ac:dyDescent="0.3">
      <c r="A12" s="232" t="s">
        <v>188</v>
      </c>
      <c r="B12" s="233" t="s">
        <v>189</v>
      </c>
      <c r="C12" s="220">
        <v>0</v>
      </c>
      <c r="D12" s="220">
        <v>0</v>
      </c>
      <c r="E12" s="220">
        <f>C12+D12</f>
        <v>0</v>
      </c>
      <c r="F12" s="513"/>
      <c r="G12" s="220">
        <v>0</v>
      </c>
      <c r="H12" s="220">
        <v>0</v>
      </c>
      <c r="I12" s="220">
        <f>G12+H12</f>
        <v>0</v>
      </c>
      <c r="J12" s="513"/>
      <c r="K12" s="220">
        <v>0</v>
      </c>
      <c r="L12" s="220">
        <v>0</v>
      </c>
      <c r="M12" s="220">
        <f>K12+L12</f>
        <v>0</v>
      </c>
      <c r="N12" s="513"/>
      <c r="O12" s="220">
        <v>0</v>
      </c>
      <c r="P12" s="220">
        <v>0</v>
      </c>
      <c r="Q12" s="220">
        <f>O12+P12</f>
        <v>0</v>
      </c>
      <c r="R12" s="513"/>
      <c r="S12" s="514">
        <f>C12+G12+O12</f>
        <v>0</v>
      </c>
      <c r="T12" s="514">
        <f>D12+H12+L12+P12</f>
        <v>0</v>
      </c>
      <c r="U12" s="215">
        <f>S12+T12</f>
        <v>0</v>
      </c>
    </row>
    <row r="13" spans="1:21" s="231" customFormat="1" ht="13" x14ac:dyDescent="0.3">
      <c r="A13" s="234" t="s">
        <v>190</v>
      </c>
      <c r="B13" s="235" t="s">
        <v>191</v>
      </c>
      <c r="C13" s="214">
        <v>0</v>
      </c>
      <c r="D13" s="214">
        <v>0</v>
      </c>
      <c r="E13" s="220">
        <f>+C13+D13</f>
        <v>0</v>
      </c>
      <c r="F13" s="214"/>
      <c r="G13" s="214">
        <v>0</v>
      </c>
      <c r="H13" s="214">
        <v>0</v>
      </c>
      <c r="I13" s="220">
        <f>+G13+H13</f>
        <v>0</v>
      </c>
      <c r="K13" s="214">
        <v>0</v>
      </c>
      <c r="L13" s="214">
        <v>0</v>
      </c>
      <c r="M13" s="220">
        <f>+K13+L13</f>
        <v>0</v>
      </c>
      <c r="O13" s="214">
        <v>0</v>
      </c>
      <c r="P13" s="214">
        <v>0</v>
      </c>
      <c r="Q13" s="220">
        <f>+O13+P13</f>
        <v>0</v>
      </c>
      <c r="S13" s="514">
        <f>C13+G13+O13</f>
        <v>0</v>
      </c>
      <c r="T13" s="514">
        <f>D13+H13+L13+P13</f>
        <v>0</v>
      </c>
      <c r="U13" s="215">
        <f>S13+T13</f>
        <v>0</v>
      </c>
    </row>
    <row r="14" spans="1:21" s="231" customFormat="1" ht="13" x14ac:dyDescent="0.3">
      <c r="A14" s="234" t="s">
        <v>192</v>
      </c>
      <c r="B14" s="236" t="s">
        <v>193</v>
      </c>
      <c r="C14" s="214">
        <v>0</v>
      </c>
      <c r="D14" s="214">
        <v>0</v>
      </c>
      <c r="E14" s="220">
        <f>+C14+D14</f>
        <v>0</v>
      </c>
      <c r="F14" s="214"/>
      <c r="G14" s="214">
        <v>0</v>
      </c>
      <c r="H14" s="214">
        <v>0</v>
      </c>
      <c r="I14" s="220">
        <f>+G14+H14</f>
        <v>0</v>
      </c>
      <c r="K14" s="214">
        <v>0</v>
      </c>
      <c r="L14" s="214">
        <v>0</v>
      </c>
      <c r="M14" s="220">
        <f>+K14+L14</f>
        <v>0</v>
      </c>
      <c r="O14" s="214">
        <v>0</v>
      </c>
      <c r="P14" s="214">
        <v>0</v>
      </c>
      <c r="Q14" s="220">
        <f>+O14+P14</f>
        <v>0</v>
      </c>
      <c r="S14" s="514">
        <f>C14+G14+O14</f>
        <v>0</v>
      </c>
      <c r="T14" s="514">
        <f>D14+H14+L14+P14</f>
        <v>0</v>
      </c>
      <c r="U14" s="215">
        <f>S14+T14</f>
        <v>0</v>
      </c>
    </row>
    <row r="15" spans="1:21" x14ac:dyDescent="0.25">
      <c r="A15" s="70" t="s">
        <v>194</v>
      </c>
      <c r="B15" s="54"/>
      <c r="C15" s="211"/>
      <c r="D15" s="212"/>
      <c r="E15" s="219"/>
      <c r="F15" s="515"/>
      <c r="G15" s="218"/>
      <c r="H15" s="515"/>
      <c r="I15" s="219"/>
      <c r="J15" s="515"/>
      <c r="K15" s="218"/>
      <c r="L15" s="218"/>
      <c r="M15" s="219"/>
      <c r="N15" s="515"/>
      <c r="O15" s="515"/>
      <c r="P15" s="515"/>
      <c r="Q15" s="219"/>
      <c r="R15" s="515"/>
      <c r="S15" s="516"/>
      <c r="T15" s="516"/>
      <c r="U15" s="516"/>
    </row>
    <row r="16" spans="1:21" x14ac:dyDescent="0.25">
      <c r="A16" s="59" t="s">
        <v>195</v>
      </c>
      <c r="B16" s="60" t="s">
        <v>196</v>
      </c>
      <c r="C16" s="250">
        <v>0</v>
      </c>
      <c r="D16" s="251">
        <v>0</v>
      </c>
      <c r="E16" s="220">
        <f t="shared" ref="E16:E25" si="0">C16+D16</f>
        <v>0</v>
      </c>
      <c r="F16" s="216"/>
      <c r="G16" s="213">
        <v>0</v>
      </c>
      <c r="H16" s="213">
        <v>0</v>
      </c>
      <c r="I16" s="220">
        <f t="shared" ref="I16:I25" si="1">G16+H16</f>
        <v>0</v>
      </c>
      <c r="J16" s="517"/>
      <c r="K16" s="213">
        <v>0</v>
      </c>
      <c r="L16" s="213">
        <v>0</v>
      </c>
      <c r="M16" s="220">
        <f t="shared" ref="M16:M25" si="2">K16+L16</f>
        <v>0</v>
      </c>
      <c r="N16" s="517"/>
      <c r="O16" s="213">
        <v>0</v>
      </c>
      <c r="P16" s="213">
        <v>0</v>
      </c>
      <c r="Q16" s="220">
        <f t="shared" ref="Q16:Q25" si="3">O16+P16</f>
        <v>0</v>
      </c>
      <c r="R16" s="515"/>
      <c r="S16" s="215">
        <f>C16+G16+K16+O16</f>
        <v>0</v>
      </c>
      <c r="T16" s="215">
        <f>D16+H16+L16+P16</f>
        <v>0</v>
      </c>
      <c r="U16" s="215">
        <f>S16+T16</f>
        <v>0</v>
      </c>
    </row>
    <row r="17" spans="1:21" x14ac:dyDescent="0.25">
      <c r="A17" s="78" t="s">
        <v>197</v>
      </c>
      <c r="B17" s="120" t="s">
        <v>198</v>
      </c>
      <c r="C17" s="213">
        <v>0</v>
      </c>
      <c r="D17" s="213">
        <v>0</v>
      </c>
      <c r="E17" s="215">
        <f t="shared" si="0"/>
        <v>0</v>
      </c>
      <c r="F17" s="517"/>
      <c r="G17" s="213">
        <v>0</v>
      </c>
      <c r="H17" s="213">
        <v>0</v>
      </c>
      <c r="I17" s="215">
        <f t="shared" si="1"/>
        <v>0</v>
      </c>
      <c r="J17" s="517"/>
      <c r="K17" s="213">
        <v>0</v>
      </c>
      <c r="L17" s="213">
        <v>0</v>
      </c>
      <c r="M17" s="215">
        <f t="shared" si="2"/>
        <v>0</v>
      </c>
      <c r="N17" s="517"/>
      <c r="O17" s="213">
        <v>0</v>
      </c>
      <c r="P17" s="213">
        <v>0</v>
      </c>
      <c r="Q17" s="215">
        <f t="shared" si="3"/>
        <v>0</v>
      </c>
      <c r="R17" s="515"/>
      <c r="S17" s="215">
        <f t="shared" ref="S17:T80" si="4">C17+G17+K17+O17</f>
        <v>0</v>
      </c>
      <c r="T17" s="215">
        <f t="shared" si="4"/>
        <v>0</v>
      </c>
      <c r="U17" s="215">
        <f t="shared" ref="U17:U80" si="5">S17+T17</f>
        <v>0</v>
      </c>
    </row>
    <row r="18" spans="1:21" x14ac:dyDescent="0.25">
      <c r="A18" s="78" t="s">
        <v>199</v>
      </c>
      <c r="B18" s="120" t="s">
        <v>200</v>
      </c>
      <c r="C18" s="213">
        <v>0</v>
      </c>
      <c r="D18" s="213">
        <v>0</v>
      </c>
      <c r="E18" s="215">
        <f>C18+D18</f>
        <v>0</v>
      </c>
      <c r="F18" s="517"/>
      <c r="G18" s="213">
        <v>0</v>
      </c>
      <c r="H18" s="213">
        <v>0</v>
      </c>
      <c r="I18" s="215">
        <f t="shared" si="1"/>
        <v>0</v>
      </c>
      <c r="J18" s="517"/>
      <c r="K18" s="213">
        <v>0</v>
      </c>
      <c r="L18" s="213">
        <v>0</v>
      </c>
      <c r="M18" s="215">
        <f t="shared" si="2"/>
        <v>0</v>
      </c>
      <c r="N18" s="517"/>
      <c r="O18" s="213">
        <v>0</v>
      </c>
      <c r="P18" s="213">
        <v>0</v>
      </c>
      <c r="Q18" s="215">
        <f t="shared" si="3"/>
        <v>0</v>
      </c>
      <c r="R18" s="515"/>
      <c r="S18" s="215">
        <f>C18+G18+K18+O18</f>
        <v>0</v>
      </c>
      <c r="T18" s="215">
        <f>D18+H18+L18+P18</f>
        <v>0</v>
      </c>
      <c r="U18" s="215">
        <f>S18+T18</f>
        <v>0</v>
      </c>
    </row>
    <row r="19" spans="1:21" x14ac:dyDescent="0.25">
      <c r="A19" s="78" t="s">
        <v>201</v>
      </c>
      <c r="B19" s="120" t="s">
        <v>202</v>
      </c>
      <c r="C19" s="213">
        <v>0</v>
      </c>
      <c r="D19" s="213">
        <v>0</v>
      </c>
      <c r="E19" s="215">
        <f>C19+D19</f>
        <v>0</v>
      </c>
      <c r="F19" s="517"/>
      <c r="G19" s="213">
        <v>0</v>
      </c>
      <c r="H19" s="213">
        <v>0</v>
      </c>
      <c r="I19" s="215">
        <f t="shared" si="1"/>
        <v>0</v>
      </c>
      <c r="J19" s="517"/>
      <c r="K19" s="213">
        <v>0</v>
      </c>
      <c r="L19" s="213">
        <v>0</v>
      </c>
      <c r="M19" s="215">
        <f t="shared" si="2"/>
        <v>0</v>
      </c>
      <c r="N19" s="517"/>
      <c r="O19" s="213">
        <v>0</v>
      </c>
      <c r="P19" s="213">
        <v>0</v>
      </c>
      <c r="Q19" s="215">
        <f t="shared" si="3"/>
        <v>0</v>
      </c>
      <c r="R19" s="515"/>
      <c r="S19" s="215">
        <f>C19+G19+K19+O19</f>
        <v>0</v>
      </c>
      <c r="T19" s="215">
        <f>D19+H19+L19+P19</f>
        <v>0</v>
      </c>
      <c r="U19" s="215">
        <f>S19+T19</f>
        <v>0</v>
      </c>
    </row>
    <row r="20" spans="1:21" x14ac:dyDescent="0.25">
      <c r="A20" s="78" t="s">
        <v>203</v>
      </c>
      <c r="B20" s="120" t="s">
        <v>204</v>
      </c>
      <c r="C20" s="213">
        <v>0</v>
      </c>
      <c r="D20" s="213">
        <v>0</v>
      </c>
      <c r="E20" s="215">
        <f t="shared" si="0"/>
        <v>0</v>
      </c>
      <c r="F20" s="517"/>
      <c r="G20" s="213">
        <v>0</v>
      </c>
      <c r="H20" s="213">
        <v>0</v>
      </c>
      <c r="I20" s="215">
        <f t="shared" si="1"/>
        <v>0</v>
      </c>
      <c r="J20" s="517"/>
      <c r="K20" s="213">
        <v>0</v>
      </c>
      <c r="L20" s="213">
        <v>0</v>
      </c>
      <c r="M20" s="215">
        <f t="shared" si="2"/>
        <v>0</v>
      </c>
      <c r="N20" s="517"/>
      <c r="O20" s="213">
        <v>0</v>
      </c>
      <c r="P20" s="213">
        <v>0</v>
      </c>
      <c r="Q20" s="215">
        <f t="shared" si="3"/>
        <v>0</v>
      </c>
      <c r="R20" s="515"/>
      <c r="S20" s="215">
        <f t="shared" si="4"/>
        <v>0</v>
      </c>
      <c r="T20" s="215">
        <f t="shared" si="4"/>
        <v>0</v>
      </c>
      <c r="U20" s="215">
        <f t="shared" si="5"/>
        <v>0</v>
      </c>
    </row>
    <row r="21" spans="1:21" x14ac:dyDescent="0.25">
      <c r="A21" s="78" t="s">
        <v>205</v>
      </c>
      <c r="B21" s="120" t="s">
        <v>206</v>
      </c>
      <c r="C21" s="213">
        <v>0</v>
      </c>
      <c r="D21" s="213">
        <v>0</v>
      </c>
      <c r="E21" s="215">
        <f>C21+D21</f>
        <v>0</v>
      </c>
      <c r="F21" s="517"/>
      <c r="G21" s="213">
        <v>0</v>
      </c>
      <c r="H21" s="213">
        <v>0</v>
      </c>
      <c r="I21" s="215">
        <f>G21+H21</f>
        <v>0</v>
      </c>
      <c r="J21" s="517"/>
      <c r="K21" s="213">
        <v>0</v>
      </c>
      <c r="L21" s="213">
        <v>0</v>
      </c>
      <c r="M21" s="215">
        <f>K21+L21</f>
        <v>0</v>
      </c>
      <c r="N21" s="517"/>
      <c r="O21" s="213">
        <v>0</v>
      </c>
      <c r="P21" s="213">
        <v>0</v>
      </c>
      <c r="Q21" s="215">
        <f>O21+P21</f>
        <v>0</v>
      </c>
      <c r="R21" s="515"/>
      <c r="S21" s="215">
        <f>C21+G21+K21+O21</f>
        <v>0</v>
      </c>
      <c r="T21" s="215">
        <f>D21+H21+L21+P21</f>
        <v>0</v>
      </c>
      <c r="U21" s="215">
        <f>S21+T21</f>
        <v>0</v>
      </c>
    </row>
    <row r="22" spans="1:21" x14ac:dyDescent="0.25">
      <c r="A22" s="78" t="s">
        <v>207</v>
      </c>
      <c r="B22" s="120" t="s">
        <v>208</v>
      </c>
      <c r="C22" s="213">
        <v>0</v>
      </c>
      <c r="D22" s="213">
        <v>0</v>
      </c>
      <c r="E22" s="215">
        <f t="shared" si="0"/>
        <v>0</v>
      </c>
      <c r="F22" s="517"/>
      <c r="G22" s="213">
        <v>0</v>
      </c>
      <c r="H22" s="213">
        <v>0</v>
      </c>
      <c r="I22" s="215">
        <f t="shared" si="1"/>
        <v>0</v>
      </c>
      <c r="J22" s="517"/>
      <c r="K22" s="213">
        <v>0</v>
      </c>
      <c r="L22" s="213">
        <v>0</v>
      </c>
      <c r="M22" s="215">
        <f t="shared" si="2"/>
        <v>0</v>
      </c>
      <c r="N22" s="517"/>
      <c r="O22" s="213">
        <v>0</v>
      </c>
      <c r="P22" s="213">
        <v>0</v>
      </c>
      <c r="Q22" s="215">
        <f t="shared" si="3"/>
        <v>0</v>
      </c>
      <c r="R22" s="515"/>
      <c r="S22" s="215">
        <f t="shared" si="4"/>
        <v>0</v>
      </c>
      <c r="T22" s="215">
        <f t="shared" si="4"/>
        <v>0</v>
      </c>
      <c r="U22" s="215">
        <f t="shared" si="5"/>
        <v>0</v>
      </c>
    </row>
    <row r="23" spans="1:21" x14ac:dyDescent="0.25">
      <c r="A23" s="59" t="s">
        <v>209</v>
      </c>
      <c r="B23" s="70" t="s">
        <v>198</v>
      </c>
      <c r="C23" s="213">
        <v>0</v>
      </c>
      <c r="D23" s="213">
        <v>0</v>
      </c>
      <c r="E23" s="215">
        <f t="shared" si="0"/>
        <v>0</v>
      </c>
      <c r="F23" s="517"/>
      <c r="G23" s="213">
        <v>0</v>
      </c>
      <c r="H23" s="213">
        <v>0</v>
      </c>
      <c r="I23" s="215">
        <f t="shared" si="1"/>
        <v>0</v>
      </c>
      <c r="J23" s="517"/>
      <c r="K23" s="213">
        <v>0</v>
      </c>
      <c r="L23" s="213">
        <v>0</v>
      </c>
      <c r="M23" s="215">
        <f t="shared" si="2"/>
        <v>0</v>
      </c>
      <c r="N23" s="517"/>
      <c r="O23" s="213">
        <v>0</v>
      </c>
      <c r="P23" s="213">
        <v>0</v>
      </c>
      <c r="Q23" s="215">
        <f t="shared" si="3"/>
        <v>0</v>
      </c>
      <c r="R23" s="515"/>
      <c r="S23" s="215">
        <f t="shared" si="4"/>
        <v>0</v>
      </c>
      <c r="T23" s="215">
        <f t="shared" si="4"/>
        <v>0</v>
      </c>
      <c r="U23" s="215">
        <f t="shared" si="5"/>
        <v>0</v>
      </c>
    </row>
    <row r="24" spans="1:21" x14ac:dyDescent="0.25">
      <c r="A24" s="59" t="s">
        <v>210</v>
      </c>
      <c r="B24" s="53" t="s">
        <v>198</v>
      </c>
      <c r="C24" s="213">
        <v>0</v>
      </c>
      <c r="D24" s="213">
        <v>0</v>
      </c>
      <c r="E24" s="215">
        <f>C24+D24</f>
        <v>0</v>
      </c>
      <c r="F24" s="517"/>
      <c r="G24" s="213">
        <v>0</v>
      </c>
      <c r="H24" s="213">
        <v>0</v>
      </c>
      <c r="I24" s="215">
        <f>G24+H24</f>
        <v>0</v>
      </c>
      <c r="J24" s="517"/>
      <c r="K24" s="213">
        <v>0</v>
      </c>
      <c r="L24" s="213">
        <v>0</v>
      </c>
      <c r="M24" s="215">
        <f>K24+L24</f>
        <v>0</v>
      </c>
      <c r="N24" s="517"/>
      <c r="O24" s="213">
        <v>0</v>
      </c>
      <c r="P24" s="213">
        <v>0</v>
      </c>
      <c r="Q24" s="215">
        <f>O24+P24</f>
        <v>0</v>
      </c>
      <c r="R24" s="515"/>
      <c r="S24" s="215">
        <f>C24+G24+K24+O24</f>
        <v>0</v>
      </c>
      <c r="T24" s="215">
        <f>D24+H24+L24+P24</f>
        <v>0</v>
      </c>
      <c r="U24" s="215">
        <f>S24+T24</f>
        <v>0</v>
      </c>
    </row>
    <row r="25" spans="1:21" ht="13" x14ac:dyDescent="0.3">
      <c r="A25" s="63">
        <v>40199</v>
      </c>
      <c r="B25" s="121" t="s">
        <v>211</v>
      </c>
      <c r="C25" s="215">
        <f>SUM(C16:C24)</f>
        <v>0</v>
      </c>
      <c r="D25" s="215">
        <f>SUM(D16:D24)</f>
        <v>0</v>
      </c>
      <c r="E25" s="215">
        <f t="shared" si="0"/>
        <v>0</v>
      </c>
      <c r="F25" s="517"/>
      <c r="G25" s="215">
        <f>SUM(G16:G24)</f>
        <v>0</v>
      </c>
      <c r="H25" s="215">
        <f>SUM(H16:H24)</f>
        <v>0</v>
      </c>
      <c r="I25" s="215">
        <f t="shared" si="1"/>
        <v>0</v>
      </c>
      <c r="J25" s="517"/>
      <c r="K25" s="215">
        <f>SUM(K16:K24)</f>
        <v>0</v>
      </c>
      <c r="L25" s="215">
        <f>SUM(L16:L24)</f>
        <v>0</v>
      </c>
      <c r="M25" s="215">
        <f t="shared" si="2"/>
        <v>0</v>
      </c>
      <c r="N25" s="517"/>
      <c r="O25" s="215">
        <f>SUM(O16:O24)</f>
        <v>0</v>
      </c>
      <c r="P25" s="215">
        <f>SUM(P16:P24)</f>
        <v>0</v>
      </c>
      <c r="Q25" s="215">
        <f t="shared" si="3"/>
        <v>0</v>
      </c>
      <c r="R25" s="515"/>
      <c r="S25" s="215">
        <f t="shared" si="4"/>
        <v>0</v>
      </c>
      <c r="T25" s="215">
        <f>D25+H25+L25+P25</f>
        <v>0</v>
      </c>
      <c r="U25" s="215">
        <f t="shared" si="5"/>
        <v>0</v>
      </c>
    </row>
    <row r="26" spans="1:21" x14ac:dyDescent="0.25">
      <c r="A26" s="61"/>
      <c r="B26" s="128"/>
      <c r="C26" s="216"/>
      <c r="D26" s="216"/>
      <c r="E26" s="217"/>
      <c r="F26" s="517"/>
      <c r="G26" s="216"/>
      <c r="H26" s="216"/>
      <c r="I26" s="217"/>
      <c r="J26" s="517"/>
      <c r="K26" s="216"/>
      <c r="L26" s="216"/>
      <c r="M26" s="217"/>
      <c r="N26" s="517"/>
      <c r="O26" s="216"/>
      <c r="P26" s="216"/>
      <c r="Q26" s="217"/>
      <c r="R26" s="515"/>
      <c r="S26" s="217"/>
      <c r="T26" s="217"/>
      <c r="U26" s="217"/>
    </row>
    <row r="27" spans="1:21" x14ac:dyDescent="0.25">
      <c r="A27" s="59" t="s">
        <v>212</v>
      </c>
      <c r="B27" s="128" t="s">
        <v>213</v>
      </c>
      <c r="C27" s="213">
        <v>0</v>
      </c>
      <c r="D27" s="213">
        <v>0</v>
      </c>
      <c r="E27" s="215">
        <f>C27+D27</f>
        <v>0</v>
      </c>
      <c r="F27" s="517"/>
      <c r="G27" s="213">
        <v>0</v>
      </c>
      <c r="H27" s="213">
        <v>0</v>
      </c>
      <c r="I27" s="215">
        <f>G27+H27</f>
        <v>0</v>
      </c>
      <c r="J27" s="517"/>
      <c r="K27" s="213">
        <v>0</v>
      </c>
      <c r="L27" s="213">
        <v>0</v>
      </c>
      <c r="M27" s="215">
        <f>K27+L27</f>
        <v>0</v>
      </c>
      <c r="N27" s="517"/>
      <c r="O27" s="213">
        <v>0</v>
      </c>
      <c r="P27" s="213">
        <v>0</v>
      </c>
      <c r="Q27" s="215">
        <f>O27+P27</f>
        <v>0</v>
      </c>
      <c r="R27" s="515"/>
      <c r="S27" s="215">
        <f t="shared" si="4"/>
        <v>0</v>
      </c>
      <c r="T27" s="215">
        <f t="shared" si="4"/>
        <v>0</v>
      </c>
      <c r="U27" s="215">
        <f t="shared" si="5"/>
        <v>0</v>
      </c>
    </row>
    <row r="28" spans="1:21" x14ac:dyDescent="0.25">
      <c r="A28" s="78" t="s">
        <v>214</v>
      </c>
      <c r="B28" s="133" t="s">
        <v>215</v>
      </c>
      <c r="C28" s="213">
        <v>0</v>
      </c>
      <c r="D28" s="213">
        <v>0</v>
      </c>
      <c r="E28" s="215">
        <f>C28+D28</f>
        <v>0</v>
      </c>
      <c r="F28" s="517"/>
      <c r="G28" s="213">
        <v>0</v>
      </c>
      <c r="H28" s="213">
        <v>0</v>
      </c>
      <c r="I28" s="215">
        <f>G28+H28</f>
        <v>0</v>
      </c>
      <c r="J28" s="517"/>
      <c r="K28" s="213">
        <v>0</v>
      </c>
      <c r="L28" s="213">
        <v>0</v>
      </c>
      <c r="M28" s="215">
        <f>K28+L28</f>
        <v>0</v>
      </c>
      <c r="N28" s="517"/>
      <c r="O28" s="213">
        <v>0</v>
      </c>
      <c r="P28" s="213">
        <v>0</v>
      </c>
      <c r="Q28" s="215">
        <f>O28+P28</f>
        <v>0</v>
      </c>
      <c r="R28" s="515"/>
      <c r="S28" s="215">
        <f t="shared" si="4"/>
        <v>0</v>
      </c>
      <c r="T28" s="215">
        <f t="shared" si="4"/>
        <v>0</v>
      </c>
      <c r="U28" s="215">
        <f t="shared" si="5"/>
        <v>0</v>
      </c>
    </row>
    <row r="29" spans="1:21" x14ac:dyDescent="0.25">
      <c r="A29" s="59" t="s">
        <v>216</v>
      </c>
      <c r="B29" s="70" t="s">
        <v>217</v>
      </c>
      <c r="C29" s="213">
        <v>0</v>
      </c>
      <c r="D29" s="213">
        <v>0</v>
      </c>
      <c r="E29" s="215">
        <f>C29+D29</f>
        <v>0</v>
      </c>
      <c r="F29" s="517"/>
      <c r="G29" s="213">
        <v>0</v>
      </c>
      <c r="H29" s="213">
        <v>0</v>
      </c>
      <c r="I29" s="215">
        <f>G29+H29</f>
        <v>0</v>
      </c>
      <c r="J29" s="517"/>
      <c r="K29" s="213">
        <v>0</v>
      </c>
      <c r="L29" s="213">
        <v>0</v>
      </c>
      <c r="M29" s="215">
        <f>K29+L29</f>
        <v>0</v>
      </c>
      <c r="N29" s="517"/>
      <c r="O29" s="213">
        <v>0</v>
      </c>
      <c r="P29" s="213">
        <v>0</v>
      </c>
      <c r="Q29" s="215">
        <f>O29+P29</f>
        <v>0</v>
      </c>
      <c r="R29" s="515"/>
      <c r="S29" s="215">
        <f t="shared" si="4"/>
        <v>0</v>
      </c>
      <c r="T29" s="215">
        <f t="shared" si="4"/>
        <v>0</v>
      </c>
      <c r="U29" s="215">
        <f t="shared" si="5"/>
        <v>0</v>
      </c>
    </row>
    <row r="30" spans="1:21" ht="13" x14ac:dyDescent="0.3">
      <c r="A30" s="134">
        <v>49999</v>
      </c>
      <c r="B30" s="135" t="s">
        <v>218</v>
      </c>
      <c r="C30" s="215">
        <f>C25+C27+C28+C29</f>
        <v>0</v>
      </c>
      <c r="D30" s="215">
        <f>D25+D27+D28+D29</f>
        <v>0</v>
      </c>
      <c r="E30" s="215">
        <f>E25+E27+E28+E29</f>
        <v>0</v>
      </c>
      <c r="F30" s="517"/>
      <c r="G30" s="215">
        <f>G25+G27+G28+G29</f>
        <v>0</v>
      </c>
      <c r="H30" s="215">
        <f>H25+H27+H28+H29</f>
        <v>0</v>
      </c>
      <c r="I30" s="215">
        <f>I25+I27+I28+I29</f>
        <v>0</v>
      </c>
      <c r="J30" s="517"/>
      <c r="K30" s="215">
        <f>K25+K27+K28+K29</f>
        <v>0</v>
      </c>
      <c r="L30" s="215">
        <f>L25+L27+L28+L29</f>
        <v>0</v>
      </c>
      <c r="M30" s="215">
        <f>M25+M27+M28+M29</f>
        <v>0</v>
      </c>
      <c r="N30" s="517"/>
      <c r="O30" s="215">
        <f>O25+O27+O28+O29</f>
        <v>0</v>
      </c>
      <c r="P30" s="215">
        <f>P25+P27+P28+P29</f>
        <v>0</v>
      </c>
      <c r="Q30" s="215">
        <f>Q25+Q27+Q28+Q29</f>
        <v>0</v>
      </c>
      <c r="R30" s="515"/>
      <c r="S30" s="215">
        <f>C30+G30+K30+O30</f>
        <v>0</v>
      </c>
      <c r="T30" s="215">
        <f t="shared" si="4"/>
        <v>0</v>
      </c>
      <c r="U30" s="215">
        <f t="shared" si="5"/>
        <v>0</v>
      </c>
    </row>
    <row r="31" spans="1:21" ht="5.15" customHeight="1" x14ac:dyDescent="0.25">
      <c r="A31" s="53"/>
      <c r="B31" s="141"/>
      <c r="C31" s="218"/>
      <c r="D31" s="218"/>
      <c r="E31" s="219"/>
      <c r="F31" s="515"/>
      <c r="G31" s="218"/>
      <c r="H31" s="218"/>
      <c r="I31" s="219"/>
      <c r="J31" s="515"/>
      <c r="K31" s="238"/>
      <c r="L31" s="218"/>
      <c r="M31" s="219"/>
      <c r="N31" s="515"/>
      <c r="O31" s="218"/>
      <c r="P31" s="218"/>
      <c r="Q31" s="219"/>
      <c r="R31" s="515"/>
      <c r="S31" s="238"/>
      <c r="T31" s="518"/>
      <c r="U31" s="219"/>
    </row>
    <row r="32" spans="1:21" x14ac:dyDescent="0.25">
      <c r="A32" s="70" t="s">
        <v>219</v>
      </c>
      <c r="B32" s="54"/>
      <c r="C32" s="218"/>
      <c r="D32" s="218"/>
      <c r="E32" s="219"/>
      <c r="F32" s="515"/>
      <c r="G32" s="218"/>
      <c r="H32" s="218"/>
      <c r="I32" s="219"/>
      <c r="J32" s="515"/>
      <c r="K32" s="218"/>
      <c r="L32" s="218"/>
      <c r="M32" s="219"/>
      <c r="N32" s="515"/>
      <c r="O32" s="218"/>
      <c r="P32" s="218"/>
      <c r="Q32" s="219"/>
      <c r="R32" s="515"/>
      <c r="S32" s="238"/>
      <c r="T32" s="518"/>
      <c r="U32" s="219"/>
    </row>
    <row r="33" spans="1:21" x14ac:dyDescent="0.25">
      <c r="A33" s="147" t="s">
        <v>220</v>
      </c>
      <c r="B33" s="120" t="s">
        <v>221</v>
      </c>
      <c r="C33" s="213">
        <v>0</v>
      </c>
      <c r="D33" s="213">
        <v>0</v>
      </c>
      <c r="E33" s="215">
        <f>C33+D33</f>
        <v>0</v>
      </c>
      <c r="F33" s="515"/>
      <c r="G33" s="213">
        <v>0</v>
      </c>
      <c r="H33" s="213">
        <v>0</v>
      </c>
      <c r="I33" s="215">
        <f>G33+H33</f>
        <v>0</v>
      </c>
      <c r="J33" s="515"/>
      <c r="K33" s="213">
        <v>0</v>
      </c>
      <c r="L33" s="213">
        <v>0</v>
      </c>
      <c r="M33" s="215">
        <f>K33+L33</f>
        <v>0</v>
      </c>
      <c r="N33" s="515"/>
      <c r="O33" s="213">
        <v>0</v>
      </c>
      <c r="P33" s="213">
        <v>0</v>
      </c>
      <c r="Q33" s="215">
        <f>O33+P33</f>
        <v>0</v>
      </c>
      <c r="R33" s="515"/>
      <c r="S33" s="215">
        <f t="shared" si="4"/>
        <v>0</v>
      </c>
      <c r="T33" s="215">
        <f t="shared" si="4"/>
        <v>0</v>
      </c>
      <c r="U33" s="215">
        <f t="shared" si="5"/>
        <v>0</v>
      </c>
    </row>
    <row r="34" spans="1:21" x14ac:dyDescent="0.25">
      <c r="A34" s="148" t="s">
        <v>222</v>
      </c>
      <c r="B34" s="120" t="s">
        <v>223</v>
      </c>
      <c r="C34" s="213">
        <v>0</v>
      </c>
      <c r="D34" s="213">
        <v>0</v>
      </c>
      <c r="E34" s="215">
        <f t="shared" ref="E34:E39" si="6">C34+D34</f>
        <v>0</v>
      </c>
      <c r="F34" s="515"/>
      <c r="G34" s="213">
        <v>0</v>
      </c>
      <c r="H34" s="213">
        <v>0</v>
      </c>
      <c r="I34" s="215">
        <f t="shared" ref="I34:I39" si="7">G34+H34</f>
        <v>0</v>
      </c>
      <c r="J34" s="515"/>
      <c r="K34" s="213">
        <v>0</v>
      </c>
      <c r="L34" s="213">
        <v>0</v>
      </c>
      <c r="M34" s="215">
        <f t="shared" ref="M34:M39" si="8">K34+L34</f>
        <v>0</v>
      </c>
      <c r="N34" s="515"/>
      <c r="O34" s="213">
        <v>0</v>
      </c>
      <c r="P34" s="213">
        <v>0</v>
      </c>
      <c r="Q34" s="215">
        <f t="shared" ref="Q34:Q39" si="9">O34+P34</f>
        <v>0</v>
      </c>
      <c r="R34" s="515"/>
      <c r="S34" s="215">
        <f t="shared" si="4"/>
        <v>0</v>
      </c>
      <c r="T34" s="215">
        <f t="shared" si="4"/>
        <v>0</v>
      </c>
      <c r="U34" s="215">
        <f t="shared" si="5"/>
        <v>0</v>
      </c>
    </row>
    <row r="35" spans="1:21" x14ac:dyDescent="0.25">
      <c r="A35" s="148" t="s">
        <v>224</v>
      </c>
      <c r="B35" s="120" t="s">
        <v>225</v>
      </c>
      <c r="C35" s="213">
        <v>0</v>
      </c>
      <c r="D35" s="213">
        <v>0</v>
      </c>
      <c r="E35" s="215">
        <f t="shared" si="6"/>
        <v>0</v>
      </c>
      <c r="F35" s="515"/>
      <c r="G35" s="213">
        <v>0</v>
      </c>
      <c r="H35" s="213">
        <v>0</v>
      </c>
      <c r="I35" s="215">
        <f t="shared" si="7"/>
        <v>0</v>
      </c>
      <c r="J35" s="515"/>
      <c r="K35" s="213">
        <v>0</v>
      </c>
      <c r="L35" s="213">
        <v>0</v>
      </c>
      <c r="M35" s="215">
        <f t="shared" si="8"/>
        <v>0</v>
      </c>
      <c r="N35" s="515"/>
      <c r="O35" s="213">
        <v>0</v>
      </c>
      <c r="P35" s="213">
        <v>0</v>
      </c>
      <c r="Q35" s="215">
        <f t="shared" si="9"/>
        <v>0</v>
      </c>
      <c r="R35" s="515"/>
      <c r="S35" s="215">
        <f t="shared" si="4"/>
        <v>0</v>
      </c>
      <c r="T35" s="215">
        <f t="shared" si="4"/>
        <v>0</v>
      </c>
      <c r="U35" s="215">
        <f t="shared" si="5"/>
        <v>0</v>
      </c>
    </row>
    <row r="36" spans="1:21" x14ac:dyDescent="0.25">
      <c r="A36" s="78" t="s">
        <v>226</v>
      </c>
      <c r="B36" s="120" t="s">
        <v>227</v>
      </c>
      <c r="C36" s="213">
        <v>0</v>
      </c>
      <c r="D36" s="213">
        <v>0</v>
      </c>
      <c r="E36" s="215">
        <f t="shared" si="6"/>
        <v>0</v>
      </c>
      <c r="F36" s="515"/>
      <c r="G36" s="213">
        <v>0</v>
      </c>
      <c r="H36" s="213">
        <v>0</v>
      </c>
      <c r="I36" s="215">
        <f t="shared" si="7"/>
        <v>0</v>
      </c>
      <c r="J36" s="515"/>
      <c r="K36" s="213">
        <v>0</v>
      </c>
      <c r="L36" s="213">
        <v>0</v>
      </c>
      <c r="M36" s="215">
        <f t="shared" si="8"/>
        <v>0</v>
      </c>
      <c r="N36" s="515"/>
      <c r="O36" s="213">
        <v>0</v>
      </c>
      <c r="P36" s="213">
        <v>0</v>
      </c>
      <c r="Q36" s="215">
        <f t="shared" si="9"/>
        <v>0</v>
      </c>
      <c r="R36" s="515"/>
      <c r="S36" s="215">
        <f t="shared" si="4"/>
        <v>0</v>
      </c>
      <c r="T36" s="215">
        <f t="shared" si="4"/>
        <v>0</v>
      </c>
      <c r="U36" s="215">
        <f t="shared" si="5"/>
        <v>0</v>
      </c>
    </row>
    <row r="37" spans="1:21" x14ac:dyDescent="0.25">
      <c r="A37" s="78" t="s">
        <v>228</v>
      </c>
      <c r="B37" s="120" t="s">
        <v>229</v>
      </c>
      <c r="C37" s="213">
        <v>0</v>
      </c>
      <c r="D37" s="213">
        <v>0</v>
      </c>
      <c r="E37" s="215">
        <f t="shared" si="6"/>
        <v>0</v>
      </c>
      <c r="F37" s="515"/>
      <c r="G37" s="213">
        <v>0</v>
      </c>
      <c r="H37" s="213">
        <v>0</v>
      </c>
      <c r="I37" s="215">
        <f t="shared" si="7"/>
        <v>0</v>
      </c>
      <c r="J37" s="515"/>
      <c r="K37" s="213">
        <v>0</v>
      </c>
      <c r="L37" s="213">
        <v>0</v>
      </c>
      <c r="M37" s="215">
        <f t="shared" si="8"/>
        <v>0</v>
      </c>
      <c r="N37" s="515"/>
      <c r="O37" s="213">
        <v>0</v>
      </c>
      <c r="P37" s="213">
        <v>0</v>
      </c>
      <c r="Q37" s="215">
        <f t="shared" si="9"/>
        <v>0</v>
      </c>
      <c r="R37" s="515"/>
      <c r="S37" s="215">
        <f t="shared" si="4"/>
        <v>0</v>
      </c>
      <c r="T37" s="215">
        <f t="shared" si="4"/>
        <v>0</v>
      </c>
      <c r="U37" s="215">
        <f t="shared" si="5"/>
        <v>0</v>
      </c>
    </row>
    <row r="38" spans="1:21" x14ac:dyDescent="0.25">
      <c r="A38" s="78" t="s">
        <v>230</v>
      </c>
      <c r="B38" s="120" t="s">
        <v>231</v>
      </c>
      <c r="C38" s="213">
        <v>0</v>
      </c>
      <c r="D38" s="213">
        <v>0</v>
      </c>
      <c r="E38" s="215">
        <f t="shared" si="6"/>
        <v>0</v>
      </c>
      <c r="F38" s="515"/>
      <c r="G38" s="213">
        <v>0</v>
      </c>
      <c r="H38" s="213">
        <v>0</v>
      </c>
      <c r="I38" s="215">
        <f t="shared" si="7"/>
        <v>0</v>
      </c>
      <c r="J38" s="515"/>
      <c r="K38" s="213">
        <v>0</v>
      </c>
      <c r="L38" s="213">
        <v>0</v>
      </c>
      <c r="M38" s="215">
        <f t="shared" si="8"/>
        <v>0</v>
      </c>
      <c r="N38" s="515"/>
      <c r="O38" s="213">
        <v>0</v>
      </c>
      <c r="P38" s="213">
        <v>0</v>
      </c>
      <c r="Q38" s="215">
        <f t="shared" si="9"/>
        <v>0</v>
      </c>
      <c r="R38" s="515"/>
      <c r="S38" s="215">
        <f t="shared" si="4"/>
        <v>0</v>
      </c>
      <c r="T38" s="215">
        <f t="shared" si="4"/>
        <v>0</v>
      </c>
      <c r="U38" s="215">
        <f t="shared" si="5"/>
        <v>0</v>
      </c>
    </row>
    <row r="39" spans="1:21" ht="13" x14ac:dyDescent="0.3">
      <c r="A39" s="149" t="s">
        <v>232</v>
      </c>
      <c r="B39" s="135" t="s">
        <v>233</v>
      </c>
      <c r="C39" s="215">
        <f>SUM(C33:C38)</f>
        <v>0</v>
      </c>
      <c r="D39" s="215">
        <f>SUM(D33:D38)</f>
        <v>0</v>
      </c>
      <c r="E39" s="215">
        <f t="shared" si="6"/>
        <v>0</v>
      </c>
      <c r="F39" s="515"/>
      <c r="G39" s="215">
        <f>SUM(G33:G38)</f>
        <v>0</v>
      </c>
      <c r="H39" s="215">
        <f>SUM(H33:H38)</f>
        <v>0</v>
      </c>
      <c r="I39" s="215">
        <f t="shared" si="7"/>
        <v>0</v>
      </c>
      <c r="J39" s="515"/>
      <c r="K39" s="215">
        <f>SUM(K33:K38)</f>
        <v>0</v>
      </c>
      <c r="L39" s="215">
        <f>SUM(L33:L38)</f>
        <v>0</v>
      </c>
      <c r="M39" s="215">
        <f t="shared" si="8"/>
        <v>0</v>
      </c>
      <c r="N39" s="515"/>
      <c r="O39" s="215">
        <f>SUM(O33:O38)</f>
        <v>0</v>
      </c>
      <c r="P39" s="215">
        <f>SUM(P33:P38)</f>
        <v>0</v>
      </c>
      <c r="Q39" s="215">
        <f t="shared" si="9"/>
        <v>0</v>
      </c>
      <c r="R39" s="515"/>
      <c r="S39" s="215">
        <f t="shared" si="4"/>
        <v>0</v>
      </c>
      <c r="T39" s="215">
        <f t="shared" si="4"/>
        <v>0</v>
      </c>
      <c r="U39" s="215">
        <f t="shared" si="5"/>
        <v>0</v>
      </c>
    </row>
    <row r="40" spans="1:21" ht="5.15" customHeight="1" x14ac:dyDescent="0.25">
      <c r="A40" s="53"/>
      <c r="B40" s="141"/>
      <c r="C40" s="218"/>
      <c r="D40" s="218"/>
      <c r="E40" s="219"/>
      <c r="F40" s="515"/>
      <c r="G40" s="218"/>
      <c r="H40" s="218"/>
      <c r="I40" s="219"/>
      <c r="J40" s="515"/>
      <c r="K40" s="218"/>
      <c r="L40" s="218"/>
      <c r="M40" s="219"/>
      <c r="N40" s="515"/>
      <c r="O40" s="218"/>
      <c r="P40" s="218"/>
      <c r="Q40" s="219"/>
      <c r="R40" s="515"/>
      <c r="S40" s="238"/>
      <c r="T40" s="518"/>
      <c r="U40" s="219"/>
    </row>
    <row r="41" spans="1:21" x14ac:dyDescent="0.25">
      <c r="A41" s="70" t="s">
        <v>234</v>
      </c>
      <c r="B41" s="54"/>
      <c r="C41" s="218"/>
      <c r="D41" s="218"/>
      <c r="E41" s="219"/>
      <c r="F41" s="515"/>
      <c r="G41" s="218"/>
      <c r="H41" s="218"/>
      <c r="I41" s="219"/>
      <c r="J41" s="515"/>
      <c r="K41" s="218"/>
      <c r="L41" s="218"/>
      <c r="M41" s="219"/>
      <c r="N41" s="515"/>
      <c r="O41" s="218"/>
      <c r="P41" s="218"/>
      <c r="Q41" s="219"/>
      <c r="R41" s="515"/>
      <c r="S41" s="238"/>
      <c r="T41" s="518"/>
      <c r="U41" s="219"/>
    </row>
    <row r="42" spans="1:21" x14ac:dyDescent="0.25">
      <c r="A42" s="59" t="s">
        <v>235</v>
      </c>
      <c r="B42" s="150" t="s">
        <v>236</v>
      </c>
      <c r="C42" s="213">
        <v>0</v>
      </c>
      <c r="D42" s="213">
        <v>0</v>
      </c>
      <c r="E42" s="215">
        <f>C42+D42</f>
        <v>0</v>
      </c>
      <c r="F42" s="515"/>
      <c r="G42" s="213">
        <v>0</v>
      </c>
      <c r="H42" s="213">
        <v>0</v>
      </c>
      <c r="I42" s="215">
        <f>G42+H42</f>
        <v>0</v>
      </c>
      <c r="J42" s="515"/>
      <c r="K42" s="213">
        <v>0</v>
      </c>
      <c r="L42" s="213">
        <v>0</v>
      </c>
      <c r="M42" s="215">
        <f>K42+L42</f>
        <v>0</v>
      </c>
      <c r="N42" s="515"/>
      <c r="O42" s="213">
        <v>0</v>
      </c>
      <c r="P42" s="213">
        <v>0</v>
      </c>
      <c r="Q42" s="215">
        <f>O42+P42</f>
        <v>0</v>
      </c>
      <c r="R42" s="515"/>
      <c r="S42" s="215">
        <f t="shared" si="4"/>
        <v>0</v>
      </c>
      <c r="T42" s="215">
        <f t="shared" si="4"/>
        <v>0</v>
      </c>
      <c r="U42" s="215">
        <f t="shared" si="5"/>
        <v>0</v>
      </c>
    </row>
    <row r="43" spans="1:21" x14ac:dyDescent="0.25">
      <c r="A43" s="78" t="s">
        <v>237</v>
      </c>
      <c r="B43" s="128" t="s">
        <v>238</v>
      </c>
      <c r="C43" s="213">
        <v>0</v>
      </c>
      <c r="D43" s="213">
        <v>0</v>
      </c>
      <c r="E43" s="215">
        <f t="shared" ref="E43:E57" si="10">C43+D43</f>
        <v>0</v>
      </c>
      <c r="F43" s="515"/>
      <c r="G43" s="213">
        <v>0</v>
      </c>
      <c r="H43" s="213">
        <v>0</v>
      </c>
      <c r="I43" s="215">
        <f t="shared" ref="I43:I57" si="11">G43+H43</f>
        <v>0</v>
      </c>
      <c r="J43" s="515"/>
      <c r="K43" s="213">
        <v>0</v>
      </c>
      <c r="L43" s="213">
        <v>0</v>
      </c>
      <c r="M43" s="215">
        <f t="shared" ref="M43:M57" si="12">K43+L43</f>
        <v>0</v>
      </c>
      <c r="N43" s="515"/>
      <c r="O43" s="213">
        <v>0</v>
      </c>
      <c r="P43" s="213">
        <v>0</v>
      </c>
      <c r="Q43" s="215">
        <f t="shared" ref="Q43:Q57" si="13">O43+P43</f>
        <v>0</v>
      </c>
      <c r="R43" s="515"/>
      <c r="S43" s="215">
        <f t="shared" si="4"/>
        <v>0</v>
      </c>
      <c r="T43" s="215">
        <f t="shared" si="4"/>
        <v>0</v>
      </c>
      <c r="U43" s="215">
        <f t="shared" si="5"/>
        <v>0</v>
      </c>
    </row>
    <row r="44" spans="1:21" x14ac:dyDescent="0.25">
      <c r="A44" s="78" t="s">
        <v>239</v>
      </c>
      <c r="B44" s="128" t="s">
        <v>240</v>
      </c>
      <c r="C44" s="213">
        <v>0</v>
      </c>
      <c r="D44" s="213">
        <v>0</v>
      </c>
      <c r="E44" s="215">
        <f t="shared" si="10"/>
        <v>0</v>
      </c>
      <c r="F44" s="515"/>
      <c r="G44" s="213">
        <v>0</v>
      </c>
      <c r="H44" s="213">
        <v>0</v>
      </c>
      <c r="I44" s="215">
        <f t="shared" si="11"/>
        <v>0</v>
      </c>
      <c r="J44" s="515"/>
      <c r="K44" s="213">
        <v>0</v>
      </c>
      <c r="L44" s="213">
        <v>0</v>
      </c>
      <c r="M44" s="215">
        <f t="shared" si="12"/>
        <v>0</v>
      </c>
      <c r="N44" s="515"/>
      <c r="O44" s="213">
        <v>0</v>
      </c>
      <c r="P44" s="213">
        <v>0</v>
      </c>
      <c r="Q44" s="215">
        <f t="shared" si="13"/>
        <v>0</v>
      </c>
      <c r="R44" s="515"/>
      <c r="S44" s="215">
        <f t="shared" si="4"/>
        <v>0</v>
      </c>
      <c r="T44" s="215">
        <f t="shared" si="4"/>
        <v>0</v>
      </c>
      <c r="U44" s="215">
        <f t="shared" si="5"/>
        <v>0</v>
      </c>
    </row>
    <row r="45" spans="1:21" x14ac:dyDescent="0.25">
      <c r="A45" s="78" t="s">
        <v>241</v>
      </c>
      <c r="B45" s="128" t="s">
        <v>242</v>
      </c>
      <c r="C45" s="213">
        <v>0</v>
      </c>
      <c r="D45" s="213">
        <v>0</v>
      </c>
      <c r="E45" s="215">
        <f t="shared" si="10"/>
        <v>0</v>
      </c>
      <c r="F45" s="515"/>
      <c r="G45" s="213">
        <v>0</v>
      </c>
      <c r="H45" s="213">
        <v>0</v>
      </c>
      <c r="I45" s="215">
        <f t="shared" si="11"/>
        <v>0</v>
      </c>
      <c r="J45" s="515"/>
      <c r="K45" s="213">
        <v>0</v>
      </c>
      <c r="L45" s="213">
        <v>0</v>
      </c>
      <c r="M45" s="215">
        <f t="shared" si="12"/>
        <v>0</v>
      </c>
      <c r="N45" s="515"/>
      <c r="O45" s="213">
        <v>0</v>
      </c>
      <c r="P45" s="213">
        <v>0</v>
      </c>
      <c r="Q45" s="215">
        <f t="shared" si="13"/>
        <v>0</v>
      </c>
      <c r="R45" s="515"/>
      <c r="S45" s="215">
        <f t="shared" si="4"/>
        <v>0</v>
      </c>
      <c r="T45" s="215">
        <f t="shared" si="4"/>
        <v>0</v>
      </c>
      <c r="U45" s="215">
        <f t="shared" si="5"/>
        <v>0</v>
      </c>
    </row>
    <row r="46" spans="1:21" x14ac:dyDescent="0.25">
      <c r="A46" s="78" t="s">
        <v>243</v>
      </c>
      <c r="B46" s="128" t="s">
        <v>244</v>
      </c>
      <c r="C46" s="213">
        <v>0</v>
      </c>
      <c r="D46" s="213">
        <v>0</v>
      </c>
      <c r="E46" s="215">
        <f t="shared" si="10"/>
        <v>0</v>
      </c>
      <c r="F46" s="515"/>
      <c r="G46" s="213">
        <v>0</v>
      </c>
      <c r="H46" s="213">
        <v>0</v>
      </c>
      <c r="I46" s="215">
        <f t="shared" si="11"/>
        <v>0</v>
      </c>
      <c r="J46" s="515"/>
      <c r="K46" s="213">
        <v>0</v>
      </c>
      <c r="L46" s="213">
        <v>0</v>
      </c>
      <c r="M46" s="215">
        <f t="shared" si="12"/>
        <v>0</v>
      </c>
      <c r="N46" s="515"/>
      <c r="O46" s="213">
        <v>0</v>
      </c>
      <c r="P46" s="213">
        <v>0</v>
      </c>
      <c r="Q46" s="215">
        <f t="shared" si="13"/>
        <v>0</v>
      </c>
      <c r="R46" s="515"/>
      <c r="S46" s="215">
        <f t="shared" si="4"/>
        <v>0</v>
      </c>
      <c r="T46" s="215">
        <f t="shared" si="4"/>
        <v>0</v>
      </c>
      <c r="U46" s="215">
        <f t="shared" si="5"/>
        <v>0</v>
      </c>
    </row>
    <row r="47" spans="1:21" x14ac:dyDescent="0.25">
      <c r="A47" s="78" t="s">
        <v>245</v>
      </c>
      <c r="B47" s="128" t="s">
        <v>246</v>
      </c>
      <c r="C47" s="213">
        <v>0</v>
      </c>
      <c r="D47" s="213">
        <v>0</v>
      </c>
      <c r="E47" s="215">
        <f t="shared" si="10"/>
        <v>0</v>
      </c>
      <c r="F47" s="515"/>
      <c r="G47" s="213">
        <v>0</v>
      </c>
      <c r="H47" s="213">
        <v>0</v>
      </c>
      <c r="I47" s="215">
        <f t="shared" si="11"/>
        <v>0</v>
      </c>
      <c r="J47" s="515"/>
      <c r="K47" s="213">
        <v>0</v>
      </c>
      <c r="L47" s="213">
        <v>0</v>
      </c>
      <c r="M47" s="215">
        <f t="shared" si="12"/>
        <v>0</v>
      </c>
      <c r="N47" s="515"/>
      <c r="O47" s="213">
        <v>0</v>
      </c>
      <c r="P47" s="213">
        <v>0</v>
      </c>
      <c r="Q47" s="215">
        <f t="shared" si="13"/>
        <v>0</v>
      </c>
      <c r="R47" s="515"/>
      <c r="S47" s="215">
        <f t="shared" si="4"/>
        <v>0</v>
      </c>
      <c r="T47" s="215">
        <f t="shared" si="4"/>
        <v>0</v>
      </c>
      <c r="U47" s="215">
        <f t="shared" si="5"/>
        <v>0</v>
      </c>
    </row>
    <row r="48" spans="1:21" x14ac:dyDescent="0.25">
      <c r="A48" s="78" t="s">
        <v>247</v>
      </c>
      <c r="B48" s="128" t="s">
        <v>248</v>
      </c>
      <c r="C48" s="213">
        <v>0</v>
      </c>
      <c r="D48" s="213">
        <v>0</v>
      </c>
      <c r="E48" s="215">
        <f t="shared" si="10"/>
        <v>0</v>
      </c>
      <c r="F48" s="515"/>
      <c r="G48" s="213">
        <v>0</v>
      </c>
      <c r="H48" s="213">
        <v>0</v>
      </c>
      <c r="I48" s="215">
        <f t="shared" si="11"/>
        <v>0</v>
      </c>
      <c r="J48" s="515"/>
      <c r="K48" s="213">
        <v>0</v>
      </c>
      <c r="L48" s="213">
        <v>0</v>
      </c>
      <c r="M48" s="215">
        <f t="shared" si="12"/>
        <v>0</v>
      </c>
      <c r="N48" s="515"/>
      <c r="O48" s="213">
        <v>0</v>
      </c>
      <c r="P48" s="213">
        <v>0</v>
      </c>
      <c r="Q48" s="215">
        <f t="shared" si="13"/>
        <v>0</v>
      </c>
      <c r="R48" s="515"/>
      <c r="S48" s="215">
        <f t="shared" si="4"/>
        <v>0</v>
      </c>
      <c r="T48" s="215">
        <f t="shared" si="4"/>
        <v>0</v>
      </c>
      <c r="U48" s="215">
        <f t="shared" si="5"/>
        <v>0</v>
      </c>
    </row>
    <row r="49" spans="1:21" x14ac:dyDescent="0.25">
      <c r="A49" s="78" t="s">
        <v>249</v>
      </c>
      <c r="B49" s="128" t="s">
        <v>250</v>
      </c>
      <c r="C49" s="213">
        <v>0</v>
      </c>
      <c r="D49" s="213">
        <v>0</v>
      </c>
      <c r="E49" s="215">
        <f t="shared" si="10"/>
        <v>0</v>
      </c>
      <c r="F49" s="515"/>
      <c r="G49" s="213">
        <v>0</v>
      </c>
      <c r="H49" s="213">
        <v>0</v>
      </c>
      <c r="I49" s="215">
        <f t="shared" si="11"/>
        <v>0</v>
      </c>
      <c r="J49" s="515"/>
      <c r="K49" s="213">
        <v>0</v>
      </c>
      <c r="L49" s="213">
        <v>0</v>
      </c>
      <c r="M49" s="215">
        <f t="shared" si="12"/>
        <v>0</v>
      </c>
      <c r="N49" s="515"/>
      <c r="O49" s="213">
        <v>0</v>
      </c>
      <c r="P49" s="213">
        <v>0</v>
      </c>
      <c r="Q49" s="215">
        <f t="shared" si="13"/>
        <v>0</v>
      </c>
      <c r="R49" s="515"/>
      <c r="S49" s="215">
        <f t="shared" si="4"/>
        <v>0</v>
      </c>
      <c r="T49" s="215">
        <f t="shared" si="4"/>
        <v>0</v>
      </c>
      <c r="U49" s="215">
        <f t="shared" si="5"/>
        <v>0</v>
      </c>
    </row>
    <row r="50" spans="1:21" x14ac:dyDescent="0.25">
      <c r="A50" s="78" t="s">
        <v>251</v>
      </c>
      <c r="B50" s="128" t="s">
        <v>252</v>
      </c>
      <c r="C50" s="213">
        <v>0</v>
      </c>
      <c r="D50" s="213">
        <v>0</v>
      </c>
      <c r="E50" s="215">
        <f t="shared" si="10"/>
        <v>0</v>
      </c>
      <c r="F50" s="515"/>
      <c r="G50" s="213">
        <v>0</v>
      </c>
      <c r="H50" s="213">
        <v>0</v>
      </c>
      <c r="I50" s="215">
        <f t="shared" si="11"/>
        <v>0</v>
      </c>
      <c r="J50" s="515"/>
      <c r="K50" s="213">
        <v>0</v>
      </c>
      <c r="L50" s="213">
        <v>0</v>
      </c>
      <c r="M50" s="215">
        <f t="shared" si="12"/>
        <v>0</v>
      </c>
      <c r="N50" s="515"/>
      <c r="O50" s="213">
        <v>0</v>
      </c>
      <c r="P50" s="213">
        <v>0</v>
      </c>
      <c r="Q50" s="215">
        <f t="shared" si="13"/>
        <v>0</v>
      </c>
      <c r="R50" s="515"/>
      <c r="S50" s="215">
        <f t="shared" si="4"/>
        <v>0</v>
      </c>
      <c r="T50" s="215">
        <f t="shared" si="4"/>
        <v>0</v>
      </c>
      <c r="U50" s="215">
        <f t="shared" si="5"/>
        <v>0</v>
      </c>
    </row>
    <row r="51" spans="1:21" x14ac:dyDescent="0.25">
      <c r="A51" s="78" t="s">
        <v>253</v>
      </c>
      <c r="B51" s="128" t="s">
        <v>254</v>
      </c>
      <c r="C51" s="213">
        <v>0</v>
      </c>
      <c r="D51" s="213">
        <v>0</v>
      </c>
      <c r="E51" s="215">
        <f t="shared" si="10"/>
        <v>0</v>
      </c>
      <c r="F51" s="515"/>
      <c r="G51" s="213">
        <v>0</v>
      </c>
      <c r="H51" s="213">
        <v>0</v>
      </c>
      <c r="I51" s="215">
        <f t="shared" si="11"/>
        <v>0</v>
      </c>
      <c r="J51" s="515"/>
      <c r="K51" s="213">
        <v>0</v>
      </c>
      <c r="L51" s="213">
        <v>0</v>
      </c>
      <c r="M51" s="215">
        <f t="shared" si="12"/>
        <v>0</v>
      </c>
      <c r="N51" s="515"/>
      <c r="O51" s="213">
        <v>0</v>
      </c>
      <c r="P51" s="213">
        <v>0</v>
      </c>
      <c r="Q51" s="215">
        <f t="shared" si="13"/>
        <v>0</v>
      </c>
      <c r="R51" s="515"/>
      <c r="S51" s="215">
        <f t="shared" si="4"/>
        <v>0</v>
      </c>
      <c r="T51" s="215">
        <f t="shared" si="4"/>
        <v>0</v>
      </c>
      <c r="U51" s="215">
        <f t="shared" si="5"/>
        <v>0</v>
      </c>
    </row>
    <row r="52" spans="1:21" x14ac:dyDescent="0.25">
      <c r="A52" s="78" t="s">
        <v>255</v>
      </c>
      <c r="B52" s="128" t="s">
        <v>256</v>
      </c>
      <c r="C52" s="213">
        <v>0</v>
      </c>
      <c r="D52" s="213">
        <v>0</v>
      </c>
      <c r="E52" s="215">
        <f t="shared" si="10"/>
        <v>0</v>
      </c>
      <c r="F52" s="515"/>
      <c r="G52" s="213">
        <v>0</v>
      </c>
      <c r="H52" s="213">
        <v>0</v>
      </c>
      <c r="I52" s="215">
        <f t="shared" si="11"/>
        <v>0</v>
      </c>
      <c r="J52" s="515"/>
      <c r="K52" s="213">
        <v>0</v>
      </c>
      <c r="L52" s="213">
        <v>0</v>
      </c>
      <c r="M52" s="215">
        <f t="shared" si="12"/>
        <v>0</v>
      </c>
      <c r="N52" s="515"/>
      <c r="O52" s="213">
        <v>0</v>
      </c>
      <c r="P52" s="213">
        <v>0</v>
      </c>
      <c r="Q52" s="215">
        <f t="shared" si="13"/>
        <v>0</v>
      </c>
      <c r="R52" s="515"/>
      <c r="S52" s="215">
        <f t="shared" si="4"/>
        <v>0</v>
      </c>
      <c r="T52" s="215">
        <f t="shared" si="4"/>
        <v>0</v>
      </c>
      <c r="U52" s="215">
        <f t="shared" si="5"/>
        <v>0</v>
      </c>
    </row>
    <row r="53" spans="1:21" x14ac:dyDescent="0.25">
      <c r="A53" s="78" t="s">
        <v>257</v>
      </c>
      <c r="B53" s="128" t="s">
        <v>258</v>
      </c>
      <c r="C53" s="213">
        <v>0</v>
      </c>
      <c r="D53" s="213">
        <v>0</v>
      </c>
      <c r="E53" s="215">
        <f t="shared" si="10"/>
        <v>0</v>
      </c>
      <c r="F53" s="515"/>
      <c r="G53" s="213">
        <v>0</v>
      </c>
      <c r="H53" s="213">
        <v>0</v>
      </c>
      <c r="I53" s="215">
        <f t="shared" si="11"/>
        <v>0</v>
      </c>
      <c r="J53" s="515"/>
      <c r="K53" s="213">
        <v>0</v>
      </c>
      <c r="L53" s="213">
        <v>0</v>
      </c>
      <c r="M53" s="215">
        <f t="shared" si="12"/>
        <v>0</v>
      </c>
      <c r="N53" s="515"/>
      <c r="O53" s="213">
        <v>0</v>
      </c>
      <c r="P53" s="213">
        <v>0</v>
      </c>
      <c r="Q53" s="215">
        <f t="shared" si="13"/>
        <v>0</v>
      </c>
      <c r="R53" s="515"/>
      <c r="S53" s="215">
        <f t="shared" si="4"/>
        <v>0</v>
      </c>
      <c r="T53" s="215">
        <f t="shared" si="4"/>
        <v>0</v>
      </c>
      <c r="U53" s="215">
        <f t="shared" si="5"/>
        <v>0</v>
      </c>
    </row>
    <row r="54" spans="1:21" x14ac:dyDescent="0.25">
      <c r="A54" s="78" t="s">
        <v>259</v>
      </c>
      <c r="B54" s="128" t="s">
        <v>260</v>
      </c>
      <c r="C54" s="213">
        <v>0</v>
      </c>
      <c r="D54" s="213">
        <v>0</v>
      </c>
      <c r="E54" s="215">
        <f t="shared" si="10"/>
        <v>0</v>
      </c>
      <c r="F54" s="515"/>
      <c r="G54" s="213">
        <v>0</v>
      </c>
      <c r="H54" s="213">
        <v>0</v>
      </c>
      <c r="I54" s="215">
        <f t="shared" si="11"/>
        <v>0</v>
      </c>
      <c r="J54" s="515"/>
      <c r="K54" s="213">
        <v>0</v>
      </c>
      <c r="L54" s="213">
        <v>0</v>
      </c>
      <c r="M54" s="215">
        <f t="shared" si="12"/>
        <v>0</v>
      </c>
      <c r="N54" s="515"/>
      <c r="O54" s="213">
        <v>0</v>
      </c>
      <c r="P54" s="213">
        <v>0</v>
      </c>
      <c r="Q54" s="215">
        <f t="shared" si="13"/>
        <v>0</v>
      </c>
      <c r="R54" s="515"/>
      <c r="S54" s="215">
        <f t="shared" si="4"/>
        <v>0</v>
      </c>
      <c r="T54" s="215">
        <f t="shared" si="4"/>
        <v>0</v>
      </c>
      <c r="U54" s="215">
        <f t="shared" si="5"/>
        <v>0</v>
      </c>
    </row>
    <row r="55" spans="1:21" x14ac:dyDescent="0.25">
      <c r="A55" s="78" t="s">
        <v>261</v>
      </c>
      <c r="B55" s="128" t="s">
        <v>262</v>
      </c>
      <c r="C55" s="213">
        <v>0</v>
      </c>
      <c r="D55" s="213">
        <v>0</v>
      </c>
      <c r="E55" s="215">
        <f t="shared" si="10"/>
        <v>0</v>
      </c>
      <c r="F55" s="515"/>
      <c r="G55" s="213">
        <v>0</v>
      </c>
      <c r="H55" s="213">
        <v>0</v>
      </c>
      <c r="I55" s="215">
        <f t="shared" si="11"/>
        <v>0</v>
      </c>
      <c r="J55" s="515"/>
      <c r="K55" s="213">
        <v>0</v>
      </c>
      <c r="L55" s="213">
        <v>0</v>
      </c>
      <c r="M55" s="215">
        <f t="shared" si="12"/>
        <v>0</v>
      </c>
      <c r="N55" s="515"/>
      <c r="O55" s="213">
        <v>0</v>
      </c>
      <c r="P55" s="213">
        <v>0</v>
      </c>
      <c r="Q55" s="215">
        <f t="shared" si="13"/>
        <v>0</v>
      </c>
      <c r="R55" s="515"/>
      <c r="S55" s="215">
        <f t="shared" si="4"/>
        <v>0</v>
      </c>
      <c r="T55" s="215">
        <f t="shared" si="4"/>
        <v>0</v>
      </c>
      <c r="U55" s="215">
        <f t="shared" si="5"/>
        <v>0</v>
      </c>
    </row>
    <row r="56" spans="1:21" x14ac:dyDescent="0.25">
      <c r="A56" s="78" t="s">
        <v>263</v>
      </c>
      <c r="B56" s="128" t="s">
        <v>264</v>
      </c>
      <c r="C56" s="213">
        <v>0</v>
      </c>
      <c r="D56" s="213">
        <v>0</v>
      </c>
      <c r="E56" s="215">
        <f t="shared" si="10"/>
        <v>0</v>
      </c>
      <c r="F56" s="515"/>
      <c r="G56" s="213">
        <v>0</v>
      </c>
      <c r="H56" s="213">
        <v>0</v>
      </c>
      <c r="I56" s="215">
        <f t="shared" si="11"/>
        <v>0</v>
      </c>
      <c r="J56" s="515"/>
      <c r="K56" s="213">
        <v>0</v>
      </c>
      <c r="L56" s="213">
        <v>0</v>
      </c>
      <c r="M56" s="215">
        <f t="shared" si="12"/>
        <v>0</v>
      </c>
      <c r="N56" s="515"/>
      <c r="O56" s="213">
        <v>0</v>
      </c>
      <c r="P56" s="213">
        <v>0</v>
      </c>
      <c r="Q56" s="215">
        <f t="shared" si="13"/>
        <v>0</v>
      </c>
      <c r="R56" s="515"/>
      <c r="S56" s="215">
        <f t="shared" si="4"/>
        <v>0</v>
      </c>
      <c r="T56" s="215">
        <f t="shared" si="4"/>
        <v>0</v>
      </c>
      <c r="U56" s="215">
        <f t="shared" si="5"/>
        <v>0</v>
      </c>
    </row>
    <row r="57" spans="1:21" ht="13" x14ac:dyDescent="0.3">
      <c r="A57" s="151" t="s">
        <v>265</v>
      </c>
      <c r="B57" s="152" t="s">
        <v>266</v>
      </c>
      <c r="C57" s="215">
        <f>SUM(C42:C56)</f>
        <v>0</v>
      </c>
      <c r="D57" s="215">
        <f>SUM(D42:D56)</f>
        <v>0</v>
      </c>
      <c r="E57" s="215">
        <f t="shared" si="10"/>
        <v>0</v>
      </c>
      <c r="F57" s="515"/>
      <c r="G57" s="215">
        <f>SUM(G42:G56)</f>
        <v>0</v>
      </c>
      <c r="H57" s="215">
        <f>SUM(H42:H56)</f>
        <v>0</v>
      </c>
      <c r="I57" s="215">
        <f t="shared" si="11"/>
        <v>0</v>
      </c>
      <c r="J57" s="515"/>
      <c r="K57" s="215">
        <f>SUM(K42:K56)</f>
        <v>0</v>
      </c>
      <c r="L57" s="215">
        <f>SUM(L42:L56)</f>
        <v>0</v>
      </c>
      <c r="M57" s="215">
        <f t="shared" si="12"/>
        <v>0</v>
      </c>
      <c r="N57" s="515"/>
      <c r="O57" s="215">
        <f>SUM(O42:O56)</f>
        <v>0</v>
      </c>
      <c r="P57" s="215">
        <f>SUM(P42:P56)</f>
        <v>0</v>
      </c>
      <c r="Q57" s="215">
        <f t="shared" si="13"/>
        <v>0</v>
      </c>
      <c r="R57" s="515"/>
      <c r="S57" s="215">
        <f t="shared" si="4"/>
        <v>0</v>
      </c>
      <c r="T57" s="215">
        <f t="shared" si="4"/>
        <v>0</v>
      </c>
      <c r="U57" s="215">
        <f t="shared" si="5"/>
        <v>0</v>
      </c>
    </row>
    <row r="58" spans="1:21" ht="5.15" customHeight="1" x14ac:dyDescent="0.25">
      <c r="A58" s="153"/>
      <c r="B58" s="154"/>
      <c r="C58" s="218"/>
      <c r="D58" s="218"/>
      <c r="E58" s="219"/>
      <c r="F58" s="515"/>
      <c r="G58" s="218"/>
      <c r="H58" s="218"/>
      <c r="I58" s="219"/>
      <c r="J58" s="515"/>
      <c r="K58" s="218"/>
      <c r="L58" s="218"/>
      <c r="M58" s="219"/>
      <c r="N58" s="515"/>
      <c r="O58" s="218"/>
      <c r="P58" s="218"/>
      <c r="Q58" s="219"/>
      <c r="R58" s="515"/>
      <c r="S58" s="238"/>
      <c r="T58" s="518"/>
      <c r="U58" s="219"/>
    </row>
    <row r="59" spans="1:21" x14ac:dyDescent="0.25">
      <c r="A59" s="70" t="s">
        <v>267</v>
      </c>
      <c r="B59" s="54"/>
      <c r="C59" s="218"/>
      <c r="D59" s="218"/>
      <c r="E59" s="219"/>
      <c r="F59" s="515"/>
      <c r="G59" s="218"/>
      <c r="H59" s="218"/>
      <c r="I59" s="219"/>
      <c r="J59" s="515"/>
      <c r="K59" s="218"/>
      <c r="L59" s="218"/>
      <c r="M59" s="219"/>
      <c r="N59" s="515"/>
      <c r="O59" s="218"/>
      <c r="P59" s="218"/>
      <c r="Q59" s="219"/>
      <c r="R59" s="515"/>
      <c r="S59" s="238"/>
      <c r="T59" s="518"/>
      <c r="U59" s="219"/>
    </row>
    <row r="60" spans="1:21" x14ac:dyDescent="0.25">
      <c r="A60" s="59" t="s">
        <v>268</v>
      </c>
      <c r="B60" s="60" t="s">
        <v>269</v>
      </c>
      <c r="C60" s="213">
        <v>0</v>
      </c>
      <c r="D60" s="213">
        <v>0</v>
      </c>
      <c r="E60" s="215">
        <f>C60+D60</f>
        <v>0</v>
      </c>
      <c r="F60" s="515"/>
      <c r="G60" s="213">
        <v>0</v>
      </c>
      <c r="H60" s="213">
        <v>0</v>
      </c>
      <c r="I60" s="215">
        <f>G60+H60</f>
        <v>0</v>
      </c>
      <c r="J60" s="515"/>
      <c r="K60" s="213">
        <v>0</v>
      </c>
      <c r="L60" s="213">
        <v>0</v>
      </c>
      <c r="M60" s="215">
        <f>K60+L60</f>
        <v>0</v>
      </c>
      <c r="N60" s="515"/>
      <c r="O60" s="213">
        <v>0</v>
      </c>
      <c r="P60" s="213">
        <v>0</v>
      </c>
      <c r="Q60" s="215">
        <f>O60+P60</f>
        <v>0</v>
      </c>
      <c r="R60" s="515"/>
      <c r="S60" s="215">
        <f t="shared" si="4"/>
        <v>0</v>
      </c>
      <c r="T60" s="215">
        <f t="shared" si="4"/>
        <v>0</v>
      </c>
      <c r="U60" s="215">
        <f t="shared" si="5"/>
        <v>0</v>
      </c>
    </row>
    <row r="61" spans="1:21" x14ac:dyDescent="0.25">
      <c r="A61" s="59" t="s">
        <v>270</v>
      </c>
      <c r="B61" s="60" t="s">
        <v>271</v>
      </c>
      <c r="C61" s="213">
        <v>0</v>
      </c>
      <c r="D61" s="213">
        <v>0</v>
      </c>
      <c r="E61" s="215">
        <f>C61+D61</f>
        <v>0</v>
      </c>
      <c r="F61" s="515"/>
      <c r="G61" s="213">
        <v>0</v>
      </c>
      <c r="H61" s="213">
        <v>0</v>
      </c>
      <c r="I61" s="215">
        <f>G61+H61</f>
        <v>0</v>
      </c>
      <c r="J61" s="515"/>
      <c r="K61" s="213">
        <v>0</v>
      </c>
      <c r="L61" s="213">
        <v>0</v>
      </c>
      <c r="M61" s="215">
        <f>K61+L61</f>
        <v>0</v>
      </c>
      <c r="N61" s="515"/>
      <c r="O61" s="213">
        <v>0</v>
      </c>
      <c r="P61" s="213">
        <v>0</v>
      </c>
      <c r="Q61" s="215">
        <f>O61+P61</f>
        <v>0</v>
      </c>
      <c r="R61" s="515"/>
      <c r="S61" s="215">
        <f>C61+G61+K61+O61</f>
        <v>0</v>
      </c>
      <c r="T61" s="215">
        <f>D61+H61+L61+P61</f>
        <v>0</v>
      </c>
      <c r="U61" s="215">
        <f>S61+T61</f>
        <v>0</v>
      </c>
    </row>
    <row r="62" spans="1:21" x14ac:dyDescent="0.25">
      <c r="A62" s="78" t="s">
        <v>272</v>
      </c>
      <c r="B62" s="128" t="s">
        <v>273</v>
      </c>
      <c r="C62" s="213">
        <v>0</v>
      </c>
      <c r="D62" s="213">
        <v>0</v>
      </c>
      <c r="E62" s="215">
        <f t="shared" ref="E62:E77" si="14">C62+D62</f>
        <v>0</v>
      </c>
      <c r="F62" s="515"/>
      <c r="G62" s="213">
        <v>0</v>
      </c>
      <c r="H62" s="213">
        <v>0</v>
      </c>
      <c r="I62" s="215">
        <f t="shared" ref="I62:I77" si="15">G62+H62</f>
        <v>0</v>
      </c>
      <c r="J62" s="515"/>
      <c r="K62" s="213">
        <v>0</v>
      </c>
      <c r="L62" s="213">
        <v>0</v>
      </c>
      <c r="M62" s="215">
        <f t="shared" ref="M62:M77" si="16">K62+L62</f>
        <v>0</v>
      </c>
      <c r="N62" s="515"/>
      <c r="O62" s="213">
        <v>0</v>
      </c>
      <c r="P62" s="213">
        <v>0</v>
      </c>
      <c r="Q62" s="215">
        <f t="shared" ref="Q62:Q77" si="17">O62+P62</f>
        <v>0</v>
      </c>
      <c r="R62" s="515"/>
      <c r="S62" s="215">
        <f t="shared" si="4"/>
        <v>0</v>
      </c>
      <c r="T62" s="215">
        <f t="shared" si="4"/>
        <v>0</v>
      </c>
      <c r="U62" s="215">
        <f t="shared" si="5"/>
        <v>0</v>
      </c>
    </row>
    <row r="63" spans="1:21" x14ac:dyDescent="0.25">
      <c r="A63" s="78" t="s">
        <v>274</v>
      </c>
      <c r="B63" s="128" t="s">
        <v>275</v>
      </c>
      <c r="C63" s="213">
        <v>0</v>
      </c>
      <c r="D63" s="213">
        <v>0</v>
      </c>
      <c r="E63" s="215">
        <f>C63+D63</f>
        <v>0</v>
      </c>
      <c r="F63" s="515"/>
      <c r="G63" s="213">
        <v>0</v>
      </c>
      <c r="H63" s="213">
        <v>0</v>
      </c>
      <c r="I63" s="215">
        <f>G63+H63</f>
        <v>0</v>
      </c>
      <c r="J63" s="515"/>
      <c r="K63" s="213">
        <v>0</v>
      </c>
      <c r="L63" s="213">
        <v>0</v>
      </c>
      <c r="M63" s="215">
        <f>K63+L63</f>
        <v>0</v>
      </c>
      <c r="N63" s="515"/>
      <c r="O63" s="213">
        <v>0</v>
      </c>
      <c r="P63" s="213">
        <v>0</v>
      </c>
      <c r="Q63" s="215">
        <f>O63+P63</f>
        <v>0</v>
      </c>
      <c r="R63" s="515"/>
      <c r="S63" s="215">
        <f t="shared" si="4"/>
        <v>0</v>
      </c>
      <c r="T63" s="215">
        <f t="shared" si="4"/>
        <v>0</v>
      </c>
      <c r="U63" s="215">
        <f t="shared" si="5"/>
        <v>0</v>
      </c>
    </row>
    <row r="64" spans="1:21" x14ac:dyDescent="0.25">
      <c r="A64" s="78" t="s">
        <v>276</v>
      </c>
      <c r="B64" s="128" t="s">
        <v>277</v>
      </c>
      <c r="C64" s="213">
        <v>0</v>
      </c>
      <c r="D64" s="213">
        <v>0</v>
      </c>
      <c r="E64" s="215">
        <f>C64+D64</f>
        <v>0</v>
      </c>
      <c r="F64" s="515"/>
      <c r="G64" s="213">
        <v>0</v>
      </c>
      <c r="H64" s="213">
        <v>0</v>
      </c>
      <c r="I64" s="215">
        <f t="shared" si="15"/>
        <v>0</v>
      </c>
      <c r="J64" s="515"/>
      <c r="K64" s="213">
        <v>0</v>
      </c>
      <c r="L64" s="213">
        <v>0</v>
      </c>
      <c r="M64" s="215">
        <f t="shared" si="16"/>
        <v>0</v>
      </c>
      <c r="N64" s="515"/>
      <c r="O64" s="213">
        <v>0</v>
      </c>
      <c r="P64" s="213">
        <v>0</v>
      </c>
      <c r="Q64" s="215">
        <f t="shared" si="17"/>
        <v>0</v>
      </c>
      <c r="R64" s="515"/>
      <c r="S64" s="514">
        <f>C64+G64+K64+O64</f>
        <v>0</v>
      </c>
      <c r="T64" s="514">
        <f>D64+H64+L64+P64</f>
        <v>0</v>
      </c>
      <c r="U64" s="514">
        <f>S64+T64</f>
        <v>0</v>
      </c>
    </row>
    <row r="65" spans="1:21" x14ac:dyDescent="0.25">
      <c r="A65" s="78" t="s">
        <v>278</v>
      </c>
      <c r="B65" s="128" t="s">
        <v>279</v>
      </c>
      <c r="C65" s="213">
        <v>0</v>
      </c>
      <c r="D65" s="213">
        <v>0</v>
      </c>
      <c r="E65" s="215">
        <f t="shared" si="14"/>
        <v>0</v>
      </c>
      <c r="F65" s="515"/>
      <c r="G65" s="213">
        <v>0</v>
      </c>
      <c r="H65" s="213">
        <v>0</v>
      </c>
      <c r="I65" s="215">
        <f t="shared" si="15"/>
        <v>0</v>
      </c>
      <c r="J65" s="515"/>
      <c r="K65" s="213">
        <v>0</v>
      </c>
      <c r="L65" s="213">
        <v>0</v>
      </c>
      <c r="M65" s="215">
        <f t="shared" si="16"/>
        <v>0</v>
      </c>
      <c r="N65" s="515"/>
      <c r="O65" s="213">
        <v>0</v>
      </c>
      <c r="P65" s="213">
        <v>0</v>
      </c>
      <c r="Q65" s="215">
        <f t="shared" si="17"/>
        <v>0</v>
      </c>
      <c r="R65" s="515"/>
      <c r="S65" s="215">
        <f t="shared" si="4"/>
        <v>0</v>
      </c>
      <c r="T65" s="215">
        <f t="shared" si="4"/>
        <v>0</v>
      </c>
      <c r="U65" s="215">
        <f t="shared" si="5"/>
        <v>0</v>
      </c>
    </row>
    <row r="66" spans="1:21" x14ac:dyDescent="0.25">
      <c r="A66" s="78" t="s">
        <v>280</v>
      </c>
      <c r="B66" s="128" t="s">
        <v>198</v>
      </c>
      <c r="C66" s="213">
        <v>0</v>
      </c>
      <c r="D66" s="213">
        <v>0</v>
      </c>
      <c r="E66" s="215">
        <f>C66+D66</f>
        <v>0</v>
      </c>
      <c r="F66" s="515"/>
      <c r="G66" s="213">
        <v>0</v>
      </c>
      <c r="H66" s="213">
        <v>0</v>
      </c>
      <c r="I66" s="215">
        <f t="shared" si="15"/>
        <v>0</v>
      </c>
      <c r="J66" s="515"/>
      <c r="K66" s="213">
        <v>0</v>
      </c>
      <c r="L66" s="213">
        <v>0</v>
      </c>
      <c r="M66" s="215">
        <f t="shared" si="16"/>
        <v>0</v>
      </c>
      <c r="N66" s="515"/>
      <c r="O66" s="213">
        <v>0</v>
      </c>
      <c r="P66" s="213">
        <v>0</v>
      </c>
      <c r="Q66" s="215">
        <f t="shared" si="17"/>
        <v>0</v>
      </c>
      <c r="R66" s="515"/>
      <c r="S66" s="215">
        <f>C66+G66+K66+O66</f>
        <v>0</v>
      </c>
      <c r="T66" s="215">
        <f>D66+H66+L66+P66</f>
        <v>0</v>
      </c>
      <c r="U66" s="215">
        <f>S66+T66</f>
        <v>0</v>
      </c>
    </row>
    <row r="67" spans="1:21" s="519" customFormat="1" x14ac:dyDescent="0.25">
      <c r="A67" s="78" t="s">
        <v>281</v>
      </c>
      <c r="B67" s="155" t="s">
        <v>198</v>
      </c>
      <c r="C67" s="213">
        <v>0</v>
      </c>
      <c r="D67" s="213">
        <v>0</v>
      </c>
      <c r="E67" s="215">
        <f>C67+D67</f>
        <v>0</v>
      </c>
      <c r="F67" s="515"/>
      <c r="G67" s="213">
        <v>0</v>
      </c>
      <c r="H67" s="213">
        <v>0</v>
      </c>
      <c r="I67" s="215">
        <f t="shared" si="15"/>
        <v>0</v>
      </c>
      <c r="J67" s="515"/>
      <c r="K67" s="213">
        <v>0</v>
      </c>
      <c r="L67" s="213">
        <v>0</v>
      </c>
      <c r="M67" s="215">
        <f t="shared" si="16"/>
        <v>0</v>
      </c>
      <c r="N67" s="515"/>
      <c r="O67" s="213">
        <v>0</v>
      </c>
      <c r="P67" s="213">
        <v>0</v>
      </c>
      <c r="Q67" s="215">
        <f t="shared" si="17"/>
        <v>0</v>
      </c>
      <c r="R67" s="515"/>
      <c r="S67" s="215">
        <f>C67+G67+K67+O67</f>
        <v>0</v>
      </c>
      <c r="T67" s="215">
        <f>D67+H67+L67+P67</f>
        <v>0</v>
      </c>
      <c r="U67" s="215">
        <f>S67+T67</f>
        <v>0</v>
      </c>
    </row>
    <row r="68" spans="1:21" x14ac:dyDescent="0.25">
      <c r="A68" s="78" t="s">
        <v>282</v>
      </c>
      <c r="B68" s="128" t="s">
        <v>283</v>
      </c>
      <c r="C68" s="213">
        <v>0</v>
      </c>
      <c r="D68" s="213">
        <v>0</v>
      </c>
      <c r="E68" s="215">
        <f t="shared" si="14"/>
        <v>0</v>
      </c>
      <c r="F68" s="515"/>
      <c r="G68" s="213">
        <v>0</v>
      </c>
      <c r="H68" s="213">
        <v>0</v>
      </c>
      <c r="I68" s="215">
        <f t="shared" si="15"/>
        <v>0</v>
      </c>
      <c r="J68" s="515"/>
      <c r="K68" s="213">
        <v>0</v>
      </c>
      <c r="L68" s="213">
        <v>0</v>
      </c>
      <c r="M68" s="215">
        <f t="shared" si="16"/>
        <v>0</v>
      </c>
      <c r="N68" s="515"/>
      <c r="O68" s="213">
        <v>0</v>
      </c>
      <c r="P68" s="213">
        <v>0</v>
      </c>
      <c r="Q68" s="215">
        <f t="shared" si="17"/>
        <v>0</v>
      </c>
      <c r="R68" s="515"/>
      <c r="S68" s="215">
        <f t="shared" si="4"/>
        <v>0</v>
      </c>
      <c r="T68" s="215">
        <f t="shared" si="4"/>
        <v>0</v>
      </c>
      <c r="U68" s="215">
        <f t="shared" si="5"/>
        <v>0</v>
      </c>
    </row>
    <row r="69" spans="1:21" x14ac:dyDescent="0.25">
      <c r="A69" s="78" t="s">
        <v>284</v>
      </c>
      <c r="B69" s="128" t="s">
        <v>285</v>
      </c>
      <c r="C69" s="213">
        <v>0</v>
      </c>
      <c r="D69" s="213">
        <v>0</v>
      </c>
      <c r="E69" s="215">
        <f t="shared" si="14"/>
        <v>0</v>
      </c>
      <c r="F69" s="515"/>
      <c r="G69" s="213">
        <v>0</v>
      </c>
      <c r="H69" s="213">
        <v>0</v>
      </c>
      <c r="I69" s="215">
        <f t="shared" si="15"/>
        <v>0</v>
      </c>
      <c r="J69" s="515"/>
      <c r="K69" s="213">
        <v>0</v>
      </c>
      <c r="L69" s="213">
        <v>0</v>
      </c>
      <c r="M69" s="215">
        <f t="shared" si="16"/>
        <v>0</v>
      </c>
      <c r="N69" s="515"/>
      <c r="O69" s="213">
        <v>0</v>
      </c>
      <c r="P69" s="213">
        <v>0</v>
      </c>
      <c r="Q69" s="215">
        <f t="shared" si="17"/>
        <v>0</v>
      </c>
      <c r="R69" s="515"/>
      <c r="S69" s="215">
        <f t="shared" si="4"/>
        <v>0</v>
      </c>
      <c r="T69" s="215">
        <f t="shared" si="4"/>
        <v>0</v>
      </c>
      <c r="U69" s="215">
        <f t="shared" si="5"/>
        <v>0</v>
      </c>
    </row>
    <row r="70" spans="1:21" x14ac:dyDescent="0.25">
      <c r="A70" s="78" t="s">
        <v>286</v>
      </c>
      <c r="B70" s="520" t="s">
        <v>287</v>
      </c>
      <c r="C70" s="213">
        <v>0</v>
      </c>
      <c r="D70" s="213">
        <v>0</v>
      </c>
      <c r="E70" s="215">
        <f t="shared" si="14"/>
        <v>0</v>
      </c>
      <c r="F70" s="515"/>
      <c r="G70" s="213">
        <v>0</v>
      </c>
      <c r="H70" s="213">
        <v>0</v>
      </c>
      <c r="I70" s="215">
        <f t="shared" si="15"/>
        <v>0</v>
      </c>
      <c r="J70" s="515"/>
      <c r="K70" s="213">
        <v>0</v>
      </c>
      <c r="L70" s="213">
        <v>0</v>
      </c>
      <c r="M70" s="215">
        <f t="shared" si="16"/>
        <v>0</v>
      </c>
      <c r="N70" s="515"/>
      <c r="O70" s="213">
        <v>0</v>
      </c>
      <c r="P70" s="213">
        <v>0</v>
      </c>
      <c r="Q70" s="215">
        <f t="shared" si="17"/>
        <v>0</v>
      </c>
      <c r="R70" s="515"/>
      <c r="S70" s="215">
        <f t="shared" si="4"/>
        <v>0</v>
      </c>
      <c r="T70" s="215">
        <f t="shared" si="4"/>
        <v>0</v>
      </c>
      <c r="U70" s="215">
        <f t="shared" si="5"/>
        <v>0</v>
      </c>
    </row>
    <row r="71" spans="1:21" x14ac:dyDescent="0.25">
      <c r="A71" s="78" t="s">
        <v>288</v>
      </c>
      <c r="B71" s="128" t="s">
        <v>289</v>
      </c>
      <c r="C71" s="213">
        <v>0</v>
      </c>
      <c r="D71" s="213">
        <v>0</v>
      </c>
      <c r="E71" s="215">
        <f>C71+D71</f>
        <v>0</v>
      </c>
      <c r="F71" s="515"/>
      <c r="G71" s="213">
        <v>0</v>
      </c>
      <c r="H71" s="213">
        <v>0</v>
      </c>
      <c r="I71" s="215">
        <f t="shared" si="15"/>
        <v>0</v>
      </c>
      <c r="J71" s="515"/>
      <c r="K71" s="213">
        <v>0</v>
      </c>
      <c r="L71" s="213">
        <v>0</v>
      </c>
      <c r="M71" s="215">
        <f t="shared" si="16"/>
        <v>0</v>
      </c>
      <c r="N71" s="515"/>
      <c r="O71" s="213">
        <v>0</v>
      </c>
      <c r="P71" s="213">
        <v>0</v>
      </c>
      <c r="Q71" s="215">
        <f t="shared" si="17"/>
        <v>0</v>
      </c>
      <c r="R71" s="515"/>
      <c r="S71" s="215">
        <f>C71+G71+K71+O71</f>
        <v>0</v>
      </c>
      <c r="T71" s="215">
        <f>D71+H71+L71+P71</f>
        <v>0</v>
      </c>
      <c r="U71" s="215">
        <f>S71+T71</f>
        <v>0</v>
      </c>
    </row>
    <row r="72" spans="1:21" x14ac:dyDescent="0.25">
      <c r="A72" s="78" t="s">
        <v>290</v>
      </c>
      <c r="B72" s="128" t="s">
        <v>291</v>
      </c>
      <c r="C72" s="213">
        <v>0</v>
      </c>
      <c r="D72" s="213">
        <v>0</v>
      </c>
      <c r="E72" s="215">
        <f>C72+D72</f>
        <v>0</v>
      </c>
      <c r="F72" s="515"/>
      <c r="G72" s="213">
        <v>0</v>
      </c>
      <c r="H72" s="213">
        <v>0</v>
      </c>
      <c r="I72" s="215">
        <f t="shared" si="15"/>
        <v>0</v>
      </c>
      <c r="J72" s="515"/>
      <c r="K72" s="213">
        <v>0</v>
      </c>
      <c r="L72" s="213">
        <v>0</v>
      </c>
      <c r="M72" s="215">
        <f t="shared" si="16"/>
        <v>0</v>
      </c>
      <c r="N72" s="515"/>
      <c r="O72" s="213">
        <v>0</v>
      </c>
      <c r="P72" s="213">
        <v>0</v>
      </c>
      <c r="Q72" s="215">
        <f t="shared" si="17"/>
        <v>0</v>
      </c>
      <c r="R72" s="515"/>
      <c r="S72" s="215">
        <f>C72+G72+K72+O72</f>
        <v>0</v>
      </c>
      <c r="T72" s="215">
        <f>D72+H72+L72+P72</f>
        <v>0</v>
      </c>
      <c r="U72" s="215">
        <f>S72+T72</f>
        <v>0</v>
      </c>
    </row>
    <row r="73" spans="1:21" x14ac:dyDescent="0.25">
      <c r="A73" s="78" t="s">
        <v>292</v>
      </c>
      <c r="B73" s="128" t="s">
        <v>293</v>
      </c>
      <c r="C73" s="213">
        <v>0</v>
      </c>
      <c r="D73" s="213">
        <v>0</v>
      </c>
      <c r="E73" s="215">
        <f t="shared" si="14"/>
        <v>0</v>
      </c>
      <c r="F73" s="515"/>
      <c r="G73" s="213">
        <v>0</v>
      </c>
      <c r="H73" s="213">
        <v>0</v>
      </c>
      <c r="I73" s="215">
        <f t="shared" si="15"/>
        <v>0</v>
      </c>
      <c r="J73" s="515"/>
      <c r="K73" s="213">
        <v>0</v>
      </c>
      <c r="L73" s="213">
        <v>0</v>
      </c>
      <c r="M73" s="215">
        <f t="shared" si="16"/>
        <v>0</v>
      </c>
      <c r="N73" s="515"/>
      <c r="O73" s="213">
        <v>0</v>
      </c>
      <c r="P73" s="213">
        <v>0</v>
      </c>
      <c r="Q73" s="215">
        <f t="shared" si="17"/>
        <v>0</v>
      </c>
      <c r="R73" s="515"/>
      <c r="S73" s="215">
        <f t="shared" si="4"/>
        <v>0</v>
      </c>
      <c r="T73" s="215">
        <f t="shared" si="4"/>
        <v>0</v>
      </c>
      <c r="U73" s="215">
        <f t="shared" si="5"/>
        <v>0</v>
      </c>
    </row>
    <row r="74" spans="1:21" x14ac:dyDescent="0.25">
      <c r="A74" s="78" t="s">
        <v>294</v>
      </c>
      <c r="B74" s="128" t="s">
        <v>295</v>
      </c>
      <c r="C74" s="213">
        <v>0</v>
      </c>
      <c r="D74" s="213">
        <v>0</v>
      </c>
      <c r="E74" s="215">
        <f t="shared" si="14"/>
        <v>0</v>
      </c>
      <c r="F74" s="515"/>
      <c r="G74" s="213">
        <v>0</v>
      </c>
      <c r="H74" s="213">
        <v>0</v>
      </c>
      <c r="I74" s="215">
        <f t="shared" si="15"/>
        <v>0</v>
      </c>
      <c r="J74" s="515"/>
      <c r="K74" s="213">
        <v>0</v>
      </c>
      <c r="L74" s="213">
        <v>0</v>
      </c>
      <c r="M74" s="215">
        <f t="shared" si="16"/>
        <v>0</v>
      </c>
      <c r="N74" s="515"/>
      <c r="O74" s="213">
        <v>0</v>
      </c>
      <c r="P74" s="213">
        <v>0</v>
      </c>
      <c r="Q74" s="215">
        <f t="shared" si="17"/>
        <v>0</v>
      </c>
      <c r="R74" s="515"/>
      <c r="S74" s="215">
        <f t="shared" si="4"/>
        <v>0</v>
      </c>
      <c r="T74" s="215">
        <f t="shared" si="4"/>
        <v>0</v>
      </c>
      <c r="U74" s="215">
        <f t="shared" si="5"/>
        <v>0</v>
      </c>
    </row>
    <row r="75" spans="1:21" x14ac:dyDescent="0.25">
      <c r="A75" s="78" t="s">
        <v>296</v>
      </c>
      <c r="B75" s="128" t="s">
        <v>297</v>
      </c>
      <c r="C75" s="213">
        <v>0</v>
      </c>
      <c r="D75" s="213">
        <v>0</v>
      </c>
      <c r="E75" s="215">
        <f t="shared" si="14"/>
        <v>0</v>
      </c>
      <c r="F75" s="515"/>
      <c r="G75" s="213">
        <v>0</v>
      </c>
      <c r="H75" s="213">
        <v>0</v>
      </c>
      <c r="I75" s="215">
        <f t="shared" si="15"/>
        <v>0</v>
      </c>
      <c r="J75" s="515"/>
      <c r="K75" s="213">
        <v>0</v>
      </c>
      <c r="L75" s="213">
        <v>0</v>
      </c>
      <c r="M75" s="215">
        <f t="shared" si="16"/>
        <v>0</v>
      </c>
      <c r="N75" s="515"/>
      <c r="O75" s="213">
        <v>0</v>
      </c>
      <c r="P75" s="213">
        <v>0</v>
      </c>
      <c r="Q75" s="215">
        <f t="shared" si="17"/>
        <v>0</v>
      </c>
      <c r="R75" s="515"/>
      <c r="S75" s="215">
        <f t="shared" si="4"/>
        <v>0</v>
      </c>
      <c r="T75" s="215">
        <f t="shared" si="4"/>
        <v>0</v>
      </c>
      <c r="U75" s="215">
        <f t="shared" si="5"/>
        <v>0</v>
      </c>
    </row>
    <row r="76" spans="1:21" x14ac:dyDescent="0.25">
      <c r="A76" s="78" t="s">
        <v>298</v>
      </c>
      <c r="B76" s="128" t="s">
        <v>299</v>
      </c>
      <c r="C76" s="213">
        <v>0</v>
      </c>
      <c r="D76" s="213">
        <v>0</v>
      </c>
      <c r="E76" s="215">
        <f t="shared" si="14"/>
        <v>0</v>
      </c>
      <c r="F76" s="515"/>
      <c r="G76" s="213">
        <v>0</v>
      </c>
      <c r="H76" s="213">
        <v>0</v>
      </c>
      <c r="I76" s="215">
        <f t="shared" si="15"/>
        <v>0</v>
      </c>
      <c r="J76" s="515"/>
      <c r="K76" s="213">
        <v>0</v>
      </c>
      <c r="L76" s="213">
        <v>0</v>
      </c>
      <c r="M76" s="215">
        <f t="shared" si="16"/>
        <v>0</v>
      </c>
      <c r="N76" s="515"/>
      <c r="O76" s="213">
        <v>0</v>
      </c>
      <c r="P76" s="213">
        <v>0</v>
      </c>
      <c r="Q76" s="215">
        <f t="shared" si="17"/>
        <v>0</v>
      </c>
      <c r="R76" s="515"/>
      <c r="S76" s="215">
        <f t="shared" si="4"/>
        <v>0</v>
      </c>
      <c r="T76" s="215">
        <f t="shared" si="4"/>
        <v>0</v>
      </c>
      <c r="U76" s="215">
        <f t="shared" si="5"/>
        <v>0</v>
      </c>
    </row>
    <row r="77" spans="1:21" ht="13" x14ac:dyDescent="0.3">
      <c r="A77" s="156">
        <v>50389</v>
      </c>
      <c r="B77" s="157" t="s">
        <v>300</v>
      </c>
      <c r="C77" s="215">
        <f>SUM(C60:C76)</f>
        <v>0</v>
      </c>
      <c r="D77" s="215">
        <f>SUM(D60:D76)</f>
        <v>0</v>
      </c>
      <c r="E77" s="215">
        <f t="shared" si="14"/>
        <v>0</v>
      </c>
      <c r="F77" s="515"/>
      <c r="G77" s="215">
        <f>SUM(G60:G76)</f>
        <v>0</v>
      </c>
      <c r="H77" s="215">
        <f>SUM(H60:H76)</f>
        <v>0</v>
      </c>
      <c r="I77" s="215">
        <f t="shared" si="15"/>
        <v>0</v>
      </c>
      <c r="J77" s="515"/>
      <c r="K77" s="215">
        <f>SUM(K60:K76)</f>
        <v>0</v>
      </c>
      <c r="L77" s="215">
        <f>SUM(L60:L76)</f>
        <v>0</v>
      </c>
      <c r="M77" s="215">
        <f t="shared" si="16"/>
        <v>0</v>
      </c>
      <c r="N77" s="515"/>
      <c r="O77" s="215">
        <f>SUM(O60:O76)</f>
        <v>0</v>
      </c>
      <c r="P77" s="215">
        <f>SUM(P60:P76)</f>
        <v>0</v>
      </c>
      <c r="Q77" s="215">
        <f t="shared" si="17"/>
        <v>0</v>
      </c>
      <c r="R77" s="515"/>
      <c r="S77" s="215">
        <f t="shared" si="4"/>
        <v>0</v>
      </c>
      <c r="T77" s="215">
        <f t="shared" si="4"/>
        <v>0</v>
      </c>
      <c r="U77" s="215">
        <f t="shared" si="5"/>
        <v>0</v>
      </c>
    </row>
    <row r="78" spans="1:21" ht="5.15" customHeight="1" x14ac:dyDescent="0.25">
      <c r="A78" s="53"/>
      <c r="B78" s="158"/>
      <c r="C78" s="218"/>
      <c r="D78" s="218"/>
      <c r="E78" s="219"/>
      <c r="F78" s="515"/>
      <c r="G78" s="218"/>
      <c r="H78" s="218"/>
      <c r="I78" s="219"/>
      <c r="J78" s="515"/>
      <c r="K78" s="218"/>
      <c r="L78" s="218"/>
      <c r="M78" s="219"/>
      <c r="N78" s="515"/>
      <c r="O78" s="218"/>
      <c r="P78" s="218"/>
      <c r="Q78" s="219"/>
      <c r="R78" s="515"/>
      <c r="S78" s="238"/>
      <c r="T78" s="518"/>
      <c r="U78" s="219"/>
    </row>
    <row r="79" spans="1:21" x14ac:dyDescent="0.25">
      <c r="A79" s="70" t="s">
        <v>301</v>
      </c>
      <c r="B79" s="54"/>
      <c r="C79" s="218"/>
      <c r="D79" s="218"/>
      <c r="E79" s="219"/>
      <c r="F79" s="515"/>
      <c r="G79" s="218"/>
      <c r="H79" s="218"/>
      <c r="I79" s="219"/>
      <c r="J79" s="515"/>
      <c r="K79" s="218"/>
      <c r="L79" s="218"/>
      <c r="M79" s="219"/>
      <c r="N79" s="515"/>
      <c r="O79" s="218"/>
      <c r="P79" s="218"/>
      <c r="Q79" s="219"/>
      <c r="R79" s="515"/>
      <c r="S79" s="238"/>
      <c r="T79" s="518"/>
      <c r="U79" s="219"/>
    </row>
    <row r="80" spans="1:21" x14ac:dyDescent="0.25">
      <c r="A80" s="59" t="s">
        <v>302</v>
      </c>
      <c r="B80" s="70" t="s">
        <v>303</v>
      </c>
      <c r="C80" s="213">
        <v>0</v>
      </c>
      <c r="D80" s="213">
        <v>0</v>
      </c>
      <c r="E80" s="215">
        <f>C80+D80</f>
        <v>0</v>
      </c>
      <c r="F80" s="515"/>
      <c r="G80" s="213">
        <v>0</v>
      </c>
      <c r="H80" s="213">
        <v>0</v>
      </c>
      <c r="I80" s="215">
        <f>G80+H80</f>
        <v>0</v>
      </c>
      <c r="J80" s="515"/>
      <c r="K80" s="213">
        <v>0</v>
      </c>
      <c r="L80" s="213">
        <v>0</v>
      </c>
      <c r="M80" s="215">
        <f>K80+L80</f>
        <v>0</v>
      </c>
      <c r="N80" s="515"/>
      <c r="O80" s="213">
        <v>0</v>
      </c>
      <c r="P80" s="213">
        <v>0</v>
      </c>
      <c r="Q80" s="215">
        <f>O80+P80</f>
        <v>0</v>
      </c>
      <c r="R80" s="515"/>
      <c r="S80" s="215">
        <f t="shared" si="4"/>
        <v>0</v>
      </c>
      <c r="T80" s="215">
        <f t="shared" si="4"/>
        <v>0</v>
      </c>
      <c r="U80" s="215">
        <f t="shared" si="5"/>
        <v>0</v>
      </c>
    </row>
    <row r="81" spans="1:21" x14ac:dyDescent="0.25">
      <c r="A81" s="59" t="s">
        <v>304</v>
      </c>
      <c r="B81" s="70" t="s">
        <v>305</v>
      </c>
      <c r="C81" s="213">
        <v>0</v>
      </c>
      <c r="D81" s="213">
        <v>0</v>
      </c>
      <c r="E81" s="215">
        <f t="shared" ref="E81:E93" si="18">C81+D81</f>
        <v>0</v>
      </c>
      <c r="F81" s="515"/>
      <c r="G81" s="213">
        <v>0</v>
      </c>
      <c r="H81" s="213">
        <v>0</v>
      </c>
      <c r="I81" s="215">
        <f t="shared" ref="I81:I93" si="19">G81+H81</f>
        <v>0</v>
      </c>
      <c r="J81" s="515"/>
      <c r="K81" s="213">
        <v>0</v>
      </c>
      <c r="L81" s="213">
        <v>0</v>
      </c>
      <c r="M81" s="215">
        <f t="shared" ref="M81:M93" si="20">K81+L81</f>
        <v>0</v>
      </c>
      <c r="N81" s="515"/>
      <c r="O81" s="213">
        <v>0</v>
      </c>
      <c r="P81" s="213">
        <v>0</v>
      </c>
      <c r="Q81" s="215">
        <f t="shared" ref="Q81:Q93" si="21">O81+P81</f>
        <v>0</v>
      </c>
      <c r="R81" s="515"/>
      <c r="S81" s="215">
        <f t="shared" ref="S81:T96" si="22">C81+G81+K81+O81</f>
        <v>0</v>
      </c>
      <c r="T81" s="215">
        <f t="shared" si="22"/>
        <v>0</v>
      </c>
      <c r="U81" s="215">
        <f t="shared" ref="U81:U137" si="23">S81+T81</f>
        <v>0</v>
      </c>
    </row>
    <row r="82" spans="1:21" x14ac:dyDescent="0.25">
      <c r="A82" s="59" t="s">
        <v>306</v>
      </c>
      <c r="B82" s="70" t="s">
        <v>307</v>
      </c>
      <c r="C82" s="213">
        <v>0</v>
      </c>
      <c r="D82" s="213">
        <v>0</v>
      </c>
      <c r="E82" s="215">
        <f t="shared" si="18"/>
        <v>0</v>
      </c>
      <c r="F82" s="515"/>
      <c r="G82" s="213">
        <v>0</v>
      </c>
      <c r="H82" s="213">
        <v>0</v>
      </c>
      <c r="I82" s="215">
        <f t="shared" si="19"/>
        <v>0</v>
      </c>
      <c r="J82" s="515"/>
      <c r="K82" s="213">
        <v>0</v>
      </c>
      <c r="L82" s="213">
        <v>0</v>
      </c>
      <c r="M82" s="215">
        <f t="shared" si="20"/>
        <v>0</v>
      </c>
      <c r="N82" s="515"/>
      <c r="O82" s="213">
        <v>0</v>
      </c>
      <c r="P82" s="213">
        <v>0</v>
      </c>
      <c r="Q82" s="215">
        <f t="shared" si="21"/>
        <v>0</v>
      </c>
      <c r="R82" s="515"/>
      <c r="S82" s="215">
        <f t="shared" si="22"/>
        <v>0</v>
      </c>
      <c r="T82" s="215">
        <f t="shared" si="22"/>
        <v>0</v>
      </c>
      <c r="U82" s="215">
        <f t="shared" si="23"/>
        <v>0</v>
      </c>
    </row>
    <row r="83" spans="1:21" x14ac:dyDescent="0.25">
      <c r="A83" s="59" t="s">
        <v>308</v>
      </c>
      <c r="B83" s="70" t="s">
        <v>309</v>
      </c>
      <c r="C83" s="213">
        <v>0</v>
      </c>
      <c r="D83" s="213">
        <v>0</v>
      </c>
      <c r="E83" s="215">
        <f t="shared" si="18"/>
        <v>0</v>
      </c>
      <c r="F83" s="515"/>
      <c r="G83" s="213">
        <v>0</v>
      </c>
      <c r="H83" s="213">
        <v>0</v>
      </c>
      <c r="I83" s="215">
        <f t="shared" si="19"/>
        <v>0</v>
      </c>
      <c r="J83" s="515"/>
      <c r="K83" s="213">
        <v>0</v>
      </c>
      <c r="L83" s="213">
        <v>0</v>
      </c>
      <c r="M83" s="215">
        <f t="shared" si="20"/>
        <v>0</v>
      </c>
      <c r="N83" s="515"/>
      <c r="O83" s="213">
        <v>0</v>
      </c>
      <c r="P83" s="213">
        <v>0</v>
      </c>
      <c r="Q83" s="215">
        <f t="shared" si="21"/>
        <v>0</v>
      </c>
      <c r="R83" s="515"/>
      <c r="S83" s="215">
        <f t="shared" si="22"/>
        <v>0</v>
      </c>
      <c r="T83" s="215">
        <f t="shared" si="22"/>
        <v>0</v>
      </c>
      <c r="U83" s="215">
        <f t="shared" si="23"/>
        <v>0</v>
      </c>
    </row>
    <row r="84" spans="1:21" x14ac:dyDescent="0.25">
      <c r="A84" s="59" t="s">
        <v>310</v>
      </c>
      <c r="B84" s="70" t="s">
        <v>311</v>
      </c>
      <c r="C84" s="213">
        <v>0</v>
      </c>
      <c r="D84" s="213">
        <v>0</v>
      </c>
      <c r="E84" s="215">
        <f t="shared" si="18"/>
        <v>0</v>
      </c>
      <c r="F84" s="515"/>
      <c r="G84" s="213">
        <v>0</v>
      </c>
      <c r="H84" s="213">
        <v>0</v>
      </c>
      <c r="I84" s="215">
        <f t="shared" si="19"/>
        <v>0</v>
      </c>
      <c r="J84" s="515"/>
      <c r="K84" s="213">
        <v>0</v>
      </c>
      <c r="L84" s="213">
        <v>0</v>
      </c>
      <c r="M84" s="215">
        <f t="shared" si="20"/>
        <v>0</v>
      </c>
      <c r="N84" s="515"/>
      <c r="O84" s="213">
        <v>0</v>
      </c>
      <c r="P84" s="213">
        <v>0</v>
      </c>
      <c r="Q84" s="215">
        <f t="shared" si="21"/>
        <v>0</v>
      </c>
      <c r="R84" s="515"/>
      <c r="S84" s="215">
        <f t="shared" si="22"/>
        <v>0</v>
      </c>
      <c r="T84" s="215">
        <f t="shared" si="22"/>
        <v>0</v>
      </c>
      <c r="U84" s="215">
        <f t="shared" si="23"/>
        <v>0</v>
      </c>
    </row>
    <row r="85" spans="1:21" x14ac:dyDescent="0.25">
      <c r="A85" s="59" t="s">
        <v>312</v>
      </c>
      <c r="B85" s="70" t="s">
        <v>313</v>
      </c>
      <c r="C85" s="213">
        <v>0</v>
      </c>
      <c r="D85" s="213">
        <v>0</v>
      </c>
      <c r="E85" s="215">
        <f t="shared" si="18"/>
        <v>0</v>
      </c>
      <c r="F85" s="515"/>
      <c r="G85" s="213">
        <v>0</v>
      </c>
      <c r="H85" s="213">
        <v>0</v>
      </c>
      <c r="I85" s="215">
        <f t="shared" si="19"/>
        <v>0</v>
      </c>
      <c r="J85" s="515"/>
      <c r="K85" s="213">
        <v>0</v>
      </c>
      <c r="L85" s="213">
        <v>0</v>
      </c>
      <c r="M85" s="215">
        <f t="shared" si="20"/>
        <v>0</v>
      </c>
      <c r="N85" s="515"/>
      <c r="O85" s="213">
        <v>0</v>
      </c>
      <c r="P85" s="213">
        <v>0</v>
      </c>
      <c r="Q85" s="215">
        <f t="shared" si="21"/>
        <v>0</v>
      </c>
      <c r="R85" s="515"/>
      <c r="S85" s="215">
        <f t="shared" si="22"/>
        <v>0</v>
      </c>
      <c r="T85" s="215">
        <f t="shared" si="22"/>
        <v>0</v>
      </c>
      <c r="U85" s="215">
        <f t="shared" si="23"/>
        <v>0</v>
      </c>
    </row>
    <row r="86" spans="1:21" x14ac:dyDescent="0.25">
      <c r="A86" s="59" t="s">
        <v>314</v>
      </c>
      <c r="B86" s="70" t="s">
        <v>315</v>
      </c>
      <c r="C86" s="213">
        <v>0</v>
      </c>
      <c r="D86" s="213">
        <v>0</v>
      </c>
      <c r="E86" s="215">
        <f t="shared" si="18"/>
        <v>0</v>
      </c>
      <c r="F86" s="515"/>
      <c r="G86" s="213">
        <v>0</v>
      </c>
      <c r="H86" s="213">
        <v>0</v>
      </c>
      <c r="I86" s="215">
        <f t="shared" si="19"/>
        <v>0</v>
      </c>
      <c r="J86" s="515"/>
      <c r="K86" s="213">
        <v>0</v>
      </c>
      <c r="L86" s="213">
        <v>0</v>
      </c>
      <c r="M86" s="215">
        <f t="shared" si="20"/>
        <v>0</v>
      </c>
      <c r="N86" s="515"/>
      <c r="O86" s="213">
        <v>0</v>
      </c>
      <c r="P86" s="213">
        <v>0</v>
      </c>
      <c r="Q86" s="215">
        <f t="shared" si="21"/>
        <v>0</v>
      </c>
      <c r="R86" s="515"/>
      <c r="S86" s="215">
        <f t="shared" si="22"/>
        <v>0</v>
      </c>
      <c r="T86" s="215">
        <f t="shared" si="22"/>
        <v>0</v>
      </c>
      <c r="U86" s="215">
        <f t="shared" si="23"/>
        <v>0</v>
      </c>
    </row>
    <row r="87" spans="1:21" x14ac:dyDescent="0.25">
      <c r="A87" s="59" t="s">
        <v>316</v>
      </c>
      <c r="B87" s="70" t="s">
        <v>317</v>
      </c>
      <c r="C87" s="213">
        <v>0</v>
      </c>
      <c r="D87" s="213">
        <v>0</v>
      </c>
      <c r="E87" s="215">
        <f t="shared" si="18"/>
        <v>0</v>
      </c>
      <c r="F87" s="515"/>
      <c r="G87" s="213">
        <v>0</v>
      </c>
      <c r="H87" s="213">
        <v>0</v>
      </c>
      <c r="I87" s="215">
        <f t="shared" si="19"/>
        <v>0</v>
      </c>
      <c r="J87" s="515"/>
      <c r="K87" s="213">
        <v>0</v>
      </c>
      <c r="L87" s="213">
        <v>0</v>
      </c>
      <c r="M87" s="215">
        <f t="shared" si="20"/>
        <v>0</v>
      </c>
      <c r="N87" s="515"/>
      <c r="O87" s="213">
        <v>0</v>
      </c>
      <c r="P87" s="213">
        <v>0</v>
      </c>
      <c r="Q87" s="215">
        <f t="shared" si="21"/>
        <v>0</v>
      </c>
      <c r="R87" s="515"/>
      <c r="S87" s="215">
        <f t="shared" si="22"/>
        <v>0</v>
      </c>
      <c r="T87" s="215">
        <f t="shared" si="22"/>
        <v>0</v>
      </c>
      <c r="U87" s="215">
        <f t="shared" si="23"/>
        <v>0</v>
      </c>
    </row>
    <row r="88" spans="1:21" x14ac:dyDescent="0.25">
      <c r="A88" s="59" t="s">
        <v>318</v>
      </c>
      <c r="B88" s="70" t="s">
        <v>319</v>
      </c>
      <c r="C88" s="213">
        <v>0</v>
      </c>
      <c r="D88" s="213">
        <v>0</v>
      </c>
      <c r="E88" s="215">
        <f t="shared" si="18"/>
        <v>0</v>
      </c>
      <c r="F88" s="515"/>
      <c r="G88" s="213">
        <v>0</v>
      </c>
      <c r="H88" s="213">
        <v>0</v>
      </c>
      <c r="I88" s="215">
        <f t="shared" si="19"/>
        <v>0</v>
      </c>
      <c r="J88" s="515"/>
      <c r="K88" s="213">
        <v>0</v>
      </c>
      <c r="L88" s="213">
        <v>0</v>
      </c>
      <c r="M88" s="215">
        <f t="shared" si="20"/>
        <v>0</v>
      </c>
      <c r="N88" s="515"/>
      <c r="O88" s="213">
        <v>0</v>
      </c>
      <c r="P88" s="213">
        <v>0</v>
      </c>
      <c r="Q88" s="215">
        <f t="shared" si="21"/>
        <v>0</v>
      </c>
      <c r="R88" s="515"/>
      <c r="S88" s="215">
        <f t="shared" si="22"/>
        <v>0</v>
      </c>
      <c r="T88" s="215">
        <f t="shared" si="22"/>
        <v>0</v>
      </c>
      <c r="U88" s="215">
        <f t="shared" si="23"/>
        <v>0</v>
      </c>
    </row>
    <row r="89" spans="1:21" x14ac:dyDescent="0.25">
      <c r="A89" s="59" t="s">
        <v>320</v>
      </c>
      <c r="B89" s="70" t="s">
        <v>321</v>
      </c>
      <c r="C89" s="213">
        <v>0</v>
      </c>
      <c r="D89" s="213">
        <v>0</v>
      </c>
      <c r="E89" s="215">
        <f t="shared" si="18"/>
        <v>0</v>
      </c>
      <c r="F89" s="515"/>
      <c r="G89" s="213">
        <v>0</v>
      </c>
      <c r="H89" s="213">
        <v>0</v>
      </c>
      <c r="I89" s="215">
        <f t="shared" si="19"/>
        <v>0</v>
      </c>
      <c r="J89" s="515"/>
      <c r="K89" s="213">
        <v>0</v>
      </c>
      <c r="L89" s="213">
        <v>0</v>
      </c>
      <c r="M89" s="215">
        <f t="shared" si="20"/>
        <v>0</v>
      </c>
      <c r="N89" s="515"/>
      <c r="O89" s="213">
        <v>0</v>
      </c>
      <c r="P89" s="213">
        <v>0</v>
      </c>
      <c r="Q89" s="215">
        <f t="shared" si="21"/>
        <v>0</v>
      </c>
      <c r="R89" s="515"/>
      <c r="S89" s="215">
        <f t="shared" si="22"/>
        <v>0</v>
      </c>
      <c r="T89" s="215">
        <f t="shared" si="22"/>
        <v>0</v>
      </c>
      <c r="U89" s="215">
        <f t="shared" si="23"/>
        <v>0</v>
      </c>
    </row>
    <row r="90" spans="1:21" x14ac:dyDescent="0.25">
      <c r="A90" s="59" t="s">
        <v>322</v>
      </c>
      <c r="B90" s="70" t="s">
        <v>323</v>
      </c>
      <c r="C90" s="213">
        <v>0</v>
      </c>
      <c r="D90" s="213">
        <v>0</v>
      </c>
      <c r="E90" s="215">
        <f t="shared" si="18"/>
        <v>0</v>
      </c>
      <c r="F90" s="515"/>
      <c r="G90" s="213">
        <v>0</v>
      </c>
      <c r="H90" s="213">
        <v>0</v>
      </c>
      <c r="I90" s="215">
        <f t="shared" si="19"/>
        <v>0</v>
      </c>
      <c r="J90" s="515"/>
      <c r="K90" s="213">
        <v>0</v>
      </c>
      <c r="L90" s="213">
        <v>0</v>
      </c>
      <c r="M90" s="215">
        <f t="shared" si="20"/>
        <v>0</v>
      </c>
      <c r="N90" s="515"/>
      <c r="O90" s="213">
        <v>0</v>
      </c>
      <c r="P90" s="213">
        <v>0</v>
      </c>
      <c r="Q90" s="215">
        <f t="shared" si="21"/>
        <v>0</v>
      </c>
      <c r="R90" s="515"/>
      <c r="S90" s="215">
        <f t="shared" si="22"/>
        <v>0</v>
      </c>
      <c r="T90" s="215">
        <f t="shared" si="22"/>
        <v>0</v>
      </c>
      <c r="U90" s="215">
        <f t="shared" si="23"/>
        <v>0</v>
      </c>
    </row>
    <row r="91" spans="1:21" x14ac:dyDescent="0.25">
      <c r="A91" s="59" t="s">
        <v>324</v>
      </c>
      <c r="B91" s="70" t="s">
        <v>325</v>
      </c>
      <c r="C91" s="213">
        <v>0</v>
      </c>
      <c r="D91" s="213">
        <v>0</v>
      </c>
      <c r="E91" s="215">
        <f t="shared" si="18"/>
        <v>0</v>
      </c>
      <c r="F91" s="515"/>
      <c r="G91" s="213">
        <v>0</v>
      </c>
      <c r="H91" s="213">
        <v>0</v>
      </c>
      <c r="I91" s="215">
        <f t="shared" si="19"/>
        <v>0</v>
      </c>
      <c r="J91" s="515"/>
      <c r="K91" s="213">
        <v>0</v>
      </c>
      <c r="L91" s="213">
        <v>0</v>
      </c>
      <c r="M91" s="215">
        <f t="shared" si="20"/>
        <v>0</v>
      </c>
      <c r="N91" s="515"/>
      <c r="O91" s="213">
        <v>0</v>
      </c>
      <c r="P91" s="213">
        <v>0</v>
      </c>
      <c r="Q91" s="215">
        <f t="shared" si="21"/>
        <v>0</v>
      </c>
      <c r="R91" s="515"/>
      <c r="S91" s="215">
        <f t="shared" si="22"/>
        <v>0</v>
      </c>
      <c r="T91" s="215">
        <f t="shared" si="22"/>
        <v>0</v>
      </c>
      <c r="U91" s="215">
        <f t="shared" si="23"/>
        <v>0</v>
      </c>
    </row>
    <row r="92" spans="1:21" x14ac:dyDescent="0.25">
      <c r="A92" s="59" t="s">
        <v>326</v>
      </c>
      <c r="B92" s="70" t="s">
        <v>327</v>
      </c>
      <c r="C92" s="213">
        <v>0</v>
      </c>
      <c r="D92" s="213">
        <v>0</v>
      </c>
      <c r="E92" s="215">
        <f t="shared" si="18"/>
        <v>0</v>
      </c>
      <c r="F92" s="515"/>
      <c r="G92" s="213">
        <v>0</v>
      </c>
      <c r="H92" s="213">
        <v>0</v>
      </c>
      <c r="I92" s="215">
        <f t="shared" si="19"/>
        <v>0</v>
      </c>
      <c r="J92" s="515"/>
      <c r="K92" s="213">
        <v>0</v>
      </c>
      <c r="L92" s="213">
        <v>0</v>
      </c>
      <c r="M92" s="215">
        <f t="shared" si="20"/>
        <v>0</v>
      </c>
      <c r="N92" s="515"/>
      <c r="O92" s="213">
        <v>0</v>
      </c>
      <c r="P92" s="213">
        <v>0</v>
      </c>
      <c r="Q92" s="215">
        <f t="shared" si="21"/>
        <v>0</v>
      </c>
      <c r="R92" s="515"/>
      <c r="S92" s="215">
        <f t="shared" si="22"/>
        <v>0</v>
      </c>
      <c r="T92" s="215">
        <f t="shared" si="22"/>
        <v>0</v>
      </c>
      <c r="U92" s="215">
        <f t="shared" si="23"/>
        <v>0</v>
      </c>
    </row>
    <row r="93" spans="1:21" x14ac:dyDescent="0.25">
      <c r="A93" s="59" t="s">
        <v>328</v>
      </c>
      <c r="B93" s="70" t="s">
        <v>329</v>
      </c>
      <c r="C93" s="213">
        <v>0</v>
      </c>
      <c r="D93" s="213">
        <v>0</v>
      </c>
      <c r="E93" s="215">
        <f t="shared" si="18"/>
        <v>0</v>
      </c>
      <c r="F93" s="515"/>
      <c r="G93" s="213">
        <v>0</v>
      </c>
      <c r="H93" s="213">
        <v>0</v>
      </c>
      <c r="I93" s="215">
        <f t="shared" si="19"/>
        <v>0</v>
      </c>
      <c r="J93" s="515"/>
      <c r="K93" s="213">
        <v>0</v>
      </c>
      <c r="L93" s="213">
        <v>0</v>
      </c>
      <c r="M93" s="215">
        <f t="shared" si="20"/>
        <v>0</v>
      </c>
      <c r="N93" s="515"/>
      <c r="O93" s="213">
        <v>0</v>
      </c>
      <c r="P93" s="213">
        <v>0</v>
      </c>
      <c r="Q93" s="215">
        <f t="shared" si="21"/>
        <v>0</v>
      </c>
      <c r="R93" s="515"/>
      <c r="S93" s="215">
        <f t="shared" si="22"/>
        <v>0</v>
      </c>
      <c r="T93" s="215">
        <f t="shared" si="22"/>
        <v>0</v>
      </c>
      <c r="U93" s="215">
        <f t="shared" si="23"/>
        <v>0</v>
      </c>
    </row>
    <row r="94" spans="1:21" x14ac:dyDescent="0.25">
      <c r="A94" s="59" t="s">
        <v>330</v>
      </c>
      <c r="B94" s="70" t="s">
        <v>331</v>
      </c>
      <c r="C94" s="213">
        <v>0</v>
      </c>
      <c r="D94" s="213">
        <v>0</v>
      </c>
      <c r="E94" s="215">
        <f>C94+D94</f>
        <v>0</v>
      </c>
      <c r="F94" s="515"/>
      <c r="G94" s="213">
        <v>0</v>
      </c>
      <c r="H94" s="213">
        <v>0</v>
      </c>
      <c r="I94" s="215">
        <f>G94+H94</f>
        <v>0</v>
      </c>
      <c r="J94" s="515"/>
      <c r="K94" s="213">
        <v>0</v>
      </c>
      <c r="L94" s="213">
        <v>0</v>
      </c>
      <c r="M94" s="215">
        <f>K94+L94</f>
        <v>0</v>
      </c>
      <c r="N94" s="515"/>
      <c r="O94" s="213">
        <v>0</v>
      </c>
      <c r="P94" s="213">
        <v>0</v>
      </c>
      <c r="Q94" s="215">
        <f>O94+P94</f>
        <v>0</v>
      </c>
      <c r="R94" s="515"/>
      <c r="S94" s="215">
        <f t="shared" si="22"/>
        <v>0</v>
      </c>
      <c r="T94" s="215">
        <f t="shared" si="22"/>
        <v>0</v>
      </c>
      <c r="U94" s="215">
        <f t="shared" si="23"/>
        <v>0</v>
      </c>
    </row>
    <row r="95" spans="1:21" x14ac:dyDescent="0.25">
      <c r="A95" s="59" t="s">
        <v>332</v>
      </c>
      <c r="B95" s="70" t="s">
        <v>333</v>
      </c>
      <c r="C95" s="213">
        <v>0</v>
      </c>
      <c r="D95" s="213">
        <v>0</v>
      </c>
      <c r="E95" s="215">
        <f>C95+D95</f>
        <v>0</v>
      </c>
      <c r="F95" s="515"/>
      <c r="G95" s="213">
        <v>0</v>
      </c>
      <c r="H95" s="213">
        <v>0</v>
      </c>
      <c r="I95" s="215">
        <f>G95+H95</f>
        <v>0</v>
      </c>
      <c r="J95" s="515"/>
      <c r="K95" s="213">
        <v>0</v>
      </c>
      <c r="L95" s="213">
        <v>0</v>
      </c>
      <c r="M95" s="215">
        <f>K95+L95</f>
        <v>0</v>
      </c>
      <c r="N95" s="515"/>
      <c r="O95" s="213">
        <v>0</v>
      </c>
      <c r="P95" s="213">
        <v>0</v>
      </c>
      <c r="Q95" s="215">
        <f>O95+P95</f>
        <v>0</v>
      </c>
      <c r="R95" s="515"/>
      <c r="S95" s="215">
        <f t="shared" si="22"/>
        <v>0</v>
      </c>
      <c r="T95" s="215">
        <f t="shared" si="22"/>
        <v>0</v>
      </c>
      <c r="U95" s="215">
        <f t="shared" si="23"/>
        <v>0</v>
      </c>
    </row>
    <row r="96" spans="1:21" ht="13" x14ac:dyDescent="0.3">
      <c r="A96" s="63">
        <v>50399</v>
      </c>
      <c r="B96" s="135" t="s">
        <v>334</v>
      </c>
      <c r="C96" s="215">
        <f>SUM(C80:C95)</f>
        <v>0</v>
      </c>
      <c r="D96" s="215">
        <f>SUM(D80:D95)</f>
        <v>0</v>
      </c>
      <c r="E96" s="215">
        <f>C96+D96</f>
        <v>0</v>
      </c>
      <c r="F96" s="515"/>
      <c r="G96" s="215">
        <f>SUM(G80:G95)</f>
        <v>0</v>
      </c>
      <c r="H96" s="215">
        <f>SUM(H80:H95)</f>
        <v>0</v>
      </c>
      <c r="I96" s="215">
        <f>G96+H96</f>
        <v>0</v>
      </c>
      <c r="J96" s="515"/>
      <c r="K96" s="215">
        <f>SUM(K80:K95)</f>
        <v>0</v>
      </c>
      <c r="L96" s="215">
        <f>SUM(L80:L95)</f>
        <v>0</v>
      </c>
      <c r="M96" s="215">
        <f>K96+L96</f>
        <v>0</v>
      </c>
      <c r="N96" s="515"/>
      <c r="O96" s="215">
        <f>SUM(O80:O95)</f>
        <v>0</v>
      </c>
      <c r="P96" s="215">
        <f>SUM(P80:P95)</f>
        <v>0</v>
      </c>
      <c r="Q96" s="215">
        <f>O96+P96</f>
        <v>0</v>
      </c>
      <c r="R96" s="515"/>
      <c r="S96" s="215">
        <f t="shared" si="22"/>
        <v>0</v>
      </c>
      <c r="T96" s="215">
        <f t="shared" si="22"/>
        <v>0</v>
      </c>
      <c r="U96" s="215">
        <f t="shared" si="23"/>
        <v>0</v>
      </c>
    </row>
    <row r="97" spans="1:21" ht="5.15" customHeight="1" x14ac:dyDescent="0.25">
      <c r="A97" s="53"/>
      <c r="B97" s="141"/>
      <c r="C97" s="218"/>
      <c r="D97" s="218"/>
      <c r="E97" s="219"/>
      <c r="F97" s="515"/>
      <c r="G97" s="218"/>
      <c r="H97" s="218"/>
      <c r="I97" s="219"/>
      <c r="J97" s="515"/>
      <c r="K97" s="218"/>
      <c r="L97" s="218"/>
      <c r="M97" s="219"/>
      <c r="N97" s="515"/>
      <c r="O97" s="218"/>
      <c r="P97" s="218"/>
      <c r="Q97" s="219"/>
      <c r="R97" s="515"/>
      <c r="S97" s="238"/>
      <c r="T97" s="518"/>
      <c r="U97" s="219"/>
    </row>
    <row r="98" spans="1:21" x14ac:dyDescent="0.25">
      <c r="A98" s="59" t="s">
        <v>335</v>
      </c>
      <c r="B98" s="128" t="s">
        <v>336</v>
      </c>
      <c r="C98" s="214">
        <v>0</v>
      </c>
      <c r="D98" s="214">
        <v>0</v>
      </c>
      <c r="E98" s="215">
        <f>C98+D98</f>
        <v>0</v>
      </c>
      <c r="F98" s="515"/>
      <c r="G98" s="214">
        <v>0</v>
      </c>
      <c r="H98" s="214">
        <v>0</v>
      </c>
      <c r="I98" s="215">
        <f>G98+H98</f>
        <v>0</v>
      </c>
      <c r="J98" s="515"/>
      <c r="K98" s="214">
        <v>0</v>
      </c>
      <c r="L98" s="214">
        <v>0</v>
      </c>
      <c r="M98" s="215">
        <f>K98+L98</f>
        <v>0</v>
      </c>
      <c r="N98" s="515"/>
      <c r="O98" s="214">
        <v>0</v>
      </c>
      <c r="P98" s="214">
        <v>0</v>
      </c>
      <c r="Q98" s="215">
        <f>O98+P98</f>
        <v>0</v>
      </c>
      <c r="R98" s="515"/>
      <c r="S98" s="215">
        <f t="shared" ref="S98:T100" si="24">C98+G98+K98+O98</f>
        <v>0</v>
      </c>
      <c r="T98" s="215">
        <f t="shared" si="24"/>
        <v>0</v>
      </c>
      <c r="U98" s="215">
        <f t="shared" si="23"/>
        <v>0</v>
      </c>
    </row>
    <row r="99" spans="1:21" ht="13" x14ac:dyDescent="0.3">
      <c r="A99" s="63">
        <v>59999</v>
      </c>
      <c r="B99" s="157" t="s">
        <v>337</v>
      </c>
      <c r="C99" s="215">
        <f>C39+C57+C77+C96+C98</f>
        <v>0</v>
      </c>
      <c r="D99" s="215">
        <f>D39+D57+D77+D96+D98</f>
        <v>0</v>
      </c>
      <c r="E99" s="215">
        <f>E39+E57+E77+E96+E98</f>
        <v>0</v>
      </c>
      <c r="F99" s="515"/>
      <c r="G99" s="215">
        <f>G39+G57+G77+G96+G98</f>
        <v>0</v>
      </c>
      <c r="H99" s="215">
        <f>H39+H57+H77+H96+H98</f>
        <v>0</v>
      </c>
      <c r="I99" s="215">
        <f>I39+I57+I77+I96+I98</f>
        <v>0</v>
      </c>
      <c r="J99" s="515"/>
      <c r="K99" s="215">
        <f>K39+K57+K77+K96+K98</f>
        <v>0</v>
      </c>
      <c r="L99" s="215">
        <f>L39+L57+L77+L96+L98</f>
        <v>0</v>
      </c>
      <c r="M99" s="215">
        <f>M39+M57+M77+M96+M98</f>
        <v>0</v>
      </c>
      <c r="N99" s="515"/>
      <c r="O99" s="215">
        <f>O39+O57+O77+O96+O98</f>
        <v>0</v>
      </c>
      <c r="P99" s="215">
        <f>P39+P57+P77+P96+P98</f>
        <v>0</v>
      </c>
      <c r="Q99" s="215">
        <f>Q39+Q57+Q77+Q96+Q98</f>
        <v>0</v>
      </c>
      <c r="R99" s="515"/>
      <c r="S99" s="215">
        <f t="shared" si="24"/>
        <v>0</v>
      </c>
      <c r="T99" s="215">
        <f t="shared" si="24"/>
        <v>0</v>
      </c>
      <c r="U99" s="215">
        <f t="shared" si="23"/>
        <v>0</v>
      </c>
    </row>
    <row r="100" spans="1:21" ht="4.5" customHeight="1" x14ac:dyDescent="0.25">
      <c r="A100" s="53"/>
      <c r="B100" s="54"/>
      <c r="C100" s="218"/>
      <c r="D100" s="218"/>
      <c r="E100" s="219"/>
      <c r="F100" s="515"/>
      <c r="G100" s="218"/>
      <c r="H100" s="218"/>
      <c r="I100" s="219"/>
      <c r="J100" s="515"/>
      <c r="K100" s="218"/>
      <c r="L100" s="238"/>
      <c r="M100" s="219"/>
      <c r="N100" s="515"/>
      <c r="O100" s="218"/>
      <c r="P100" s="218"/>
      <c r="Q100" s="219"/>
      <c r="R100" s="515"/>
      <c r="S100" s="238">
        <f t="shared" si="24"/>
        <v>0</v>
      </c>
      <c r="T100" s="518">
        <f t="shared" si="24"/>
        <v>0</v>
      </c>
      <c r="U100" s="219">
        <f t="shared" si="23"/>
        <v>0</v>
      </c>
    </row>
    <row r="101" spans="1:21" ht="17.25" customHeight="1" x14ac:dyDescent="0.25">
      <c r="A101" s="53" t="s">
        <v>338</v>
      </c>
      <c r="B101" s="54"/>
      <c r="C101" s="218"/>
      <c r="D101" s="218"/>
      <c r="E101" s="219"/>
      <c r="F101" s="515"/>
      <c r="G101" s="218"/>
      <c r="H101" s="218"/>
      <c r="I101" s="219"/>
      <c r="J101" s="515"/>
      <c r="K101" s="218"/>
      <c r="L101" s="218"/>
      <c r="M101" s="219"/>
      <c r="N101" s="515"/>
      <c r="O101" s="218"/>
      <c r="P101" s="218"/>
      <c r="Q101" s="219"/>
      <c r="R101" s="515"/>
      <c r="S101" s="238"/>
      <c r="T101" s="518"/>
      <c r="U101" s="219"/>
    </row>
    <row r="102" spans="1:21" x14ac:dyDescent="0.25">
      <c r="A102" s="59" t="s">
        <v>339</v>
      </c>
      <c r="B102" s="70" t="s">
        <v>340</v>
      </c>
      <c r="C102" s="213">
        <v>0</v>
      </c>
      <c r="D102" s="213">
        <v>0</v>
      </c>
      <c r="E102" s="215">
        <f t="shared" ref="E102:E107" si="25">SUM(C102:D102)</f>
        <v>0</v>
      </c>
      <c r="F102" s="515"/>
      <c r="G102" s="213">
        <v>0</v>
      </c>
      <c r="H102" s="213">
        <v>0</v>
      </c>
      <c r="I102" s="215">
        <f t="shared" ref="I102:I107" si="26">SUM(G102:H102)</f>
        <v>0</v>
      </c>
      <c r="J102" s="515"/>
      <c r="K102" s="213">
        <v>0</v>
      </c>
      <c r="L102" s="213">
        <v>0</v>
      </c>
      <c r="M102" s="215">
        <f t="shared" ref="M102:M107" si="27">SUM(K102:L102)</f>
        <v>0</v>
      </c>
      <c r="N102" s="515"/>
      <c r="O102" s="213">
        <v>0</v>
      </c>
      <c r="P102" s="213">
        <v>0</v>
      </c>
      <c r="Q102" s="215">
        <f t="shared" ref="Q102:Q107" si="28">SUM(O102:P102)</f>
        <v>0</v>
      </c>
      <c r="R102" s="515"/>
      <c r="S102" s="215">
        <f t="shared" ref="S102:T107" si="29">C102+G102+K102+O102</f>
        <v>0</v>
      </c>
      <c r="T102" s="521">
        <f t="shared" si="29"/>
        <v>0</v>
      </c>
      <c r="U102" s="215">
        <f t="shared" si="23"/>
        <v>0</v>
      </c>
    </row>
    <row r="103" spans="1:21" x14ac:dyDescent="0.25">
      <c r="A103" s="59" t="s">
        <v>341</v>
      </c>
      <c r="B103" s="70" t="s">
        <v>342</v>
      </c>
      <c r="C103" s="213">
        <v>0</v>
      </c>
      <c r="D103" s="213">
        <v>0</v>
      </c>
      <c r="E103" s="215">
        <f t="shared" si="25"/>
        <v>0</v>
      </c>
      <c r="F103" s="515"/>
      <c r="G103" s="213">
        <v>0</v>
      </c>
      <c r="H103" s="213">
        <v>0</v>
      </c>
      <c r="I103" s="215">
        <f t="shared" si="26"/>
        <v>0</v>
      </c>
      <c r="J103" s="515"/>
      <c r="K103" s="213">
        <v>0</v>
      </c>
      <c r="L103" s="213">
        <v>0</v>
      </c>
      <c r="M103" s="215">
        <f t="shared" si="27"/>
        <v>0</v>
      </c>
      <c r="N103" s="515"/>
      <c r="O103" s="213">
        <v>0</v>
      </c>
      <c r="P103" s="213">
        <v>0</v>
      </c>
      <c r="Q103" s="215">
        <f t="shared" si="28"/>
        <v>0</v>
      </c>
      <c r="R103" s="515"/>
      <c r="S103" s="215">
        <f t="shared" si="29"/>
        <v>0</v>
      </c>
      <c r="T103" s="521">
        <f t="shared" si="29"/>
        <v>0</v>
      </c>
      <c r="U103" s="215">
        <f>S103+T103</f>
        <v>0</v>
      </c>
    </row>
    <row r="104" spans="1:21" x14ac:dyDescent="0.25">
      <c r="A104" s="59" t="s">
        <v>343</v>
      </c>
      <c r="B104" s="70" t="s">
        <v>344</v>
      </c>
      <c r="C104" s="213">
        <v>0</v>
      </c>
      <c r="D104" s="213">
        <v>0</v>
      </c>
      <c r="E104" s="215">
        <f t="shared" si="25"/>
        <v>0</v>
      </c>
      <c r="F104" s="515"/>
      <c r="G104" s="213">
        <v>0</v>
      </c>
      <c r="H104" s="213">
        <v>0</v>
      </c>
      <c r="I104" s="215">
        <f t="shared" si="26"/>
        <v>0</v>
      </c>
      <c r="J104" s="515"/>
      <c r="K104" s="213">
        <v>0</v>
      </c>
      <c r="L104" s="213">
        <v>0</v>
      </c>
      <c r="M104" s="215">
        <f t="shared" si="27"/>
        <v>0</v>
      </c>
      <c r="N104" s="515"/>
      <c r="O104" s="213">
        <v>0</v>
      </c>
      <c r="P104" s="213">
        <v>0</v>
      </c>
      <c r="Q104" s="215">
        <f t="shared" si="28"/>
        <v>0</v>
      </c>
      <c r="R104" s="515"/>
      <c r="S104" s="215">
        <f t="shared" si="29"/>
        <v>0</v>
      </c>
      <c r="T104" s="521">
        <f t="shared" si="29"/>
        <v>0</v>
      </c>
      <c r="U104" s="215">
        <f>S104+T104</f>
        <v>0</v>
      </c>
    </row>
    <row r="105" spans="1:21" x14ac:dyDescent="0.25">
      <c r="A105" s="59" t="s">
        <v>345</v>
      </c>
      <c r="B105" s="70" t="s">
        <v>346</v>
      </c>
      <c r="C105" s="213">
        <v>0</v>
      </c>
      <c r="D105" s="213">
        <v>0</v>
      </c>
      <c r="E105" s="215">
        <f t="shared" si="25"/>
        <v>0</v>
      </c>
      <c r="F105" s="515"/>
      <c r="G105" s="213">
        <v>0</v>
      </c>
      <c r="H105" s="213">
        <v>0</v>
      </c>
      <c r="I105" s="215">
        <f t="shared" si="26"/>
        <v>0</v>
      </c>
      <c r="J105" s="515"/>
      <c r="K105" s="213">
        <v>0</v>
      </c>
      <c r="L105" s="213">
        <v>0</v>
      </c>
      <c r="M105" s="215">
        <f t="shared" si="27"/>
        <v>0</v>
      </c>
      <c r="N105" s="515"/>
      <c r="O105" s="213">
        <v>0</v>
      </c>
      <c r="P105" s="213">
        <v>0</v>
      </c>
      <c r="Q105" s="215">
        <f t="shared" si="28"/>
        <v>0</v>
      </c>
      <c r="R105" s="515"/>
      <c r="S105" s="215">
        <f t="shared" si="29"/>
        <v>0</v>
      </c>
      <c r="T105" s="521">
        <f t="shared" si="29"/>
        <v>0</v>
      </c>
      <c r="U105" s="215">
        <f>S105+T105</f>
        <v>0</v>
      </c>
    </row>
    <row r="106" spans="1:21" x14ac:dyDescent="0.25">
      <c r="A106" s="59" t="s">
        <v>347</v>
      </c>
      <c r="B106" s="70" t="s">
        <v>348</v>
      </c>
      <c r="C106" s="213">
        <v>0</v>
      </c>
      <c r="D106" s="213">
        <v>0</v>
      </c>
      <c r="E106" s="215">
        <f t="shared" si="25"/>
        <v>0</v>
      </c>
      <c r="F106" s="515"/>
      <c r="G106" s="213">
        <v>0</v>
      </c>
      <c r="H106" s="213">
        <v>0</v>
      </c>
      <c r="I106" s="215">
        <f t="shared" si="26"/>
        <v>0</v>
      </c>
      <c r="J106" s="515"/>
      <c r="K106" s="213">
        <v>0</v>
      </c>
      <c r="L106" s="213">
        <v>0</v>
      </c>
      <c r="M106" s="215">
        <f t="shared" si="27"/>
        <v>0</v>
      </c>
      <c r="N106" s="515"/>
      <c r="O106" s="213">
        <v>0</v>
      </c>
      <c r="P106" s="213">
        <v>0</v>
      </c>
      <c r="Q106" s="215">
        <f t="shared" si="28"/>
        <v>0</v>
      </c>
      <c r="R106" s="515"/>
      <c r="S106" s="215">
        <f t="shared" si="29"/>
        <v>0</v>
      </c>
      <c r="T106" s="521">
        <f t="shared" si="29"/>
        <v>0</v>
      </c>
      <c r="U106" s="215">
        <f t="shared" si="23"/>
        <v>0</v>
      </c>
    </row>
    <row r="107" spans="1:21" ht="17.25" customHeight="1" x14ac:dyDescent="0.3">
      <c r="A107" s="63">
        <v>85999</v>
      </c>
      <c r="B107" s="534" t="s">
        <v>349</v>
      </c>
      <c r="C107" s="215">
        <f>C99+SUM(C102:C106)</f>
        <v>0</v>
      </c>
      <c r="D107" s="215">
        <f>D99+SUM(D102:D106)</f>
        <v>0</v>
      </c>
      <c r="E107" s="215">
        <f t="shared" si="25"/>
        <v>0</v>
      </c>
      <c r="F107" s="515"/>
      <c r="G107" s="215">
        <f>G99+SUM(G102:G106)</f>
        <v>0</v>
      </c>
      <c r="H107" s="215">
        <f>H99+SUM(H102:H106)</f>
        <v>0</v>
      </c>
      <c r="I107" s="215">
        <f t="shared" si="26"/>
        <v>0</v>
      </c>
      <c r="J107" s="515"/>
      <c r="K107" s="215">
        <f>K99+SUM(K102:K106)</f>
        <v>0</v>
      </c>
      <c r="L107" s="215">
        <f>L99+SUM(L102:L106)</f>
        <v>0</v>
      </c>
      <c r="M107" s="215">
        <f t="shared" si="27"/>
        <v>0</v>
      </c>
      <c r="N107" s="515"/>
      <c r="O107" s="215">
        <f>O99+SUM(O102:O106)</f>
        <v>0</v>
      </c>
      <c r="P107" s="215">
        <f>P99+SUM(P102:P106)</f>
        <v>0</v>
      </c>
      <c r="Q107" s="215">
        <f t="shared" si="28"/>
        <v>0</v>
      </c>
      <c r="R107" s="515"/>
      <c r="S107" s="215">
        <f t="shared" si="29"/>
        <v>0</v>
      </c>
      <c r="T107" s="521">
        <f t="shared" si="29"/>
        <v>0</v>
      </c>
      <c r="U107" s="215">
        <f>S107+T107</f>
        <v>0</v>
      </c>
    </row>
    <row r="108" spans="1:21" ht="6" customHeight="1" x14ac:dyDescent="0.25">
      <c r="A108" s="53"/>
      <c r="B108" s="54"/>
      <c r="C108" s="218"/>
      <c r="D108" s="218"/>
      <c r="E108" s="219"/>
      <c r="F108" s="515"/>
      <c r="G108" s="218"/>
      <c r="H108" s="218"/>
      <c r="I108" s="219"/>
      <c r="J108" s="515"/>
      <c r="K108" s="218"/>
      <c r="L108" s="218"/>
      <c r="M108" s="219"/>
      <c r="N108" s="515"/>
      <c r="O108" s="218"/>
      <c r="P108" s="218"/>
      <c r="Q108" s="219"/>
      <c r="R108" s="515"/>
      <c r="S108" s="238"/>
      <c r="T108" s="518"/>
      <c r="U108" s="219"/>
    </row>
    <row r="109" spans="1:21" x14ac:dyDescent="0.25">
      <c r="A109" s="70" t="s">
        <v>350</v>
      </c>
      <c r="B109" s="54"/>
      <c r="C109" s="218"/>
      <c r="D109" s="218"/>
      <c r="E109" s="219"/>
      <c r="F109" s="515"/>
      <c r="G109" s="218"/>
      <c r="H109" s="218"/>
      <c r="I109" s="219"/>
      <c r="J109" s="515"/>
      <c r="K109" s="218"/>
      <c r="L109" s="218"/>
      <c r="M109" s="219"/>
      <c r="N109" s="515"/>
      <c r="O109" s="218"/>
      <c r="P109" s="218"/>
      <c r="Q109" s="219"/>
      <c r="R109" s="515"/>
      <c r="S109" s="238"/>
      <c r="T109" s="518"/>
      <c r="U109" s="219"/>
    </row>
    <row r="110" spans="1:21" x14ac:dyDescent="0.25">
      <c r="A110" s="59" t="s">
        <v>351</v>
      </c>
      <c r="B110" s="150" t="s">
        <v>352</v>
      </c>
      <c r="C110" s="213">
        <v>0</v>
      </c>
      <c r="D110" s="213">
        <v>0</v>
      </c>
      <c r="E110" s="215">
        <f t="shared" ref="E110:E129" si="30">C110+D110</f>
        <v>0</v>
      </c>
      <c r="F110" s="515"/>
      <c r="G110" s="213">
        <v>0</v>
      </c>
      <c r="H110" s="213">
        <v>0</v>
      </c>
      <c r="I110" s="215">
        <f>G110+H110</f>
        <v>0</v>
      </c>
      <c r="J110" s="515"/>
      <c r="K110" s="213">
        <v>0</v>
      </c>
      <c r="L110" s="213">
        <v>0</v>
      </c>
      <c r="M110" s="215">
        <f>K110+L110</f>
        <v>0</v>
      </c>
      <c r="N110" s="515"/>
      <c r="O110" s="213">
        <v>0</v>
      </c>
      <c r="P110" s="213">
        <v>0</v>
      </c>
      <c r="Q110" s="215">
        <f>O110+P110</f>
        <v>0</v>
      </c>
      <c r="R110" s="515"/>
      <c r="S110" s="215">
        <f t="shared" ref="S110:T118" si="31">C110+G110+K110+O110</f>
        <v>0</v>
      </c>
      <c r="T110" s="215">
        <f t="shared" si="31"/>
        <v>0</v>
      </c>
      <c r="U110" s="215">
        <f t="shared" si="23"/>
        <v>0</v>
      </c>
    </row>
    <row r="111" spans="1:21" x14ac:dyDescent="0.25">
      <c r="A111" s="78" t="s">
        <v>353</v>
      </c>
      <c r="B111" s="128" t="s">
        <v>354</v>
      </c>
      <c r="C111" s="213">
        <v>0</v>
      </c>
      <c r="D111" s="213">
        <v>0</v>
      </c>
      <c r="E111" s="215">
        <f t="shared" si="30"/>
        <v>0</v>
      </c>
      <c r="F111" s="515"/>
      <c r="G111" s="213">
        <v>0</v>
      </c>
      <c r="H111" s="213">
        <v>0</v>
      </c>
      <c r="I111" s="215">
        <f t="shared" ref="I111:I129" si="32">G111+H111</f>
        <v>0</v>
      </c>
      <c r="J111" s="515"/>
      <c r="K111" s="213">
        <v>0</v>
      </c>
      <c r="L111" s="213">
        <v>0</v>
      </c>
      <c r="M111" s="215">
        <f t="shared" ref="M111:M129" si="33">K111+L111</f>
        <v>0</v>
      </c>
      <c r="N111" s="515"/>
      <c r="O111" s="213">
        <v>0</v>
      </c>
      <c r="P111" s="213">
        <v>0</v>
      </c>
      <c r="Q111" s="215">
        <f t="shared" ref="Q111:Q129" si="34">O111+P111</f>
        <v>0</v>
      </c>
      <c r="R111" s="515"/>
      <c r="S111" s="215">
        <f t="shared" si="31"/>
        <v>0</v>
      </c>
      <c r="T111" s="215">
        <f t="shared" si="31"/>
        <v>0</v>
      </c>
      <c r="U111" s="215">
        <f t="shared" si="23"/>
        <v>0</v>
      </c>
    </row>
    <row r="112" spans="1:21" x14ac:dyDescent="0.25">
      <c r="A112" s="78" t="s">
        <v>355</v>
      </c>
      <c r="B112" s="128" t="s">
        <v>356</v>
      </c>
      <c r="C112" s="213">
        <v>0</v>
      </c>
      <c r="D112" s="213">
        <v>0</v>
      </c>
      <c r="E112" s="215">
        <f t="shared" si="30"/>
        <v>0</v>
      </c>
      <c r="F112" s="515"/>
      <c r="G112" s="213">
        <v>0</v>
      </c>
      <c r="H112" s="213">
        <v>0</v>
      </c>
      <c r="I112" s="215">
        <f t="shared" si="32"/>
        <v>0</v>
      </c>
      <c r="J112" s="515"/>
      <c r="K112" s="213">
        <v>0</v>
      </c>
      <c r="L112" s="213">
        <v>0</v>
      </c>
      <c r="M112" s="215">
        <f t="shared" si="33"/>
        <v>0</v>
      </c>
      <c r="N112" s="515"/>
      <c r="O112" s="213">
        <v>0</v>
      </c>
      <c r="P112" s="213">
        <v>0</v>
      </c>
      <c r="Q112" s="215">
        <f t="shared" si="34"/>
        <v>0</v>
      </c>
      <c r="R112" s="515"/>
      <c r="S112" s="215">
        <f t="shared" si="31"/>
        <v>0</v>
      </c>
      <c r="T112" s="215">
        <f t="shared" si="31"/>
        <v>0</v>
      </c>
      <c r="U112" s="215">
        <f t="shared" si="23"/>
        <v>0</v>
      </c>
    </row>
    <row r="113" spans="1:21" x14ac:dyDescent="0.25">
      <c r="A113" s="78" t="s">
        <v>357</v>
      </c>
      <c r="B113" s="128" t="s">
        <v>358</v>
      </c>
      <c r="C113" s="213">
        <v>0</v>
      </c>
      <c r="D113" s="213">
        <v>0</v>
      </c>
      <c r="E113" s="215">
        <f t="shared" si="30"/>
        <v>0</v>
      </c>
      <c r="F113" s="515"/>
      <c r="G113" s="213">
        <v>0</v>
      </c>
      <c r="H113" s="213">
        <v>0</v>
      </c>
      <c r="I113" s="215">
        <f t="shared" si="32"/>
        <v>0</v>
      </c>
      <c r="J113" s="515"/>
      <c r="K113" s="213">
        <v>0</v>
      </c>
      <c r="L113" s="213">
        <v>0</v>
      </c>
      <c r="M113" s="215">
        <f t="shared" si="33"/>
        <v>0</v>
      </c>
      <c r="N113" s="515"/>
      <c r="O113" s="213">
        <v>0</v>
      </c>
      <c r="P113" s="213">
        <v>0</v>
      </c>
      <c r="Q113" s="215">
        <f t="shared" si="34"/>
        <v>0</v>
      </c>
      <c r="R113" s="515"/>
      <c r="S113" s="215">
        <f t="shared" si="31"/>
        <v>0</v>
      </c>
      <c r="T113" s="215">
        <f t="shared" si="31"/>
        <v>0</v>
      </c>
      <c r="U113" s="215">
        <f t="shared" si="23"/>
        <v>0</v>
      </c>
    </row>
    <row r="114" spans="1:21" x14ac:dyDescent="0.25">
      <c r="A114" s="78" t="s">
        <v>359</v>
      </c>
      <c r="B114" s="128" t="s">
        <v>360</v>
      </c>
      <c r="C114" s="213">
        <v>0</v>
      </c>
      <c r="D114" s="213">
        <v>0</v>
      </c>
      <c r="E114" s="215">
        <f t="shared" si="30"/>
        <v>0</v>
      </c>
      <c r="F114" s="515"/>
      <c r="G114" s="213">
        <v>0</v>
      </c>
      <c r="H114" s="213">
        <v>0</v>
      </c>
      <c r="I114" s="215">
        <f t="shared" si="32"/>
        <v>0</v>
      </c>
      <c r="J114" s="515"/>
      <c r="K114" s="213">
        <v>0</v>
      </c>
      <c r="L114" s="213">
        <v>0</v>
      </c>
      <c r="M114" s="215">
        <f t="shared" si="33"/>
        <v>0</v>
      </c>
      <c r="N114" s="515"/>
      <c r="O114" s="213">
        <v>0</v>
      </c>
      <c r="P114" s="213">
        <v>0</v>
      </c>
      <c r="Q114" s="215">
        <f t="shared" si="34"/>
        <v>0</v>
      </c>
      <c r="R114" s="515"/>
      <c r="S114" s="215">
        <f t="shared" si="31"/>
        <v>0</v>
      </c>
      <c r="T114" s="215">
        <f t="shared" si="31"/>
        <v>0</v>
      </c>
      <c r="U114" s="215">
        <f t="shared" si="23"/>
        <v>0</v>
      </c>
    </row>
    <row r="115" spans="1:21" x14ac:dyDescent="0.25">
      <c r="A115" s="78" t="s">
        <v>361</v>
      </c>
      <c r="B115" s="128" t="s">
        <v>362</v>
      </c>
      <c r="C115" s="213">
        <v>0</v>
      </c>
      <c r="D115" s="213">
        <v>0</v>
      </c>
      <c r="E115" s="215">
        <f t="shared" si="30"/>
        <v>0</v>
      </c>
      <c r="F115" s="515"/>
      <c r="G115" s="213">
        <v>0</v>
      </c>
      <c r="H115" s="213">
        <v>0</v>
      </c>
      <c r="I115" s="215">
        <f t="shared" si="32"/>
        <v>0</v>
      </c>
      <c r="J115" s="515"/>
      <c r="K115" s="213">
        <v>0</v>
      </c>
      <c r="L115" s="213">
        <v>0</v>
      </c>
      <c r="M115" s="215">
        <f t="shared" si="33"/>
        <v>0</v>
      </c>
      <c r="N115" s="515"/>
      <c r="O115" s="213">
        <v>0</v>
      </c>
      <c r="P115" s="213">
        <v>0</v>
      </c>
      <c r="Q115" s="215">
        <f t="shared" si="34"/>
        <v>0</v>
      </c>
      <c r="R115" s="515"/>
      <c r="S115" s="215">
        <f t="shared" si="31"/>
        <v>0</v>
      </c>
      <c r="T115" s="215">
        <f t="shared" si="31"/>
        <v>0</v>
      </c>
      <c r="U115" s="215">
        <f>S115+T115</f>
        <v>0</v>
      </c>
    </row>
    <row r="116" spans="1:21" x14ac:dyDescent="0.25">
      <c r="A116" s="78" t="s">
        <v>363</v>
      </c>
      <c r="B116" s="128" t="s">
        <v>364</v>
      </c>
      <c r="C116" s="213">
        <v>0</v>
      </c>
      <c r="D116" s="213">
        <v>0</v>
      </c>
      <c r="E116" s="215">
        <f t="shared" si="30"/>
        <v>0</v>
      </c>
      <c r="F116" s="515"/>
      <c r="G116" s="213">
        <v>0</v>
      </c>
      <c r="H116" s="213">
        <v>0</v>
      </c>
      <c r="I116" s="215">
        <f t="shared" si="32"/>
        <v>0</v>
      </c>
      <c r="J116" s="515"/>
      <c r="K116" s="213">
        <v>0</v>
      </c>
      <c r="L116" s="213">
        <v>0</v>
      </c>
      <c r="M116" s="215">
        <f t="shared" si="33"/>
        <v>0</v>
      </c>
      <c r="N116" s="515"/>
      <c r="O116" s="213">
        <v>0</v>
      </c>
      <c r="P116" s="213">
        <v>0</v>
      </c>
      <c r="Q116" s="215">
        <f t="shared" si="34"/>
        <v>0</v>
      </c>
      <c r="R116" s="515"/>
      <c r="S116" s="215">
        <f t="shared" si="31"/>
        <v>0</v>
      </c>
      <c r="T116" s="215">
        <f t="shared" si="31"/>
        <v>0</v>
      </c>
      <c r="U116" s="215">
        <f>S116+T116</f>
        <v>0</v>
      </c>
    </row>
    <row r="117" spans="1:21" x14ac:dyDescent="0.25">
      <c r="A117" s="78" t="s">
        <v>365</v>
      </c>
      <c r="B117" s="128" t="s">
        <v>366</v>
      </c>
      <c r="C117" s="213">
        <v>0</v>
      </c>
      <c r="D117" s="213">
        <v>0</v>
      </c>
      <c r="E117" s="215">
        <f t="shared" si="30"/>
        <v>0</v>
      </c>
      <c r="F117" s="515"/>
      <c r="G117" s="213">
        <v>0</v>
      </c>
      <c r="H117" s="213">
        <v>0</v>
      </c>
      <c r="I117" s="215">
        <f t="shared" si="32"/>
        <v>0</v>
      </c>
      <c r="J117" s="515"/>
      <c r="K117" s="213">
        <v>0</v>
      </c>
      <c r="L117" s="213">
        <v>0</v>
      </c>
      <c r="M117" s="215">
        <f t="shared" si="33"/>
        <v>0</v>
      </c>
      <c r="N117" s="515"/>
      <c r="O117" s="213">
        <v>0</v>
      </c>
      <c r="P117" s="213">
        <v>0</v>
      </c>
      <c r="Q117" s="215">
        <f t="shared" si="34"/>
        <v>0</v>
      </c>
      <c r="R117" s="515"/>
      <c r="S117" s="215">
        <f t="shared" si="31"/>
        <v>0</v>
      </c>
      <c r="T117" s="215">
        <f t="shared" si="31"/>
        <v>0</v>
      </c>
      <c r="U117" s="215">
        <f>S117+T117</f>
        <v>0</v>
      </c>
    </row>
    <row r="118" spans="1:21" x14ac:dyDescent="0.25">
      <c r="A118" s="78" t="s">
        <v>367</v>
      </c>
      <c r="B118" s="128" t="s">
        <v>368</v>
      </c>
      <c r="C118" s="213">
        <v>0</v>
      </c>
      <c r="D118" s="213">
        <v>0</v>
      </c>
      <c r="E118" s="215">
        <f t="shared" si="30"/>
        <v>0</v>
      </c>
      <c r="F118" s="515"/>
      <c r="G118" s="213">
        <v>0</v>
      </c>
      <c r="H118" s="213">
        <v>0</v>
      </c>
      <c r="I118" s="215">
        <f t="shared" si="32"/>
        <v>0</v>
      </c>
      <c r="J118" s="515"/>
      <c r="K118" s="213">
        <v>0</v>
      </c>
      <c r="L118" s="213">
        <v>0</v>
      </c>
      <c r="M118" s="215">
        <f t="shared" si="33"/>
        <v>0</v>
      </c>
      <c r="N118" s="515"/>
      <c r="O118" s="213">
        <v>0</v>
      </c>
      <c r="P118" s="213">
        <v>0</v>
      </c>
      <c r="Q118" s="215">
        <f t="shared" si="34"/>
        <v>0</v>
      </c>
      <c r="R118" s="515"/>
      <c r="S118" s="215">
        <f t="shared" si="31"/>
        <v>0</v>
      </c>
      <c r="T118" s="215">
        <f t="shared" si="31"/>
        <v>0</v>
      </c>
      <c r="U118" s="215">
        <f>S118+T118</f>
        <v>0</v>
      </c>
    </row>
    <row r="119" spans="1:21" x14ac:dyDescent="0.25">
      <c r="A119" s="78" t="s">
        <v>369</v>
      </c>
      <c r="B119" s="128" t="s">
        <v>370</v>
      </c>
      <c r="C119" s="213">
        <v>0</v>
      </c>
      <c r="D119" s="213">
        <v>0</v>
      </c>
      <c r="E119" s="215">
        <f t="shared" si="30"/>
        <v>0</v>
      </c>
      <c r="F119" s="515"/>
      <c r="G119" s="213">
        <v>0</v>
      </c>
      <c r="H119" s="213">
        <v>0</v>
      </c>
      <c r="I119" s="215">
        <f t="shared" si="32"/>
        <v>0</v>
      </c>
      <c r="J119" s="515"/>
      <c r="K119" s="213">
        <v>0</v>
      </c>
      <c r="L119" s="213">
        <v>0</v>
      </c>
      <c r="M119" s="215">
        <f t="shared" si="33"/>
        <v>0</v>
      </c>
      <c r="N119" s="515"/>
      <c r="O119" s="213">
        <v>0</v>
      </c>
      <c r="P119" s="213">
        <v>0</v>
      </c>
      <c r="Q119" s="215">
        <f t="shared" si="34"/>
        <v>0</v>
      </c>
      <c r="R119" s="515"/>
      <c r="S119" s="215">
        <f>C119+G119+K119+O119</f>
        <v>0</v>
      </c>
      <c r="T119" s="215">
        <f>D119+H119+L119+P119</f>
        <v>0</v>
      </c>
      <c r="U119" s="215">
        <f t="shared" si="23"/>
        <v>0</v>
      </c>
    </row>
    <row r="120" spans="1:21" x14ac:dyDescent="0.25">
      <c r="A120" s="78" t="s">
        <v>371</v>
      </c>
      <c r="B120" s="128" t="s">
        <v>372</v>
      </c>
      <c r="C120" s="213">
        <v>0</v>
      </c>
      <c r="D120" s="213">
        <v>0</v>
      </c>
      <c r="E120" s="215">
        <f t="shared" si="30"/>
        <v>0</v>
      </c>
      <c r="F120" s="515"/>
      <c r="G120" s="213">
        <v>0</v>
      </c>
      <c r="H120" s="213">
        <v>0</v>
      </c>
      <c r="I120" s="215">
        <f t="shared" si="32"/>
        <v>0</v>
      </c>
      <c r="J120" s="515"/>
      <c r="K120" s="213">
        <v>0</v>
      </c>
      <c r="L120" s="213">
        <v>0</v>
      </c>
      <c r="M120" s="215">
        <f t="shared" si="33"/>
        <v>0</v>
      </c>
      <c r="N120" s="515"/>
      <c r="O120" s="213">
        <v>0</v>
      </c>
      <c r="P120" s="213">
        <v>0</v>
      </c>
      <c r="Q120" s="215">
        <f t="shared" si="34"/>
        <v>0</v>
      </c>
      <c r="R120" s="515"/>
      <c r="S120" s="215">
        <f t="shared" ref="S120:T127" si="35">C120+G120+K120+O120</f>
        <v>0</v>
      </c>
      <c r="T120" s="215">
        <f t="shared" si="35"/>
        <v>0</v>
      </c>
      <c r="U120" s="215">
        <f t="shared" si="23"/>
        <v>0</v>
      </c>
    </row>
    <row r="121" spans="1:21" x14ac:dyDescent="0.25">
      <c r="A121" s="78" t="s">
        <v>373</v>
      </c>
      <c r="B121" s="128" t="s">
        <v>374</v>
      </c>
      <c r="C121" s="213">
        <v>0</v>
      </c>
      <c r="D121" s="213">
        <v>0</v>
      </c>
      <c r="E121" s="215">
        <f t="shared" si="30"/>
        <v>0</v>
      </c>
      <c r="F121" s="515"/>
      <c r="G121" s="213">
        <v>0</v>
      </c>
      <c r="H121" s="213">
        <v>0</v>
      </c>
      <c r="I121" s="215">
        <f t="shared" si="32"/>
        <v>0</v>
      </c>
      <c r="J121" s="515"/>
      <c r="K121" s="213">
        <v>0</v>
      </c>
      <c r="L121" s="213">
        <v>0</v>
      </c>
      <c r="M121" s="215">
        <f t="shared" si="33"/>
        <v>0</v>
      </c>
      <c r="N121" s="515"/>
      <c r="O121" s="213">
        <v>0</v>
      </c>
      <c r="P121" s="213">
        <v>0</v>
      </c>
      <c r="Q121" s="215">
        <f t="shared" si="34"/>
        <v>0</v>
      </c>
      <c r="R121" s="515"/>
      <c r="S121" s="215">
        <f t="shared" si="35"/>
        <v>0</v>
      </c>
      <c r="T121" s="215">
        <f t="shared" si="35"/>
        <v>0</v>
      </c>
      <c r="U121" s="215">
        <f t="shared" si="23"/>
        <v>0</v>
      </c>
    </row>
    <row r="122" spans="1:21" x14ac:dyDescent="0.25">
      <c r="A122" s="78" t="s">
        <v>375</v>
      </c>
      <c r="B122" s="128" t="s">
        <v>376</v>
      </c>
      <c r="C122" s="213">
        <v>0</v>
      </c>
      <c r="D122" s="213">
        <v>0</v>
      </c>
      <c r="E122" s="215">
        <f t="shared" si="30"/>
        <v>0</v>
      </c>
      <c r="F122" s="515"/>
      <c r="G122" s="213">
        <v>0</v>
      </c>
      <c r="H122" s="213">
        <v>0</v>
      </c>
      <c r="I122" s="215">
        <f t="shared" si="32"/>
        <v>0</v>
      </c>
      <c r="J122" s="515"/>
      <c r="K122" s="213">
        <v>0</v>
      </c>
      <c r="L122" s="213">
        <v>0</v>
      </c>
      <c r="M122" s="215">
        <f t="shared" si="33"/>
        <v>0</v>
      </c>
      <c r="N122" s="515"/>
      <c r="O122" s="213">
        <v>0</v>
      </c>
      <c r="P122" s="213">
        <v>0</v>
      </c>
      <c r="Q122" s="215">
        <f t="shared" si="34"/>
        <v>0</v>
      </c>
      <c r="R122" s="515"/>
      <c r="S122" s="215">
        <f t="shared" si="35"/>
        <v>0</v>
      </c>
      <c r="T122" s="215">
        <f t="shared" si="35"/>
        <v>0</v>
      </c>
      <c r="U122" s="215">
        <f t="shared" si="23"/>
        <v>0</v>
      </c>
    </row>
    <row r="123" spans="1:21" x14ac:dyDescent="0.25">
      <c r="A123" s="78" t="s">
        <v>377</v>
      </c>
      <c r="B123" s="128" t="s">
        <v>378</v>
      </c>
      <c r="C123" s="213">
        <v>0</v>
      </c>
      <c r="D123" s="213">
        <v>0</v>
      </c>
      <c r="E123" s="215">
        <f t="shared" si="30"/>
        <v>0</v>
      </c>
      <c r="F123" s="515"/>
      <c r="G123" s="213">
        <v>0</v>
      </c>
      <c r="H123" s="213">
        <v>0</v>
      </c>
      <c r="I123" s="215">
        <f t="shared" si="32"/>
        <v>0</v>
      </c>
      <c r="J123" s="515"/>
      <c r="K123" s="213">
        <v>0</v>
      </c>
      <c r="L123" s="213">
        <v>0</v>
      </c>
      <c r="M123" s="215">
        <f t="shared" si="33"/>
        <v>0</v>
      </c>
      <c r="N123" s="515"/>
      <c r="O123" s="213">
        <v>0</v>
      </c>
      <c r="P123" s="213">
        <v>0</v>
      </c>
      <c r="Q123" s="215">
        <f t="shared" si="34"/>
        <v>0</v>
      </c>
      <c r="R123" s="515"/>
      <c r="S123" s="215">
        <f t="shared" si="35"/>
        <v>0</v>
      </c>
      <c r="T123" s="215">
        <f t="shared" si="35"/>
        <v>0</v>
      </c>
      <c r="U123" s="215">
        <f t="shared" si="23"/>
        <v>0</v>
      </c>
    </row>
    <row r="124" spans="1:21" x14ac:dyDescent="0.25">
      <c r="A124" s="78" t="s">
        <v>379</v>
      </c>
      <c r="B124" s="128" t="s">
        <v>380</v>
      </c>
      <c r="C124" s="213">
        <v>0</v>
      </c>
      <c r="D124" s="213">
        <v>0</v>
      </c>
      <c r="E124" s="215">
        <f t="shared" si="30"/>
        <v>0</v>
      </c>
      <c r="F124" s="515"/>
      <c r="G124" s="213">
        <v>0</v>
      </c>
      <c r="H124" s="213">
        <v>0</v>
      </c>
      <c r="I124" s="215">
        <f t="shared" si="32"/>
        <v>0</v>
      </c>
      <c r="J124" s="515"/>
      <c r="K124" s="213">
        <v>0</v>
      </c>
      <c r="L124" s="213">
        <v>0</v>
      </c>
      <c r="M124" s="215">
        <f t="shared" si="33"/>
        <v>0</v>
      </c>
      <c r="N124" s="515"/>
      <c r="O124" s="213">
        <v>0</v>
      </c>
      <c r="P124" s="213">
        <v>0</v>
      </c>
      <c r="Q124" s="215">
        <f t="shared" si="34"/>
        <v>0</v>
      </c>
      <c r="R124" s="515"/>
      <c r="S124" s="215">
        <f t="shared" si="35"/>
        <v>0</v>
      </c>
      <c r="T124" s="215">
        <f t="shared" si="35"/>
        <v>0</v>
      </c>
      <c r="U124" s="215">
        <f t="shared" si="23"/>
        <v>0</v>
      </c>
    </row>
    <row r="125" spans="1:21" x14ac:dyDescent="0.25">
      <c r="A125" s="78" t="s">
        <v>381</v>
      </c>
      <c r="B125" s="60" t="s">
        <v>382</v>
      </c>
      <c r="C125" s="213">
        <v>0</v>
      </c>
      <c r="D125" s="213">
        <v>0</v>
      </c>
      <c r="E125" s="215">
        <f t="shared" si="30"/>
        <v>0</v>
      </c>
      <c r="F125" s="515"/>
      <c r="G125" s="213">
        <v>0</v>
      </c>
      <c r="H125" s="213">
        <v>0</v>
      </c>
      <c r="I125" s="215">
        <f t="shared" si="32"/>
        <v>0</v>
      </c>
      <c r="J125" s="515"/>
      <c r="K125" s="213">
        <v>0</v>
      </c>
      <c r="L125" s="213">
        <v>0</v>
      </c>
      <c r="M125" s="215">
        <f t="shared" si="33"/>
        <v>0</v>
      </c>
      <c r="N125" s="515"/>
      <c r="O125" s="213">
        <v>0</v>
      </c>
      <c r="P125" s="213">
        <v>0</v>
      </c>
      <c r="Q125" s="215">
        <f t="shared" si="34"/>
        <v>0</v>
      </c>
      <c r="R125" s="515"/>
      <c r="S125" s="215">
        <f t="shared" si="35"/>
        <v>0</v>
      </c>
      <c r="T125" s="215">
        <f t="shared" si="35"/>
        <v>0</v>
      </c>
      <c r="U125" s="215">
        <f t="shared" si="23"/>
        <v>0</v>
      </c>
    </row>
    <row r="126" spans="1:21" x14ac:dyDescent="0.25">
      <c r="A126" s="78" t="s">
        <v>383</v>
      </c>
      <c r="B126" s="535" t="s">
        <v>384</v>
      </c>
      <c r="C126" s="213">
        <v>0</v>
      </c>
      <c r="D126" s="213">
        <v>0</v>
      </c>
      <c r="E126" s="215">
        <f t="shared" si="30"/>
        <v>0</v>
      </c>
      <c r="F126" s="515"/>
      <c r="G126" s="213">
        <v>0</v>
      </c>
      <c r="H126" s="213">
        <v>0</v>
      </c>
      <c r="I126" s="215">
        <f t="shared" si="32"/>
        <v>0</v>
      </c>
      <c r="J126" s="515"/>
      <c r="K126" s="213">
        <v>0</v>
      </c>
      <c r="L126" s="213">
        <v>0</v>
      </c>
      <c r="M126" s="215">
        <f t="shared" si="33"/>
        <v>0</v>
      </c>
      <c r="N126" s="515"/>
      <c r="O126" s="213">
        <v>0</v>
      </c>
      <c r="P126" s="213">
        <v>0</v>
      </c>
      <c r="Q126" s="215">
        <f t="shared" si="34"/>
        <v>0</v>
      </c>
      <c r="R126" s="515"/>
      <c r="S126" s="215">
        <f t="shared" si="35"/>
        <v>0</v>
      </c>
      <c r="T126" s="215">
        <f t="shared" si="35"/>
        <v>0</v>
      </c>
      <c r="U126" s="215">
        <f t="shared" si="23"/>
        <v>0</v>
      </c>
    </row>
    <row r="127" spans="1:21" x14ac:dyDescent="0.25">
      <c r="A127" s="78" t="s">
        <v>385</v>
      </c>
      <c r="B127" s="536" t="s">
        <v>386</v>
      </c>
      <c r="C127" s="213">
        <v>0</v>
      </c>
      <c r="D127" s="213">
        <v>0</v>
      </c>
      <c r="E127" s="215">
        <f t="shared" si="30"/>
        <v>0</v>
      </c>
      <c r="F127" s="515"/>
      <c r="G127" s="213">
        <v>0</v>
      </c>
      <c r="H127" s="213">
        <v>0</v>
      </c>
      <c r="I127" s="215">
        <f t="shared" si="32"/>
        <v>0</v>
      </c>
      <c r="J127" s="515"/>
      <c r="K127" s="213">
        <v>0</v>
      </c>
      <c r="L127" s="213">
        <v>0</v>
      </c>
      <c r="M127" s="215">
        <f t="shared" si="33"/>
        <v>0</v>
      </c>
      <c r="N127" s="515"/>
      <c r="O127" s="213">
        <v>0</v>
      </c>
      <c r="P127" s="213">
        <v>0</v>
      </c>
      <c r="Q127" s="215">
        <f t="shared" si="34"/>
        <v>0</v>
      </c>
      <c r="R127" s="515"/>
      <c r="S127" s="215">
        <f t="shared" si="35"/>
        <v>0</v>
      </c>
      <c r="T127" s="215">
        <f t="shared" si="35"/>
        <v>0</v>
      </c>
      <c r="U127" s="215">
        <f t="shared" si="23"/>
        <v>0</v>
      </c>
    </row>
    <row r="128" spans="1:21" x14ac:dyDescent="0.25">
      <c r="A128" s="78" t="s">
        <v>387</v>
      </c>
      <c r="B128" s="128" t="s">
        <v>388</v>
      </c>
      <c r="C128" s="213">
        <v>0</v>
      </c>
      <c r="D128" s="213">
        <v>0</v>
      </c>
      <c r="E128" s="215">
        <f t="shared" si="30"/>
        <v>0</v>
      </c>
      <c r="F128" s="515"/>
      <c r="G128" s="213">
        <v>0</v>
      </c>
      <c r="H128" s="213">
        <v>0</v>
      </c>
      <c r="I128" s="215">
        <f t="shared" si="32"/>
        <v>0</v>
      </c>
      <c r="J128" s="515"/>
      <c r="K128" s="213">
        <v>0</v>
      </c>
      <c r="L128" s="213">
        <v>0</v>
      </c>
      <c r="M128" s="215">
        <f t="shared" si="33"/>
        <v>0</v>
      </c>
      <c r="N128" s="515"/>
      <c r="O128" s="213">
        <v>0</v>
      </c>
      <c r="P128" s="213">
        <v>0</v>
      </c>
      <c r="Q128" s="215">
        <f t="shared" si="34"/>
        <v>0</v>
      </c>
      <c r="R128" s="515"/>
      <c r="S128" s="215">
        <f>C128+G128+K128+O128</f>
        <v>0</v>
      </c>
      <c r="T128" s="215">
        <f>D128+H128+L128+P128</f>
        <v>0</v>
      </c>
      <c r="U128" s="215">
        <f t="shared" si="23"/>
        <v>0</v>
      </c>
    </row>
    <row r="129" spans="1:21" ht="13" x14ac:dyDescent="0.3">
      <c r="A129" s="156">
        <v>84999</v>
      </c>
      <c r="B129" s="157" t="s">
        <v>389</v>
      </c>
      <c r="C129" s="215">
        <f>SUM(C110:C128)</f>
        <v>0</v>
      </c>
      <c r="D129" s="215">
        <f>SUM(D110:D128)</f>
        <v>0</v>
      </c>
      <c r="E129" s="215">
        <f t="shared" si="30"/>
        <v>0</v>
      </c>
      <c r="F129" s="515"/>
      <c r="G129" s="215">
        <f>SUM(G110:G128)</f>
        <v>0</v>
      </c>
      <c r="H129" s="215">
        <f>SUM(H110:H128)</f>
        <v>0</v>
      </c>
      <c r="I129" s="215">
        <f t="shared" si="32"/>
        <v>0</v>
      </c>
      <c r="J129" s="515"/>
      <c r="K129" s="215">
        <f>SUM(K110:K128)</f>
        <v>0</v>
      </c>
      <c r="L129" s="215">
        <f>SUM(L110:L128)</f>
        <v>0</v>
      </c>
      <c r="M129" s="215">
        <f t="shared" si="33"/>
        <v>0</v>
      </c>
      <c r="N129" s="515"/>
      <c r="O129" s="215">
        <f>SUM(O110:O128)</f>
        <v>0</v>
      </c>
      <c r="P129" s="215">
        <f>SUM(P110:P128)</f>
        <v>0</v>
      </c>
      <c r="Q129" s="215">
        <f t="shared" si="34"/>
        <v>0</v>
      </c>
      <c r="R129" s="515"/>
      <c r="S129" s="215">
        <f>C129+G129+K129+O129</f>
        <v>0</v>
      </c>
      <c r="T129" s="215">
        <f>D129+H129+L129+P129</f>
        <v>0</v>
      </c>
      <c r="U129" s="215">
        <f>S129+T129</f>
        <v>0</v>
      </c>
    </row>
    <row r="130" spans="1:21" ht="4.5" customHeight="1" x14ac:dyDescent="0.25">
      <c r="A130" s="53"/>
      <c r="B130" s="141"/>
      <c r="C130" s="218"/>
      <c r="D130" s="218"/>
      <c r="E130" s="219"/>
      <c r="F130" s="515"/>
      <c r="G130" s="218"/>
      <c r="H130" s="218"/>
      <c r="I130" s="219"/>
      <c r="J130" s="515"/>
      <c r="K130" s="218"/>
      <c r="L130" s="218"/>
      <c r="M130" s="219"/>
      <c r="N130" s="515"/>
      <c r="O130" s="218"/>
      <c r="P130" s="218"/>
      <c r="Q130" s="219"/>
      <c r="R130" s="515"/>
      <c r="S130" s="238"/>
      <c r="T130" s="518"/>
      <c r="U130" s="219"/>
    </row>
    <row r="131" spans="1:21" ht="13" x14ac:dyDescent="0.3">
      <c r="A131" s="156">
        <v>86999</v>
      </c>
      <c r="B131" s="159" t="s">
        <v>390</v>
      </c>
      <c r="C131" s="215">
        <f>C107+C129</f>
        <v>0</v>
      </c>
      <c r="D131" s="215">
        <f>D107+D129</f>
        <v>0</v>
      </c>
      <c r="E131" s="215">
        <f>E107+E129</f>
        <v>0</v>
      </c>
      <c r="F131" s="515"/>
      <c r="G131" s="215">
        <f>G107+G129</f>
        <v>0</v>
      </c>
      <c r="H131" s="215">
        <f>H107+H129</f>
        <v>0</v>
      </c>
      <c r="I131" s="215">
        <f>I107+I129</f>
        <v>0</v>
      </c>
      <c r="J131" s="515"/>
      <c r="K131" s="215">
        <f>K107+K129</f>
        <v>0</v>
      </c>
      <c r="L131" s="215">
        <f>L107+L129</f>
        <v>0</v>
      </c>
      <c r="M131" s="215">
        <f>M107+M129</f>
        <v>0</v>
      </c>
      <c r="N131" s="515"/>
      <c r="O131" s="215">
        <f>O107+O129</f>
        <v>0</v>
      </c>
      <c r="P131" s="215">
        <f>P107+P129</f>
        <v>0</v>
      </c>
      <c r="Q131" s="215">
        <f>Q107+Q129</f>
        <v>0</v>
      </c>
      <c r="R131" s="515"/>
      <c r="S131" s="215">
        <f t="shared" ref="S131:T133" si="36">C131+G131+K131+O131</f>
        <v>0</v>
      </c>
      <c r="T131" s="215">
        <f t="shared" si="36"/>
        <v>0</v>
      </c>
      <c r="U131" s="215">
        <f t="shared" si="23"/>
        <v>0</v>
      </c>
    </row>
    <row r="132" spans="1:21" ht="13" x14ac:dyDescent="0.3">
      <c r="A132" s="160">
        <v>87999</v>
      </c>
      <c r="B132" s="161" t="s">
        <v>391</v>
      </c>
      <c r="C132" s="215">
        <f>C30-C131</f>
        <v>0</v>
      </c>
      <c r="D132" s="252">
        <f>D30-D131</f>
        <v>0</v>
      </c>
      <c r="E132" s="215">
        <f>E30-E131</f>
        <v>0</v>
      </c>
      <c r="F132" s="515"/>
      <c r="G132" s="215">
        <f>G30-G131</f>
        <v>0</v>
      </c>
      <c r="H132" s="215">
        <f>H30-H131</f>
        <v>0</v>
      </c>
      <c r="I132" s="215">
        <f>I30-I131</f>
        <v>0</v>
      </c>
      <c r="J132" s="515"/>
      <c r="K132" s="215">
        <f>K30-K131</f>
        <v>0</v>
      </c>
      <c r="L132" s="215">
        <f>L30-L131</f>
        <v>0</v>
      </c>
      <c r="M132" s="215">
        <f>M30-M131</f>
        <v>0</v>
      </c>
      <c r="N132" s="515"/>
      <c r="O132" s="215">
        <f>O30-O131</f>
        <v>0</v>
      </c>
      <c r="P132" s="215">
        <f>P30-P131</f>
        <v>0</v>
      </c>
      <c r="Q132" s="215">
        <f>Q30-Q131</f>
        <v>0</v>
      </c>
      <c r="R132" s="515"/>
      <c r="S132" s="215">
        <f t="shared" si="36"/>
        <v>0</v>
      </c>
      <c r="T132" s="215">
        <f t="shared" si="36"/>
        <v>0</v>
      </c>
      <c r="U132" s="215">
        <f t="shared" si="23"/>
        <v>0</v>
      </c>
    </row>
    <row r="133" spans="1:21" ht="13.5" customHeight="1" x14ac:dyDescent="0.3">
      <c r="A133" s="160">
        <v>88999</v>
      </c>
      <c r="B133" s="162" t="s">
        <v>392</v>
      </c>
      <c r="C133" s="213">
        <v>0</v>
      </c>
      <c r="D133" s="214">
        <v>0</v>
      </c>
      <c r="E133" s="215">
        <f>C133+D133</f>
        <v>0</v>
      </c>
      <c r="F133" s="515"/>
      <c r="G133" s="213">
        <v>0</v>
      </c>
      <c r="H133" s="213">
        <v>0</v>
      </c>
      <c r="I133" s="215">
        <f>G133+H133</f>
        <v>0</v>
      </c>
      <c r="J133" s="515"/>
      <c r="K133" s="213">
        <v>0</v>
      </c>
      <c r="L133" s="213">
        <v>0</v>
      </c>
      <c r="M133" s="215">
        <f>K133+L133</f>
        <v>0</v>
      </c>
      <c r="N133" s="515"/>
      <c r="O133" s="213">
        <v>0</v>
      </c>
      <c r="P133" s="213">
        <v>0</v>
      </c>
      <c r="Q133" s="215">
        <f>O133+P133</f>
        <v>0</v>
      </c>
      <c r="R133" s="515"/>
      <c r="S133" s="215">
        <f t="shared" si="36"/>
        <v>0</v>
      </c>
      <c r="T133" s="215">
        <f t="shared" si="36"/>
        <v>0</v>
      </c>
      <c r="U133" s="215">
        <f t="shared" si="23"/>
        <v>0</v>
      </c>
    </row>
    <row r="134" spans="1:21" ht="13.5" customHeight="1" x14ac:dyDescent="0.25">
      <c r="A134" s="164"/>
      <c r="B134" s="165"/>
      <c r="C134" s="212"/>
      <c r="D134" s="212"/>
      <c r="E134" s="219"/>
      <c r="F134" s="515"/>
      <c r="G134" s="212"/>
      <c r="H134" s="212"/>
      <c r="I134" s="219"/>
      <c r="J134" s="515"/>
      <c r="K134" s="212"/>
      <c r="L134" s="212"/>
      <c r="M134" s="219"/>
      <c r="N134" s="515"/>
      <c r="O134" s="212"/>
      <c r="P134" s="212"/>
      <c r="Q134" s="219"/>
      <c r="R134" s="515"/>
      <c r="S134" s="219"/>
      <c r="T134" s="219"/>
      <c r="U134" s="219"/>
    </row>
    <row r="135" spans="1:21" ht="15" customHeight="1" x14ac:dyDescent="0.3">
      <c r="A135" s="160">
        <v>89999</v>
      </c>
      <c r="B135" s="161" t="s">
        <v>393</v>
      </c>
      <c r="C135" s="215">
        <f>C132+C133</f>
        <v>0</v>
      </c>
      <c r="D135" s="215">
        <f>D132+D133</f>
        <v>0</v>
      </c>
      <c r="E135" s="215">
        <f>E132+E133</f>
        <v>0</v>
      </c>
      <c r="F135" s="515"/>
      <c r="G135" s="215">
        <f>G132+G133</f>
        <v>0</v>
      </c>
      <c r="H135" s="215">
        <f>H132+H133</f>
        <v>0</v>
      </c>
      <c r="I135" s="215">
        <f>I132+I133</f>
        <v>0</v>
      </c>
      <c r="J135" s="515"/>
      <c r="K135" s="215">
        <f>K132+K133</f>
        <v>0</v>
      </c>
      <c r="L135" s="215">
        <f>L132+L133</f>
        <v>0</v>
      </c>
      <c r="M135" s="215">
        <f>M132+M133</f>
        <v>0</v>
      </c>
      <c r="N135" s="515"/>
      <c r="O135" s="215">
        <f>O132+O133</f>
        <v>0</v>
      </c>
      <c r="P135" s="215">
        <f>P132+P133</f>
        <v>0</v>
      </c>
      <c r="Q135" s="215">
        <f>Q132+Q133</f>
        <v>0</v>
      </c>
      <c r="R135" s="515"/>
      <c r="S135" s="215">
        <f t="shared" ref="S135:T138" si="37">C135+G135+K135+O135</f>
        <v>0</v>
      </c>
      <c r="T135" s="215">
        <f t="shared" si="37"/>
        <v>0</v>
      </c>
      <c r="U135" s="215">
        <f t="shared" si="23"/>
        <v>0</v>
      </c>
    </row>
    <row r="136" spans="1:21" x14ac:dyDescent="0.25">
      <c r="A136" s="59" t="s">
        <v>394</v>
      </c>
      <c r="B136" s="128" t="s">
        <v>395</v>
      </c>
      <c r="C136" s="213">
        <v>0</v>
      </c>
      <c r="D136" s="213">
        <v>0</v>
      </c>
      <c r="E136" s="215">
        <f>C136+D136</f>
        <v>0</v>
      </c>
      <c r="F136" s="515"/>
      <c r="G136" s="213">
        <v>0</v>
      </c>
      <c r="H136" s="213">
        <v>0</v>
      </c>
      <c r="I136" s="215">
        <f>G136+H136</f>
        <v>0</v>
      </c>
      <c r="J136" s="515"/>
      <c r="K136" s="213">
        <v>0</v>
      </c>
      <c r="L136" s="213">
        <v>0</v>
      </c>
      <c r="M136" s="215">
        <f>K136+L136</f>
        <v>0</v>
      </c>
      <c r="N136" s="515"/>
      <c r="O136" s="213">
        <v>0</v>
      </c>
      <c r="P136" s="213">
        <v>0</v>
      </c>
      <c r="Q136" s="215">
        <f>O136+P136</f>
        <v>0</v>
      </c>
      <c r="R136" s="515"/>
      <c r="S136" s="215">
        <f t="shared" si="37"/>
        <v>0</v>
      </c>
      <c r="T136" s="215">
        <f t="shared" si="37"/>
        <v>0</v>
      </c>
      <c r="U136" s="215">
        <f t="shared" si="23"/>
        <v>0</v>
      </c>
    </row>
    <row r="137" spans="1:21" x14ac:dyDescent="0.25">
      <c r="A137" s="78" t="s">
        <v>396</v>
      </c>
      <c r="B137" s="128" t="s">
        <v>397</v>
      </c>
      <c r="C137" s="213">
        <v>0</v>
      </c>
      <c r="D137" s="213">
        <v>0</v>
      </c>
      <c r="E137" s="215">
        <f>C137+D137</f>
        <v>0</v>
      </c>
      <c r="F137" s="515"/>
      <c r="G137" s="213">
        <v>0</v>
      </c>
      <c r="H137" s="213">
        <v>0</v>
      </c>
      <c r="I137" s="215">
        <f>G137+H137</f>
        <v>0</v>
      </c>
      <c r="J137" s="515"/>
      <c r="K137" s="213">
        <v>0</v>
      </c>
      <c r="L137" s="213">
        <v>0</v>
      </c>
      <c r="M137" s="215">
        <f>K137+L137</f>
        <v>0</v>
      </c>
      <c r="N137" s="515"/>
      <c r="O137" s="213">
        <v>0</v>
      </c>
      <c r="P137" s="213">
        <v>0</v>
      </c>
      <c r="Q137" s="215">
        <f>O137+P137</f>
        <v>0</v>
      </c>
      <c r="R137" s="515"/>
      <c r="S137" s="215">
        <f t="shared" si="37"/>
        <v>0</v>
      </c>
      <c r="T137" s="215">
        <f t="shared" si="37"/>
        <v>0</v>
      </c>
      <c r="U137" s="215">
        <f t="shared" si="23"/>
        <v>0</v>
      </c>
    </row>
    <row r="138" spans="1:21" x14ac:dyDescent="0.25">
      <c r="A138" s="78" t="s">
        <v>398</v>
      </c>
      <c r="B138" s="53" t="s">
        <v>198</v>
      </c>
      <c r="C138" s="213">
        <v>0</v>
      </c>
      <c r="D138" s="213">
        <v>0</v>
      </c>
      <c r="E138" s="215">
        <f>C138+D138</f>
        <v>0</v>
      </c>
      <c r="F138" s="515"/>
      <c r="G138" s="213">
        <v>0</v>
      </c>
      <c r="H138" s="213">
        <v>0</v>
      </c>
      <c r="I138" s="215">
        <f>G138+H138</f>
        <v>0</v>
      </c>
      <c r="J138" s="515"/>
      <c r="K138" s="213">
        <v>0</v>
      </c>
      <c r="L138" s="213">
        <v>0</v>
      </c>
      <c r="M138" s="215">
        <f>K138+L138</f>
        <v>0</v>
      </c>
      <c r="N138" s="515"/>
      <c r="O138" s="213">
        <v>0</v>
      </c>
      <c r="P138" s="213">
        <v>0</v>
      </c>
      <c r="Q138" s="215">
        <f>O138+P138</f>
        <v>0</v>
      </c>
      <c r="R138" s="515"/>
      <c r="S138" s="215">
        <f t="shared" si="37"/>
        <v>0</v>
      </c>
      <c r="T138" s="215">
        <f t="shared" si="37"/>
        <v>0</v>
      </c>
      <c r="U138" s="215">
        <f>S138+T138</f>
        <v>0</v>
      </c>
    </row>
    <row r="139" spans="1:21" x14ac:dyDescent="0.25">
      <c r="A139" s="49"/>
      <c r="B139" s="128"/>
      <c r="C139" s="216"/>
      <c r="D139" s="216"/>
      <c r="E139" s="217"/>
      <c r="F139" s="515"/>
      <c r="G139" s="216"/>
      <c r="H139" s="216"/>
      <c r="I139" s="217"/>
      <c r="J139" s="515"/>
      <c r="K139" s="216"/>
      <c r="L139" s="216"/>
      <c r="M139" s="217"/>
      <c r="N139" s="515"/>
      <c r="O139" s="216"/>
      <c r="P139" s="216"/>
      <c r="Q139" s="217"/>
      <c r="R139" s="515"/>
      <c r="S139" s="217"/>
      <c r="T139" s="217"/>
      <c r="U139" s="217"/>
    </row>
    <row r="140" spans="1:21" ht="13.5" customHeight="1" x14ac:dyDescent="0.3">
      <c r="A140" s="156">
        <v>99999</v>
      </c>
      <c r="B140" s="152" t="s">
        <v>399</v>
      </c>
      <c r="C140" s="240">
        <f>C135-C136-C137-C138</f>
        <v>0</v>
      </c>
      <c r="D140" s="240">
        <f>D135-D136-D137-D138</f>
        <v>0</v>
      </c>
      <c r="E140" s="240">
        <f>E135-E136-E137-E138</f>
        <v>0</v>
      </c>
      <c r="F140" s="522"/>
      <c r="G140" s="240">
        <f>G135-G136-G137-G138</f>
        <v>0</v>
      </c>
      <c r="H140" s="240">
        <f>H135-H136-H137-H138</f>
        <v>0</v>
      </c>
      <c r="I140" s="240">
        <f>I135-I136-I137-I138</f>
        <v>0</v>
      </c>
      <c r="J140" s="522"/>
      <c r="K140" s="240">
        <f>K135-K136-K137-K138</f>
        <v>0</v>
      </c>
      <c r="L140" s="240">
        <f>L135-L136-L137-L138</f>
        <v>0</v>
      </c>
      <c r="M140" s="240">
        <f>M135-M136-M137-M138</f>
        <v>0</v>
      </c>
      <c r="N140" s="522"/>
      <c r="O140" s="240">
        <f>O135-O136-O137-O138</f>
        <v>0</v>
      </c>
      <c r="P140" s="240">
        <f>P135-P136-P137-P138</f>
        <v>0</v>
      </c>
      <c r="Q140" s="240">
        <f>Q135-Q136-Q137-Q138</f>
        <v>0</v>
      </c>
      <c r="R140" s="522"/>
      <c r="S140" s="240">
        <f>S135-S136-S137-S138</f>
        <v>0</v>
      </c>
      <c r="T140" s="240">
        <f>T135-T136-T137-T138</f>
        <v>0</v>
      </c>
      <c r="U140" s="240">
        <f>U135-U136-U137-U138</f>
        <v>0</v>
      </c>
    </row>
    <row r="141" spans="1:21" ht="14.25" customHeight="1" x14ac:dyDescent="0.25">
      <c r="A141" s="53"/>
      <c r="B141" s="141"/>
      <c r="C141" s="218"/>
      <c r="D141" s="218"/>
      <c r="E141" s="219"/>
      <c r="F141" s="515"/>
      <c r="G141" s="218"/>
      <c r="H141" s="218"/>
      <c r="I141" s="219"/>
      <c r="J141" s="515"/>
      <c r="K141" s="218"/>
      <c r="L141" s="218"/>
      <c r="M141" s="219"/>
      <c r="N141" s="515"/>
      <c r="O141" s="218"/>
      <c r="P141" s="218"/>
      <c r="Q141" s="219"/>
      <c r="R141" s="515"/>
      <c r="S141" s="523"/>
      <c r="T141" s="523"/>
      <c r="U141" s="217"/>
    </row>
    <row r="142" spans="1:21" x14ac:dyDescent="0.25">
      <c r="A142" s="78" t="s">
        <v>400</v>
      </c>
      <c r="B142" s="128" t="s">
        <v>401</v>
      </c>
      <c r="C142" s="213">
        <v>0</v>
      </c>
      <c r="D142" s="213">
        <v>0</v>
      </c>
      <c r="E142" s="215">
        <f>C142+D142</f>
        <v>0</v>
      </c>
      <c r="F142" s="515"/>
      <c r="G142" s="213">
        <v>0</v>
      </c>
      <c r="H142" s="213">
        <v>0</v>
      </c>
      <c r="I142" s="215">
        <f>G142+H142</f>
        <v>0</v>
      </c>
      <c r="J142" s="515"/>
      <c r="K142" s="213">
        <v>0</v>
      </c>
      <c r="L142" s="213">
        <v>0</v>
      </c>
      <c r="M142" s="215">
        <f>K142+L142</f>
        <v>0</v>
      </c>
      <c r="N142" s="515"/>
      <c r="O142" s="213">
        <v>0</v>
      </c>
      <c r="P142" s="213">
        <v>0</v>
      </c>
      <c r="Q142" s="215">
        <f>O142+P142</f>
        <v>0</v>
      </c>
      <c r="R142" s="515"/>
      <c r="S142" s="215">
        <f t="shared" ref="S142:T144" si="38">C142+G142+K142+O142</f>
        <v>0</v>
      </c>
      <c r="T142" s="215">
        <f t="shared" si="38"/>
        <v>0</v>
      </c>
      <c r="U142" s="215">
        <f>S142+T142</f>
        <v>0</v>
      </c>
    </row>
    <row r="143" spans="1:21" x14ac:dyDescent="0.25">
      <c r="A143" s="78" t="s">
        <v>402</v>
      </c>
      <c r="B143" s="155" t="s">
        <v>403</v>
      </c>
      <c r="C143" s="213">
        <v>0</v>
      </c>
      <c r="D143" s="213">
        <v>0</v>
      </c>
      <c r="E143" s="215">
        <f>C143+D143</f>
        <v>0</v>
      </c>
      <c r="F143" s="515"/>
      <c r="G143" s="213">
        <v>0</v>
      </c>
      <c r="H143" s="213">
        <v>0</v>
      </c>
      <c r="I143" s="215">
        <f>G143+H143</f>
        <v>0</v>
      </c>
      <c r="J143" s="515"/>
      <c r="K143" s="213">
        <v>0</v>
      </c>
      <c r="L143" s="213">
        <v>0</v>
      </c>
      <c r="M143" s="215">
        <f>K143+L143</f>
        <v>0</v>
      </c>
      <c r="N143" s="515"/>
      <c r="O143" s="213">
        <v>0</v>
      </c>
      <c r="P143" s="213">
        <v>0</v>
      </c>
      <c r="Q143" s="215">
        <f>O143+P143</f>
        <v>0</v>
      </c>
      <c r="R143" s="515"/>
      <c r="S143" s="215">
        <f t="shared" si="38"/>
        <v>0</v>
      </c>
      <c r="T143" s="215">
        <f t="shared" si="38"/>
        <v>0</v>
      </c>
      <c r="U143" s="215">
        <f>S143+T143</f>
        <v>0</v>
      </c>
    </row>
    <row r="144" spans="1:21" x14ac:dyDescent="0.25">
      <c r="A144" s="78" t="s">
        <v>404</v>
      </c>
      <c r="B144" s="155" t="s">
        <v>405</v>
      </c>
      <c r="C144" s="213">
        <v>0</v>
      </c>
      <c r="D144" s="213">
        <v>0</v>
      </c>
      <c r="E144" s="215">
        <f>C144+D144</f>
        <v>0</v>
      </c>
      <c r="F144" s="515"/>
      <c r="G144" s="213">
        <v>0</v>
      </c>
      <c r="H144" s="213">
        <v>0</v>
      </c>
      <c r="I144" s="215">
        <f>G144+H144</f>
        <v>0</v>
      </c>
      <c r="J144" s="515"/>
      <c r="K144" s="213">
        <v>0</v>
      </c>
      <c r="L144" s="213">
        <v>0</v>
      </c>
      <c r="M144" s="215">
        <f>K144+L144</f>
        <v>0</v>
      </c>
      <c r="N144" s="515"/>
      <c r="O144" s="213">
        <v>0</v>
      </c>
      <c r="P144" s="213">
        <v>0</v>
      </c>
      <c r="Q144" s="215">
        <f>O144+P144</f>
        <v>0</v>
      </c>
      <c r="R144" s="515"/>
      <c r="S144" s="215">
        <f t="shared" si="38"/>
        <v>0</v>
      </c>
      <c r="T144" s="215">
        <f t="shared" si="38"/>
        <v>0</v>
      </c>
      <c r="U144" s="215">
        <f>S144+T144</f>
        <v>0</v>
      </c>
    </row>
    <row r="145" spans="1:21" x14ac:dyDescent="0.25">
      <c r="A145" s="49"/>
      <c r="B145" s="128"/>
      <c r="C145" s="216"/>
      <c r="D145" s="216"/>
      <c r="E145" s="217"/>
      <c r="F145" s="515"/>
      <c r="G145" s="216"/>
      <c r="H145" s="216"/>
      <c r="I145" s="217"/>
      <c r="J145" s="515"/>
      <c r="K145" s="216"/>
      <c r="L145" s="216"/>
      <c r="M145" s="217"/>
      <c r="N145" s="515"/>
      <c r="O145" s="216"/>
      <c r="P145" s="216"/>
      <c r="Q145" s="217"/>
      <c r="R145" s="515"/>
      <c r="S145" s="217"/>
      <c r="T145" s="217"/>
      <c r="U145" s="217"/>
    </row>
    <row r="146" spans="1:21" ht="13.5" customHeight="1" x14ac:dyDescent="0.3">
      <c r="A146" s="156">
        <v>999999</v>
      </c>
      <c r="B146" s="175" t="s">
        <v>406</v>
      </c>
      <c r="C146" s="215">
        <f>C140-C142-C143-C144</f>
        <v>0</v>
      </c>
      <c r="D146" s="215">
        <f>D140-D142-D143-D144</f>
        <v>0</v>
      </c>
      <c r="E146" s="215">
        <f>E140-E142-E143-E144</f>
        <v>0</v>
      </c>
      <c r="F146" s="515"/>
      <c r="G146" s="215">
        <f>G140-G142-G143-G144</f>
        <v>0</v>
      </c>
      <c r="H146" s="215">
        <f>H140-H142-H143-H144</f>
        <v>0</v>
      </c>
      <c r="I146" s="215">
        <f>I140-I142-I143-I144</f>
        <v>0</v>
      </c>
      <c r="J146" s="515"/>
      <c r="K146" s="215">
        <f>K140-K142-K143-K144</f>
        <v>0</v>
      </c>
      <c r="L146" s="215">
        <f>L140-L142-L143-L144</f>
        <v>0</v>
      </c>
      <c r="M146" s="215">
        <f>M140-M142-M143-M144</f>
        <v>0</v>
      </c>
      <c r="N146" s="515"/>
      <c r="O146" s="215">
        <f>O140-O142-O143-O144</f>
        <v>0</v>
      </c>
      <c r="P146" s="215">
        <f>P140-P142-P143-P144</f>
        <v>0</v>
      </c>
      <c r="Q146" s="215">
        <f>Q140-Q142-Q143-Q144</f>
        <v>0</v>
      </c>
      <c r="R146" s="211"/>
      <c r="S146" s="215">
        <f>S140-S142-S143-S144</f>
        <v>0</v>
      </c>
      <c r="T146" s="215">
        <f>T140-T142-T143-T144</f>
        <v>0</v>
      </c>
      <c r="U146" s="215">
        <f>U140-U142-U143-U144</f>
        <v>0</v>
      </c>
    </row>
    <row r="147" spans="1:21" x14ac:dyDescent="0.25">
      <c r="C147" s="253"/>
      <c r="D147" s="253"/>
      <c r="E147" s="241"/>
      <c r="I147" s="241"/>
      <c r="M147" s="241"/>
      <c r="Q147" s="241"/>
    </row>
    <row r="148" spans="1:21" x14ac:dyDescent="0.25">
      <c r="A148" s="1161"/>
      <c r="C148" s="253"/>
      <c r="D148" s="253"/>
      <c r="E148" s="241"/>
      <c r="I148" s="241"/>
      <c r="M148" s="241"/>
      <c r="Q148" s="241"/>
    </row>
    <row r="149" spans="1:21" x14ac:dyDescent="0.25">
      <c r="C149" s="253"/>
      <c r="D149" s="253"/>
      <c r="E149" s="241"/>
      <c r="I149" s="241"/>
      <c r="M149" s="241"/>
      <c r="Q149" s="241"/>
    </row>
    <row r="150" spans="1:21" x14ac:dyDescent="0.25">
      <c r="C150" s="253"/>
      <c r="D150" s="253"/>
      <c r="E150" s="241"/>
      <c r="I150" s="241"/>
      <c r="M150" s="241"/>
      <c r="Q150" s="241"/>
    </row>
    <row r="151" spans="1:21" x14ac:dyDescent="0.25">
      <c r="C151" s="253"/>
      <c r="D151" s="253"/>
      <c r="E151" s="241"/>
      <c r="I151" s="241"/>
      <c r="M151" s="241"/>
      <c r="Q151" s="241"/>
    </row>
    <row r="152" spans="1:21" x14ac:dyDescent="0.25">
      <c r="C152" s="253"/>
      <c r="D152" s="253"/>
      <c r="E152" s="241"/>
      <c r="I152" s="241"/>
      <c r="M152" s="241"/>
      <c r="Q152" s="241"/>
    </row>
    <row r="153" spans="1:21" x14ac:dyDescent="0.25">
      <c r="C153" s="253"/>
      <c r="D153" s="253"/>
      <c r="E153" s="241"/>
      <c r="I153" s="241"/>
      <c r="M153" s="241"/>
      <c r="Q153" s="241"/>
    </row>
    <row r="154" spans="1:21" x14ac:dyDescent="0.25">
      <c r="C154" s="253"/>
      <c r="D154" s="253"/>
      <c r="E154" s="241"/>
      <c r="I154" s="241"/>
      <c r="M154" s="241"/>
      <c r="Q154" s="241"/>
    </row>
    <row r="155" spans="1:21" x14ac:dyDescent="0.25">
      <c r="C155" s="253"/>
      <c r="D155" s="253"/>
      <c r="E155" s="241"/>
      <c r="I155" s="241"/>
      <c r="M155" s="241"/>
      <c r="Q155" s="241"/>
    </row>
    <row r="156" spans="1:21" x14ac:dyDescent="0.25">
      <c r="C156" s="253"/>
      <c r="D156" s="253"/>
      <c r="E156" s="241"/>
      <c r="I156" s="241"/>
      <c r="M156" s="241"/>
      <c r="Q156" s="241"/>
    </row>
    <row r="157" spans="1:21" x14ac:dyDescent="0.25">
      <c r="C157" s="253"/>
      <c r="D157" s="253"/>
      <c r="E157" s="241"/>
      <c r="I157" s="241"/>
      <c r="M157" s="241"/>
      <c r="Q157" s="241"/>
    </row>
    <row r="158" spans="1:21" x14ac:dyDescent="0.25">
      <c r="C158" s="253"/>
      <c r="D158" s="253"/>
      <c r="E158" s="241"/>
      <c r="I158" s="241"/>
      <c r="M158" s="241"/>
      <c r="Q158" s="241"/>
    </row>
    <row r="159" spans="1:21" x14ac:dyDescent="0.25">
      <c r="C159" s="253"/>
      <c r="D159" s="253"/>
      <c r="E159" s="241"/>
      <c r="I159" s="241"/>
      <c r="M159" s="241"/>
      <c r="Q159" s="241"/>
    </row>
    <row r="160" spans="1:21" x14ac:dyDescent="0.25">
      <c r="C160" s="253"/>
      <c r="D160" s="253"/>
      <c r="E160" s="241"/>
      <c r="I160" s="241"/>
      <c r="M160" s="241"/>
      <c r="Q160" s="241"/>
    </row>
    <row r="161" spans="3:17" x14ac:dyDescent="0.25">
      <c r="C161" s="253"/>
      <c r="D161" s="253"/>
      <c r="E161" s="241"/>
      <c r="I161" s="241"/>
      <c r="M161" s="241"/>
      <c r="Q161" s="241"/>
    </row>
    <row r="162" spans="3:17" x14ac:dyDescent="0.25">
      <c r="C162" s="253"/>
      <c r="D162" s="253"/>
      <c r="E162" s="241"/>
      <c r="I162" s="241"/>
      <c r="M162" s="241"/>
      <c r="Q162" s="241"/>
    </row>
    <row r="163" spans="3:17" x14ac:dyDescent="0.25">
      <c r="C163" s="253"/>
      <c r="D163" s="253"/>
      <c r="E163" s="241"/>
      <c r="I163" s="241"/>
      <c r="M163" s="241"/>
      <c r="Q163" s="241"/>
    </row>
    <row r="164" spans="3:17" x14ac:dyDescent="0.25">
      <c r="C164" s="253"/>
      <c r="D164" s="253"/>
      <c r="E164" s="241"/>
      <c r="I164" s="241"/>
      <c r="M164" s="241"/>
      <c r="Q164" s="241"/>
    </row>
    <row r="165" spans="3:17" x14ac:dyDescent="0.25">
      <c r="C165" s="253"/>
      <c r="D165" s="253"/>
      <c r="E165" s="241"/>
      <c r="I165" s="241"/>
      <c r="M165" s="241"/>
      <c r="Q165" s="241"/>
    </row>
    <row r="166" spans="3:17" x14ac:dyDescent="0.25">
      <c r="C166" s="253"/>
      <c r="D166" s="253"/>
      <c r="E166" s="241"/>
      <c r="I166" s="241"/>
      <c r="M166" s="241"/>
      <c r="Q166" s="241"/>
    </row>
    <row r="167" spans="3:17" x14ac:dyDescent="0.25">
      <c r="C167" s="253"/>
      <c r="D167" s="253"/>
      <c r="E167" s="241"/>
      <c r="I167" s="241"/>
      <c r="M167" s="241"/>
      <c r="Q167" s="241"/>
    </row>
    <row r="168" spans="3:17" x14ac:dyDescent="0.25">
      <c r="C168" s="253"/>
      <c r="D168" s="253"/>
      <c r="E168" s="241"/>
      <c r="I168" s="241"/>
      <c r="M168" s="241"/>
      <c r="Q168" s="241"/>
    </row>
    <row r="169" spans="3:17" x14ac:dyDescent="0.25">
      <c r="C169" s="253"/>
      <c r="D169" s="253"/>
      <c r="E169" s="241"/>
      <c r="I169" s="241"/>
      <c r="M169" s="241"/>
      <c r="Q169" s="241"/>
    </row>
    <row r="170" spans="3:17" x14ac:dyDescent="0.25">
      <c r="C170" s="253"/>
      <c r="D170" s="253"/>
      <c r="E170" s="241"/>
      <c r="I170" s="241"/>
      <c r="M170" s="241"/>
      <c r="Q170" s="241"/>
    </row>
    <row r="171" spans="3:17" x14ac:dyDescent="0.25">
      <c r="C171" s="253"/>
      <c r="D171" s="253"/>
      <c r="E171" s="241"/>
      <c r="I171" s="241"/>
      <c r="M171" s="241"/>
      <c r="Q171" s="241"/>
    </row>
    <row r="172" spans="3:17" x14ac:dyDescent="0.25">
      <c r="C172" s="253"/>
      <c r="D172" s="253"/>
      <c r="E172" s="241"/>
      <c r="I172" s="241"/>
      <c r="M172" s="241"/>
      <c r="Q172" s="241"/>
    </row>
    <row r="173" spans="3:17" x14ac:dyDescent="0.25">
      <c r="C173" s="253"/>
      <c r="D173" s="253"/>
      <c r="E173" s="241"/>
      <c r="I173" s="241"/>
      <c r="M173" s="241"/>
      <c r="Q173" s="241"/>
    </row>
    <row r="174" spans="3:17" x14ac:dyDescent="0.25">
      <c r="C174" s="253"/>
      <c r="D174" s="253"/>
      <c r="E174" s="241"/>
      <c r="I174" s="241"/>
      <c r="M174" s="241"/>
      <c r="Q174" s="241"/>
    </row>
    <row r="175" spans="3:17" x14ac:dyDescent="0.25">
      <c r="C175" s="253"/>
      <c r="D175" s="253"/>
      <c r="E175" s="241"/>
      <c r="I175" s="241"/>
      <c r="M175" s="241"/>
      <c r="Q175" s="241"/>
    </row>
    <row r="176" spans="3:17" x14ac:dyDescent="0.25">
      <c r="C176" s="253"/>
      <c r="D176" s="253"/>
      <c r="E176" s="241"/>
      <c r="I176" s="241"/>
      <c r="M176" s="241"/>
      <c r="Q176" s="241"/>
    </row>
    <row r="177" spans="3:17" x14ac:dyDescent="0.25">
      <c r="C177" s="253"/>
      <c r="D177" s="253"/>
      <c r="E177" s="241"/>
      <c r="I177" s="241"/>
      <c r="M177" s="241"/>
      <c r="Q177" s="241"/>
    </row>
    <row r="178" spans="3:17" x14ac:dyDescent="0.25">
      <c r="C178" s="253"/>
      <c r="D178" s="253"/>
      <c r="E178" s="241"/>
      <c r="I178" s="241"/>
      <c r="M178" s="241"/>
      <c r="Q178" s="241"/>
    </row>
    <row r="179" spans="3:17" x14ac:dyDescent="0.25">
      <c r="C179" s="253"/>
      <c r="D179" s="253"/>
      <c r="E179" s="241"/>
      <c r="I179" s="241"/>
      <c r="M179" s="241"/>
      <c r="Q179" s="241"/>
    </row>
    <row r="180" spans="3:17" x14ac:dyDescent="0.25">
      <c r="C180" s="253"/>
      <c r="D180" s="253"/>
      <c r="E180" s="241"/>
      <c r="I180" s="241"/>
      <c r="M180" s="241"/>
      <c r="Q180" s="241"/>
    </row>
    <row r="181" spans="3:17" x14ac:dyDescent="0.25">
      <c r="C181" s="253"/>
      <c r="D181" s="253"/>
      <c r="E181" s="241"/>
      <c r="I181" s="241"/>
      <c r="M181" s="241"/>
      <c r="Q181" s="241"/>
    </row>
    <row r="182" spans="3:17" x14ac:dyDescent="0.25">
      <c r="C182" s="253"/>
      <c r="D182" s="253"/>
      <c r="E182" s="241"/>
      <c r="I182" s="241"/>
      <c r="M182" s="241"/>
      <c r="Q182" s="241"/>
    </row>
    <row r="183" spans="3:17" x14ac:dyDescent="0.25">
      <c r="C183" s="253"/>
      <c r="D183" s="253"/>
      <c r="E183" s="241"/>
      <c r="I183" s="241"/>
      <c r="M183" s="241"/>
      <c r="Q183" s="241"/>
    </row>
    <row r="184" spans="3:17" x14ac:dyDescent="0.25">
      <c r="C184" s="253"/>
      <c r="D184" s="253"/>
      <c r="E184" s="241"/>
      <c r="I184" s="241"/>
      <c r="M184" s="241"/>
      <c r="Q184" s="241"/>
    </row>
    <row r="185" spans="3:17" x14ac:dyDescent="0.25">
      <c r="C185" s="253"/>
      <c r="D185" s="253"/>
      <c r="E185" s="241"/>
      <c r="I185" s="241"/>
      <c r="M185" s="241"/>
      <c r="Q185" s="241"/>
    </row>
    <row r="186" spans="3:17" x14ac:dyDescent="0.25">
      <c r="C186" s="253"/>
      <c r="D186" s="253"/>
      <c r="E186" s="241"/>
      <c r="I186" s="241"/>
      <c r="M186" s="241"/>
      <c r="Q186" s="241"/>
    </row>
    <row r="187" spans="3:17" x14ac:dyDescent="0.25">
      <c r="C187" s="253"/>
      <c r="D187" s="253"/>
      <c r="E187" s="241"/>
      <c r="I187" s="241"/>
      <c r="M187" s="241"/>
      <c r="Q187" s="241"/>
    </row>
    <row r="188" spans="3:17" x14ac:dyDescent="0.25">
      <c r="C188" s="253"/>
      <c r="D188" s="253"/>
      <c r="E188" s="241"/>
      <c r="I188" s="241"/>
      <c r="M188" s="241"/>
      <c r="Q188" s="241"/>
    </row>
    <row r="189" spans="3:17" x14ac:dyDescent="0.25">
      <c r="C189" s="253"/>
      <c r="D189" s="253"/>
      <c r="E189" s="241"/>
      <c r="I189" s="241"/>
      <c r="M189" s="241"/>
      <c r="Q189" s="241"/>
    </row>
    <row r="190" spans="3:17" x14ac:dyDescent="0.25">
      <c r="C190" s="253"/>
      <c r="D190" s="253"/>
      <c r="E190" s="241"/>
      <c r="I190" s="241"/>
      <c r="M190" s="241"/>
      <c r="Q190" s="241"/>
    </row>
    <row r="191" spans="3:17" x14ac:dyDescent="0.25">
      <c r="C191" s="253"/>
      <c r="D191" s="253"/>
      <c r="E191" s="241"/>
      <c r="I191" s="241"/>
      <c r="M191" s="241"/>
      <c r="Q191" s="241"/>
    </row>
    <row r="192" spans="3:17" x14ac:dyDescent="0.25">
      <c r="C192" s="253"/>
      <c r="D192" s="253"/>
      <c r="E192" s="241"/>
      <c r="I192" s="241"/>
      <c r="M192" s="241"/>
      <c r="Q192" s="241"/>
    </row>
    <row r="193" spans="3:17" x14ac:dyDescent="0.25">
      <c r="C193" s="253"/>
      <c r="D193" s="253"/>
      <c r="E193" s="241"/>
      <c r="I193" s="241"/>
      <c r="M193" s="241"/>
      <c r="Q193" s="241"/>
    </row>
    <row r="194" spans="3:17" x14ac:dyDescent="0.25">
      <c r="C194" s="253"/>
      <c r="D194" s="253"/>
      <c r="E194" s="241"/>
      <c r="I194" s="241"/>
      <c r="M194" s="241"/>
      <c r="Q194" s="241"/>
    </row>
    <row r="195" spans="3:17" x14ac:dyDescent="0.25">
      <c r="C195" s="253"/>
      <c r="D195" s="253"/>
      <c r="E195" s="241"/>
      <c r="I195" s="241"/>
      <c r="M195" s="241"/>
      <c r="Q195" s="241"/>
    </row>
    <row r="196" spans="3:17" x14ac:dyDescent="0.25">
      <c r="C196" s="253"/>
      <c r="D196" s="253"/>
      <c r="E196" s="241"/>
      <c r="I196" s="241"/>
      <c r="M196" s="241"/>
      <c r="Q196" s="241"/>
    </row>
    <row r="197" spans="3:17" x14ac:dyDescent="0.25">
      <c r="C197" s="253"/>
      <c r="D197" s="253"/>
      <c r="E197" s="241"/>
      <c r="I197" s="241"/>
      <c r="M197" s="241"/>
      <c r="Q197" s="241"/>
    </row>
    <row r="198" spans="3:17" x14ac:dyDescent="0.25">
      <c r="C198" s="253"/>
      <c r="D198" s="253"/>
      <c r="E198" s="241"/>
      <c r="I198" s="241"/>
      <c r="M198" s="241"/>
      <c r="Q198" s="241"/>
    </row>
    <row r="199" spans="3:17" x14ac:dyDescent="0.25">
      <c r="C199" s="253"/>
      <c r="D199" s="253"/>
      <c r="E199" s="241"/>
      <c r="I199" s="241"/>
      <c r="M199" s="241"/>
      <c r="Q199" s="241"/>
    </row>
    <row r="200" spans="3:17" x14ac:dyDescent="0.25">
      <c r="C200" s="253"/>
      <c r="D200" s="253"/>
      <c r="E200" s="241"/>
      <c r="I200" s="241"/>
      <c r="M200" s="241"/>
      <c r="Q200" s="241"/>
    </row>
    <row r="201" spans="3:17" x14ac:dyDescent="0.25">
      <c r="C201" s="253"/>
      <c r="D201" s="253"/>
      <c r="E201" s="241"/>
      <c r="I201" s="241"/>
      <c r="M201" s="241"/>
      <c r="Q201" s="241"/>
    </row>
    <row r="202" spans="3:17" x14ac:dyDescent="0.25">
      <c r="C202" s="253"/>
      <c r="D202" s="253"/>
      <c r="E202" s="241"/>
      <c r="I202" s="241"/>
      <c r="M202" s="241"/>
      <c r="Q202" s="241"/>
    </row>
    <row r="203" spans="3:17" x14ac:dyDescent="0.25">
      <c r="C203" s="253"/>
      <c r="D203" s="253"/>
      <c r="E203" s="241"/>
      <c r="I203" s="241"/>
      <c r="M203" s="241"/>
      <c r="Q203" s="241"/>
    </row>
    <row r="204" spans="3:17" x14ac:dyDescent="0.25">
      <c r="C204" s="253"/>
      <c r="D204" s="253"/>
      <c r="E204" s="241"/>
      <c r="I204" s="241"/>
      <c r="M204" s="241"/>
      <c r="Q204" s="241"/>
    </row>
    <row r="205" spans="3:17" x14ac:dyDescent="0.25">
      <c r="C205" s="253"/>
      <c r="D205" s="253"/>
      <c r="E205" s="241"/>
      <c r="I205" s="241"/>
      <c r="M205" s="241"/>
      <c r="Q205" s="241"/>
    </row>
    <row r="206" spans="3:17" x14ac:dyDescent="0.25">
      <c r="C206" s="253"/>
      <c r="D206" s="253"/>
      <c r="E206" s="241"/>
      <c r="I206" s="241"/>
      <c r="M206" s="241"/>
      <c r="Q206" s="241"/>
    </row>
    <row r="207" spans="3:17" x14ac:dyDescent="0.25">
      <c r="C207" s="253"/>
      <c r="D207" s="253"/>
      <c r="E207" s="241"/>
      <c r="I207" s="241"/>
      <c r="M207" s="241"/>
      <c r="Q207" s="241"/>
    </row>
    <row r="208" spans="3:17" x14ac:dyDescent="0.25">
      <c r="C208" s="253"/>
      <c r="D208" s="253"/>
      <c r="E208" s="241"/>
      <c r="I208" s="241"/>
      <c r="M208" s="241"/>
      <c r="Q208" s="241"/>
    </row>
    <row r="209" spans="3:17" x14ac:dyDescent="0.25">
      <c r="C209" s="253"/>
      <c r="D209" s="253"/>
      <c r="E209" s="241"/>
      <c r="I209" s="241"/>
      <c r="M209" s="241"/>
      <c r="Q209" s="241"/>
    </row>
    <row r="210" spans="3:17" x14ac:dyDescent="0.25">
      <c r="C210" s="253"/>
      <c r="D210" s="253"/>
      <c r="E210" s="241"/>
      <c r="I210" s="241"/>
      <c r="M210" s="241"/>
      <c r="Q210" s="241"/>
    </row>
    <row r="211" spans="3:17" x14ac:dyDescent="0.25">
      <c r="C211" s="253"/>
      <c r="D211" s="253"/>
      <c r="E211" s="241"/>
      <c r="I211" s="241"/>
      <c r="M211" s="241"/>
      <c r="Q211" s="241"/>
    </row>
    <row r="212" spans="3:17" x14ac:dyDescent="0.25">
      <c r="C212" s="253"/>
      <c r="D212" s="253"/>
      <c r="E212" s="241"/>
      <c r="I212" s="241"/>
      <c r="M212" s="241"/>
      <c r="Q212" s="241"/>
    </row>
    <row r="213" spans="3:17" x14ac:dyDescent="0.25">
      <c r="C213" s="253"/>
      <c r="D213" s="253"/>
      <c r="E213" s="241"/>
      <c r="I213" s="241"/>
      <c r="M213" s="241"/>
      <c r="Q213" s="241"/>
    </row>
    <row r="214" spans="3:17" x14ac:dyDescent="0.25">
      <c r="C214" s="253"/>
      <c r="D214" s="253"/>
      <c r="E214" s="241"/>
      <c r="I214" s="241"/>
      <c r="M214" s="241"/>
      <c r="Q214" s="241"/>
    </row>
    <row r="215" spans="3:17" x14ac:dyDescent="0.25">
      <c r="C215" s="253"/>
      <c r="D215" s="253"/>
      <c r="E215" s="241"/>
      <c r="I215" s="241"/>
      <c r="M215" s="241"/>
      <c r="Q215" s="241"/>
    </row>
    <row r="216" spans="3:17" x14ac:dyDescent="0.25">
      <c r="C216" s="253"/>
      <c r="D216" s="253"/>
      <c r="E216" s="241"/>
      <c r="I216" s="241"/>
      <c r="M216" s="241"/>
      <c r="Q216" s="241"/>
    </row>
    <row r="217" spans="3:17" x14ac:dyDescent="0.25">
      <c r="C217" s="253"/>
      <c r="D217" s="253"/>
      <c r="E217" s="241"/>
      <c r="I217" s="241"/>
      <c r="M217" s="241"/>
      <c r="Q217" s="241"/>
    </row>
    <row r="218" spans="3:17" x14ac:dyDescent="0.25">
      <c r="C218" s="253"/>
      <c r="D218" s="253"/>
      <c r="E218" s="241"/>
      <c r="I218" s="241"/>
      <c r="M218" s="241"/>
      <c r="Q218" s="241"/>
    </row>
    <row r="219" spans="3:17" x14ac:dyDescent="0.25">
      <c r="C219" s="253"/>
      <c r="D219" s="253"/>
      <c r="E219" s="241"/>
      <c r="I219" s="241"/>
      <c r="M219" s="241"/>
      <c r="Q219" s="241"/>
    </row>
    <row r="220" spans="3:17" x14ac:dyDescent="0.25">
      <c r="C220" s="253"/>
      <c r="D220" s="253"/>
      <c r="E220" s="241"/>
      <c r="I220" s="241"/>
      <c r="M220" s="241"/>
      <c r="Q220" s="241"/>
    </row>
    <row r="221" spans="3:17" x14ac:dyDescent="0.25">
      <c r="C221" s="253"/>
      <c r="D221" s="253"/>
      <c r="E221" s="241"/>
      <c r="I221" s="241"/>
      <c r="M221" s="241"/>
      <c r="Q221" s="241"/>
    </row>
    <row r="222" spans="3:17" x14ac:dyDescent="0.25">
      <c r="C222" s="253"/>
      <c r="D222" s="253"/>
      <c r="E222" s="241"/>
      <c r="I222" s="241"/>
      <c r="M222" s="241"/>
      <c r="Q222" s="241"/>
    </row>
    <row r="223" spans="3:17" x14ac:dyDescent="0.25">
      <c r="C223" s="253"/>
      <c r="D223" s="253"/>
      <c r="E223" s="241"/>
      <c r="I223" s="241"/>
      <c r="M223" s="241"/>
      <c r="Q223" s="241"/>
    </row>
    <row r="224" spans="3:17" x14ac:dyDescent="0.25">
      <c r="C224" s="253"/>
      <c r="D224" s="253"/>
      <c r="E224" s="241"/>
      <c r="I224" s="241"/>
      <c r="M224" s="241"/>
      <c r="Q224" s="241"/>
    </row>
    <row r="225" spans="3:17" x14ac:dyDescent="0.25">
      <c r="C225" s="253"/>
      <c r="D225" s="253"/>
      <c r="E225" s="241"/>
      <c r="I225" s="241"/>
      <c r="M225" s="241"/>
      <c r="Q225" s="241"/>
    </row>
    <row r="226" spans="3:17" x14ac:dyDescent="0.25">
      <c r="C226" s="253"/>
      <c r="D226" s="253"/>
      <c r="E226" s="241"/>
      <c r="I226" s="241"/>
      <c r="M226" s="241"/>
      <c r="Q226" s="241"/>
    </row>
    <row r="227" spans="3:17" x14ac:dyDescent="0.25">
      <c r="C227" s="253"/>
      <c r="D227" s="253"/>
      <c r="E227" s="241"/>
      <c r="I227" s="241"/>
      <c r="M227" s="241"/>
      <c r="Q227" s="241"/>
    </row>
    <row r="228" spans="3:17" x14ac:dyDescent="0.25">
      <c r="C228" s="253"/>
      <c r="D228" s="253"/>
      <c r="E228" s="241"/>
      <c r="I228" s="241"/>
      <c r="M228" s="241"/>
      <c r="Q228" s="241"/>
    </row>
    <row r="229" spans="3:17" x14ac:dyDescent="0.25">
      <c r="C229" s="253"/>
      <c r="D229" s="253"/>
      <c r="E229" s="241"/>
      <c r="I229" s="241"/>
      <c r="M229" s="241"/>
      <c r="Q229" s="241"/>
    </row>
    <row r="230" spans="3:17" x14ac:dyDescent="0.25">
      <c r="C230" s="253"/>
      <c r="D230" s="253"/>
      <c r="E230" s="241"/>
      <c r="I230" s="241"/>
      <c r="M230" s="241"/>
      <c r="Q230" s="241"/>
    </row>
    <row r="231" spans="3:17" x14ac:dyDescent="0.25">
      <c r="C231" s="253"/>
      <c r="D231" s="253"/>
      <c r="E231" s="241"/>
      <c r="I231" s="241"/>
      <c r="M231" s="241"/>
      <c r="Q231" s="241"/>
    </row>
    <row r="232" spans="3:17" x14ac:dyDescent="0.25">
      <c r="C232" s="253"/>
      <c r="D232" s="253"/>
      <c r="E232" s="241"/>
      <c r="I232" s="241"/>
      <c r="M232" s="241"/>
      <c r="Q232" s="241"/>
    </row>
    <row r="233" spans="3:17" x14ac:dyDescent="0.25">
      <c r="C233" s="253"/>
      <c r="D233" s="253"/>
      <c r="E233" s="241"/>
      <c r="I233" s="241"/>
      <c r="M233" s="241"/>
      <c r="Q233" s="241"/>
    </row>
    <row r="234" spans="3:17" x14ac:dyDescent="0.25">
      <c r="C234" s="253"/>
      <c r="D234" s="253"/>
      <c r="E234" s="241"/>
      <c r="I234" s="241"/>
      <c r="M234" s="241"/>
      <c r="Q234" s="241"/>
    </row>
    <row r="235" spans="3:17" x14ac:dyDescent="0.25">
      <c r="C235" s="253"/>
      <c r="D235" s="253"/>
      <c r="E235" s="241"/>
      <c r="I235" s="241"/>
      <c r="M235" s="241"/>
      <c r="Q235" s="241"/>
    </row>
    <row r="236" spans="3:17" x14ac:dyDescent="0.25">
      <c r="C236" s="253"/>
      <c r="D236" s="253"/>
      <c r="E236" s="241"/>
      <c r="I236" s="241"/>
      <c r="M236" s="241"/>
      <c r="Q236" s="241"/>
    </row>
    <row r="237" spans="3:17" x14ac:dyDescent="0.25">
      <c r="C237" s="253"/>
      <c r="D237" s="253"/>
      <c r="E237" s="241"/>
      <c r="I237" s="241"/>
      <c r="M237" s="241"/>
      <c r="Q237" s="241"/>
    </row>
    <row r="238" spans="3:17" x14ac:dyDescent="0.25">
      <c r="C238" s="253"/>
      <c r="D238" s="253"/>
      <c r="E238" s="241"/>
      <c r="I238" s="241"/>
      <c r="M238" s="241"/>
      <c r="Q238" s="241"/>
    </row>
    <row r="239" spans="3:17" x14ac:dyDescent="0.25">
      <c r="C239" s="253"/>
      <c r="D239" s="253"/>
      <c r="E239" s="241"/>
      <c r="I239" s="241"/>
      <c r="M239" s="241"/>
      <c r="Q239" s="241"/>
    </row>
    <row r="240" spans="3:17" x14ac:dyDescent="0.25">
      <c r="C240" s="253"/>
      <c r="D240" s="253"/>
      <c r="E240" s="241"/>
      <c r="I240" s="241"/>
      <c r="M240" s="241"/>
      <c r="Q240" s="241"/>
    </row>
    <row r="241" spans="3:17" x14ac:dyDescent="0.25">
      <c r="C241" s="253"/>
      <c r="D241" s="253"/>
      <c r="E241" s="241"/>
      <c r="I241" s="241"/>
      <c r="M241" s="241"/>
      <c r="Q241" s="241"/>
    </row>
    <row r="242" spans="3:17" x14ac:dyDescent="0.25">
      <c r="C242" s="253"/>
      <c r="D242" s="253"/>
      <c r="E242" s="241"/>
      <c r="I242" s="241"/>
      <c r="M242" s="241"/>
      <c r="Q242" s="241"/>
    </row>
    <row r="243" spans="3:17" x14ac:dyDescent="0.25">
      <c r="C243" s="253"/>
      <c r="D243" s="253"/>
      <c r="E243" s="241"/>
      <c r="I243" s="241"/>
      <c r="M243" s="241"/>
      <c r="Q243" s="241"/>
    </row>
    <row r="244" spans="3:17" x14ac:dyDescent="0.25">
      <c r="C244" s="253"/>
      <c r="D244" s="253"/>
      <c r="E244" s="241"/>
      <c r="I244" s="241"/>
      <c r="M244" s="241"/>
      <c r="Q244" s="241"/>
    </row>
    <row r="245" spans="3:17" x14ac:dyDescent="0.25">
      <c r="C245" s="253"/>
      <c r="D245" s="253"/>
      <c r="E245" s="241"/>
      <c r="I245" s="241"/>
      <c r="M245" s="241"/>
      <c r="Q245" s="241"/>
    </row>
    <row r="246" spans="3:17" x14ac:dyDescent="0.25">
      <c r="C246" s="253"/>
      <c r="D246" s="253"/>
      <c r="E246" s="241"/>
      <c r="I246" s="241"/>
      <c r="M246" s="241"/>
      <c r="Q246" s="241"/>
    </row>
    <row r="247" spans="3:17" x14ac:dyDescent="0.25">
      <c r="C247" s="253"/>
      <c r="D247" s="253"/>
      <c r="E247" s="241"/>
      <c r="I247" s="241"/>
      <c r="M247" s="241"/>
      <c r="Q247" s="241"/>
    </row>
    <row r="248" spans="3:17" x14ac:dyDescent="0.25">
      <c r="C248" s="253"/>
      <c r="D248" s="253"/>
      <c r="E248" s="241"/>
      <c r="I248" s="241"/>
      <c r="M248" s="241"/>
      <c r="Q248" s="241"/>
    </row>
    <row r="249" spans="3:17" x14ac:dyDescent="0.25">
      <c r="C249" s="253"/>
      <c r="D249" s="253"/>
      <c r="E249" s="241"/>
      <c r="I249" s="241"/>
      <c r="M249" s="241"/>
      <c r="Q249" s="241"/>
    </row>
    <row r="250" spans="3:17" x14ac:dyDescent="0.25">
      <c r="C250" s="253"/>
      <c r="D250" s="253"/>
      <c r="E250" s="241"/>
      <c r="I250" s="241"/>
      <c r="M250" s="241"/>
      <c r="Q250" s="241"/>
    </row>
    <row r="251" spans="3:17" x14ac:dyDescent="0.25">
      <c r="C251" s="253"/>
      <c r="D251" s="253"/>
      <c r="E251" s="241"/>
      <c r="I251" s="241"/>
      <c r="M251" s="241"/>
      <c r="Q251" s="241"/>
    </row>
    <row r="252" spans="3:17" x14ac:dyDescent="0.25">
      <c r="C252" s="253"/>
      <c r="D252" s="253"/>
      <c r="E252" s="241"/>
      <c r="I252" s="241"/>
      <c r="M252" s="241"/>
      <c r="Q252" s="241"/>
    </row>
    <row r="253" spans="3:17" x14ac:dyDescent="0.25">
      <c r="C253" s="253"/>
      <c r="D253" s="253"/>
      <c r="E253" s="241"/>
      <c r="I253" s="241"/>
      <c r="M253" s="241"/>
      <c r="Q253" s="241"/>
    </row>
    <row r="254" spans="3:17" x14ac:dyDescent="0.25">
      <c r="C254" s="253"/>
      <c r="D254" s="253"/>
      <c r="E254" s="241"/>
      <c r="I254" s="241"/>
      <c r="M254" s="241"/>
      <c r="Q254" s="241"/>
    </row>
    <row r="255" spans="3:17" x14ac:dyDescent="0.25">
      <c r="C255" s="253"/>
      <c r="D255" s="253"/>
      <c r="E255" s="241"/>
      <c r="I255" s="241"/>
      <c r="M255" s="241"/>
      <c r="Q255" s="241"/>
    </row>
    <row r="256" spans="3:17" x14ac:dyDescent="0.25">
      <c r="C256" s="253"/>
      <c r="D256" s="253"/>
      <c r="E256" s="241"/>
      <c r="I256" s="241"/>
      <c r="M256" s="241"/>
      <c r="Q256" s="241"/>
    </row>
    <row r="257" spans="3:17" x14ac:dyDescent="0.25">
      <c r="C257" s="253"/>
      <c r="D257" s="253"/>
      <c r="E257" s="241"/>
      <c r="I257" s="241"/>
      <c r="M257" s="241"/>
      <c r="Q257" s="241"/>
    </row>
    <row r="258" spans="3:17" x14ac:dyDescent="0.25">
      <c r="C258" s="253"/>
      <c r="D258" s="253"/>
      <c r="E258" s="241"/>
      <c r="I258" s="241"/>
      <c r="M258" s="241"/>
      <c r="Q258" s="241"/>
    </row>
    <row r="259" spans="3:17" x14ac:dyDescent="0.25">
      <c r="C259" s="253"/>
      <c r="D259" s="253"/>
      <c r="E259" s="241"/>
      <c r="I259" s="241"/>
      <c r="M259" s="241"/>
      <c r="Q259" s="241"/>
    </row>
    <row r="260" spans="3:17" x14ac:dyDescent="0.25">
      <c r="C260" s="253"/>
      <c r="D260" s="253"/>
      <c r="E260" s="241"/>
      <c r="I260" s="241"/>
      <c r="M260" s="241"/>
      <c r="Q260" s="241"/>
    </row>
    <row r="261" spans="3:17" x14ac:dyDescent="0.25">
      <c r="C261" s="253"/>
      <c r="D261" s="253"/>
      <c r="E261" s="241"/>
      <c r="I261" s="241"/>
      <c r="M261" s="241"/>
      <c r="Q261" s="241"/>
    </row>
    <row r="262" spans="3:17" x14ac:dyDescent="0.25">
      <c r="C262" s="253"/>
      <c r="D262" s="253"/>
      <c r="E262" s="241"/>
      <c r="I262" s="241"/>
      <c r="M262" s="241"/>
      <c r="Q262" s="241"/>
    </row>
    <row r="263" spans="3:17" x14ac:dyDescent="0.25">
      <c r="C263" s="253"/>
      <c r="D263" s="253"/>
      <c r="E263" s="241"/>
      <c r="I263" s="241"/>
      <c r="M263" s="241"/>
      <c r="Q263" s="241"/>
    </row>
    <row r="264" spans="3:17" x14ac:dyDescent="0.25">
      <c r="C264" s="253"/>
      <c r="D264" s="253"/>
      <c r="E264" s="241"/>
      <c r="I264" s="241"/>
      <c r="M264" s="241"/>
      <c r="Q264" s="241"/>
    </row>
    <row r="265" spans="3:17" x14ac:dyDescent="0.25">
      <c r="C265" s="253"/>
      <c r="D265" s="253"/>
      <c r="E265" s="241"/>
      <c r="I265" s="241"/>
      <c r="M265" s="241"/>
      <c r="Q265" s="241"/>
    </row>
    <row r="266" spans="3:17" x14ac:dyDescent="0.25">
      <c r="C266" s="253"/>
      <c r="D266" s="253"/>
      <c r="E266" s="241"/>
      <c r="I266" s="241"/>
      <c r="M266" s="241"/>
      <c r="Q266" s="241"/>
    </row>
    <row r="267" spans="3:17" x14ac:dyDescent="0.25">
      <c r="C267" s="253"/>
      <c r="D267" s="253"/>
      <c r="E267" s="241"/>
      <c r="I267" s="241"/>
      <c r="M267" s="241"/>
      <c r="Q267" s="241"/>
    </row>
    <row r="268" spans="3:17" x14ac:dyDescent="0.25">
      <c r="C268" s="253"/>
      <c r="D268" s="253"/>
      <c r="E268" s="241"/>
      <c r="I268" s="241"/>
      <c r="M268" s="241"/>
      <c r="Q268" s="241"/>
    </row>
    <row r="269" spans="3:17" x14ac:dyDescent="0.25">
      <c r="C269" s="253"/>
      <c r="D269" s="253"/>
      <c r="E269" s="241"/>
      <c r="I269" s="241"/>
      <c r="M269" s="241"/>
      <c r="Q269" s="241"/>
    </row>
    <row r="270" spans="3:17" x14ac:dyDescent="0.25">
      <c r="C270" s="253"/>
      <c r="D270" s="253"/>
      <c r="E270" s="241"/>
      <c r="I270" s="241"/>
      <c r="M270" s="241"/>
      <c r="Q270" s="241"/>
    </row>
    <row r="271" spans="3:17" x14ac:dyDescent="0.25">
      <c r="C271" s="253"/>
      <c r="D271" s="253"/>
      <c r="E271" s="241"/>
      <c r="I271" s="241"/>
      <c r="M271" s="241"/>
      <c r="Q271" s="241"/>
    </row>
    <row r="272" spans="3:17" x14ac:dyDescent="0.25">
      <c r="C272" s="253"/>
      <c r="D272" s="253"/>
      <c r="E272" s="241"/>
      <c r="I272" s="241"/>
      <c r="M272" s="241"/>
      <c r="Q272" s="241"/>
    </row>
    <row r="273" spans="3:17" x14ac:dyDescent="0.25">
      <c r="C273" s="253"/>
      <c r="D273" s="253"/>
      <c r="E273" s="241"/>
      <c r="I273" s="241"/>
      <c r="M273" s="241"/>
      <c r="Q273" s="241"/>
    </row>
    <row r="274" spans="3:17" x14ac:dyDescent="0.25">
      <c r="C274" s="253"/>
      <c r="D274" s="253"/>
      <c r="E274" s="241"/>
      <c r="I274" s="241"/>
      <c r="M274" s="241"/>
      <c r="Q274" s="241"/>
    </row>
    <row r="275" spans="3:17" x14ac:dyDescent="0.25">
      <c r="C275" s="253"/>
      <c r="D275" s="253"/>
      <c r="E275" s="241"/>
      <c r="I275" s="241"/>
      <c r="M275" s="241"/>
      <c r="Q275" s="241"/>
    </row>
    <row r="276" spans="3:17" x14ac:dyDescent="0.25">
      <c r="C276" s="253"/>
      <c r="D276" s="253"/>
      <c r="E276" s="241"/>
      <c r="I276" s="241"/>
      <c r="M276" s="241"/>
      <c r="Q276" s="241"/>
    </row>
    <row r="277" spans="3:17" x14ac:dyDescent="0.25">
      <c r="C277" s="253"/>
      <c r="D277" s="253"/>
      <c r="E277" s="241"/>
      <c r="I277" s="241"/>
      <c r="M277" s="241"/>
      <c r="Q277" s="241"/>
    </row>
    <row r="278" spans="3:17" x14ac:dyDescent="0.25">
      <c r="C278" s="253"/>
      <c r="D278" s="253"/>
      <c r="E278" s="241"/>
      <c r="I278" s="241"/>
      <c r="M278" s="241"/>
      <c r="Q278" s="241"/>
    </row>
    <row r="279" spans="3:17" x14ac:dyDescent="0.25">
      <c r="C279" s="253"/>
      <c r="D279" s="253"/>
      <c r="E279" s="241"/>
      <c r="I279" s="241"/>
      <c r="M279" s="241"/>
      <c r="Q279" s="241"/>
    </row>
    <row r="280" spans="3:17" x14ac:dyDescent="0.25">
      <c r="C280" s="253"/>
      <c r="D280" s="253"/>
      <c r="E280" s="241"/>
      <c r="I280" s="241"/>
      <c r="M280" s="241"/>
      <c r="Q280" s="241"/>
    </row>
    <row r="281" spans="3:17" x14ac:dyDescent="0.25">
      <c r="C281" s="253"/>
      <c r="D281" s="253"/>
      <c r="E281" s="241"/>
      <c r="I281" s="241"/>
      <c r="M281" s="241"/>
      <c r="Q281" s="241"/>
    </row>
    <row r="282" spans="3:17" x14ac:dyDescent="0.25">
      <c r="C282" s="253"/>
      <c r="D282" s="253"/>
      <c r="E282" s="241"/>
      <c r="I282" s="241"/>
      <c r="M282" s="241"/>
      <c r="Q282" s="241"/>
    </row>
    <row r="283" spans="3:17" x14ac:dyDescent="0.25">
      <c r="C283" s="253"/>
      <c r="D283" s="253"/>
      <c r="E283" s="241"/>
      <c r="I283" s="241"/>
      <c r="M283" s="241"/>
      <c r="Q283" s="241"/>
    </row>
    <row r="284" spans="3:17" x14ac:dyDescent="0.25">
      <c r="C284" s="253"/>
      <c r="D284" s="253"/>
      <c r="E284" s="241"/>
      <c r="I284" s="241"/>
      <c r="M284" s="241"/>
      <c r="Q284" s="241"/>
    </row>
    <row r="285" spans="3:17" x14ac:dyDescent="0.25">
      <c r="C285" s="253"/>
      <c r="D285" s="253"/>
      <c r="E285" s="241"/>
      <c r="I285" s="241"/>
      <c r="M285" s="241"/>
      <c r="Q285" s="241"/>
    </row>
    <row r="286" spans="3:17" x14ac:dyDescent="0.25">
      <c r="C286" s="253"/>
      <c r="D286" s="253"/>
      <c r="E286" s="241"/>
      <c r="I286" s="241"/>
      <c r="M286" s="241"/>
      <c r="Q286" s="241"/>
    </row>
    <row r="287" spans="3:17" x14ac:dyDescent="0.25">
      <c r="C287" s="253"/>
      <c r="D287" s="253"/>
      <c r="E287" s="241"/>
      <c r="I287" s="241"/>
      <c r="M287" s="241"/>
      <c r="Q287" s="241"/>
    </row>
    <row r="288" spans="3:17" x14ac:dyDescent="0.25">
      <c r="C288" s="253"/>
      <c r="D288" s="253"/>
      <c r="E288" s="241"/>
      <c r="I288" s="241"/>
      <c r="M288" s="241"/>
      <c r="Q288" s="241"/>
    </row>
    <row r="289" spans="3:17" x14ac:dyDescent="0.25">
      <c r="C289" s="253"/>
      <c r="D289" s="253"/>
      <c r="E289" s="241"/>
      <c r="I289" s="241"/>
      <c r="M289" s="241"/>
      <c r="Q289" s="241"/>
    </row>
    <row r="290" spans="3:17" x14ac:dyDescent="0.25">
      <c r="C290" s="253"/>
      <c r="D290" s="253"/>
      <c r="E290" s="241"/>
      <c r="I290" s="241"/>
      <c r="M290" s="241"/>
      <c r="Q290" s="241"/>
    </row>
    <row r="291" spans="3:17" x14ac:dyDescent="0.25">
      <c r="C291" s="253"/>
      <c r="D291" s="253"/>
      <c r="E291" s="241"/>
      <c r="I291" s="241"/>
      <c r="M291" s="241"/>
      <c r="Q291" s="241"/>
    </row>
    <row r="292" spans="3:17" x14ac:dyDescent="0.25">
      <c r="C292" s="253"/>
      <c r="D292" s="253"/>
      <c r="E292" s="241"/>
      <c r="I292" s="241"/>
      <c r="M292" s="241"/>
      <c r="Q292" s="241"/>
    </row>
    <row r="293" spans="3:17" x14ac:dyDescent="0.25">
      <c r="C293" s="253"/>
      <c r="D293" s="253"/>
      <c r="E293" s="241"/>
      <c r="I293" s="241"/>
      <c r="M293" s="241"/>
      <c r="Q293" s="241"/>
    </row>
    <row r="294" spans="3:17" x14ac:dyDescent="0.25">
      <c r="C294" s="253"/>
      <c r="D294" s="253"/>
      <c r="E294" s="241"/>
      <c r="I294" s="241"/>
      <c r="M294" s="241"/>
      <c r="Q294" s="241"/>
    </row>
    <row r="295" spans="3:17" x14ac:dyDescent="0.25">
      <c r="C295" s="253"/>
      <c r="D295" s="253"/>
      <c r="E295" s="241"/>
      <c r="I295" s="241"/>
      <c r="M295" s="241"/>
      <c r="Q295" s="241"/>
    </row>
    <row r="296" spans="3:17" x14ac:dyDescent="0.25">
      <c r="C296" s="253"/>
      <c r="D296" s="253"/>
      <c r="E296" s="241"/>
      <c r="I296" s="241"/>
      <c r="M296" s="241"/>
      <c r="Q296" s="241"/>
    </row>
    <row r="297" spans="3:17" x14ac:dyDescent="0.25">
      <c r="C297" s="253"/>
      <c r="D297" s="253"/>
      <c r="E297" s="241"/>
      <c r="I297" s="241"/>
      <c r="M297" s="241"/>
      <c r="Q297" s="241"/>
    </row>
    <row r="298" spans="3:17" x14ac:dyDescent="0.25">
      <c r="C298" s="253"/>
      <c r="D298" s="253"/>
      <c r="E298" s="241"/>
      <c r="I298" s="241"/>
      <c r="M298" s="241"/>
      <c r="Q298" s="241"/>
    </row>
    <row r="299" spans="3:17" x14ac:dyDescent="0.25">
      <c r="C299" s="253"/>
      <c r="D299" s="253"/>
      <c r="E299" s="241"/>
      <c r="I299" s="241"/>
      <c r="M299" s="241"/>
      <c r="Q299" s="241"/>
    </row>
    <row r="300" spans="3:17" x14ac:dyDescent="0.25">
      <c r="C300" s="253"/>
      <c r="D300" s="253"/>
      <c r="E300" s="241"/>
      <c r="I300" s="241"/>
      <c r="M300" s="241"/>
      <c r="Q300" s="241"/>
    </row>
    <row r="301" spans="3:17" x14ac:dyDescent="0.25">
      <c r="C301" s="253"/>
      <c r="D301" s="253"/>
      <c r="E301" s="241"/>
      <c r="I301" s="241"/>
      <c r="M301" s="241"/>
      <c r="Q301" s="241"/>
    </row>
    <row r="302" spans="3:17" x14ac:dyDescent="0.25">
      <c r="C302" s="253"/>
      <c r="D302" s="253"/>
      <c r="E302" s="241"/>
      <c r="I302" s="241"/>
      <c r="M302" s="241"/>
      <c r="Q302" s="241"/>
    </row>
    <row r="303" spans="3:17" x14ac:dyDescent="0.25">
      <c r="C303" s="253"/>
      <c r="D303" s="253"/>
      <c r="E303" s="241"/>
      <c r="I303" s="241"/>
      <c r="M303" s="241"/>
      <c r="Q303" s="241"/>
    </row>
    <row r="304" spans="3:17" x14ac:dyDescent="0.25">
      <c r="C304" s="253"/>
      <c r="D304" s="253"/>
      <c r="E304" s="241"/>
      <c r="I304" s="241"/>
      <c r="M304" s="241"/>
      <c r="Q304" s="241"/>
    </row>
    <row r="305" spans="3:17" x14ac:dyDescent="0.25">
      <c r="C305" s="253"/>
      <c r="D305" s="253"/>
      <c r="E305" s="241"/>
      <c r="I305" s="241"/>
      <c r="M305" s="241"/>
      <c r="Q305" s="241"/>
    </row>
    <row r="306" spans="3:17" x14ac:dyDescent="0.25">
      <c r="C306" s="253"/>
      <c r="D306" s="253"/>
      <c r="E306" s="241"/>
      <c r="I306" s="241"/>
      <c r="M306" s="241"/>
      <c r="Q306" s="241"/>
    </row>
    <row r="307" spans="3:17" x14ac:dyDescent="0.25">
      <c r="C307" s="253"/>
      <c r="D307" s="253"/>
      <c r="E307" s="241"/>
      <c r="I307" s="241"/>
      <c r="M307" s="241"/>
      <c r="Q307" s="241"/>
    </row>
    <row r="308" spans="3:17" x14ac:dyDescent="0.25">
      <c r="C308" s="253"/>
      <c r="D308" s="253"/>
      <c r="E308" s="241"/>
      <c r="I308" s="241"/>
      <c r="M308" s="241"/>
      <c r="Q308" s="241"/>
    </row>
    <row r="309" spans="3:17" x14ac:dyDescent="0.25">
      <c r="C309" s="253"/>
      <c r="D309" s="253"/>
      <c r="E309" s="241"/>
      <c r="I309" s="241"/>
      <c r="M309" s="241"/>
      <c r="Q309" s="241"/>
    </row>
    <row r="310" spans="3:17" x14ac:dyDescent="0.25">
      <c r="C310" s="253"/>
      <c r="D310" s="253"/>
      <c r="E310" s="241"/>
      <c r="I310" s="241"/>
      <c r="M310" s="241"/>
      <c r="Q310" s="241"/>
    </row>
    <row r="311" spans="3:17" x14ac:dyDescent="0.25">
      <c r="C311" s="253"/>
      <c r="D311" s="253"/>
      <c r="E311" s="241"/>
      <c r="I311" s="241"/>
      <c r="M311" s="241"/>
      <c r="Q311" s="241"/>
    </row>
    <row r="312" spans="3:17" x14ac:dyDescent="0.25">
      <c r="C312" s="253"/>
      <c r="D312" s="253"/>
      <c r="E312" s="241"/>
      <c r="I312" s="241"/>
      <c r="M312" s="241"/>
      <c r="Q312" s="241"/>
    </row>
    <row r="313" spans="3:17" x14ac:dyDescent="0.25">
      <c r="C313" s="253"/>
      <c r="D313" s="253"/>
      <c r="E313" s="241"/>
      <c r="I313" s="241"/>
      <c r="M313" s="241"/>
      <c r="Q313" s="241"/>
    </row>
    <row r="314" spans="3:17" x14ac:dyDescent="0.25">
      <c r="C314" s="253"/>
      <c r="D314" s="253"/>
      <c r="E314" s="241"/>
      <c r="I314" s="241"/>
      <c r="M314" s="241"/>
      <c r="Q314" s="241"/>
    </row>
    <row r="315" spans="3:17" x14ac:dyDescent="0.25">
      <c r="C315" s="253"/>
      <c r="D315" s="253"/>
      <c r="E315" s="241"/>
      <c r="I315" s="241"/>
      <c r="M315" s="241"/>
      <c r="Q315" s="241"/>
    </row>
    <row r="316" spans="3:17" x14ac:dyDescent="0.25">
      <c r="C316" s="253"/>
      <c r="D316" s="253"/>
      <c r="E316" s="241"/>
      <c r="I316" s="241"/>
      <c r="M316" s="241"/>
      <c r="Q316" s="241"/>
    </row>
    <row r="317" spans="3:17" x14ac:dyDescent="0.25">
      <c r="C317" s="253"/>
      <c r="D317" s="253"/>
      <c r="E317" s="241"/>
      <c r="I317" s="241"/>
      <c r="M317" s="241"/>
      <c r="Q317" s="241"/>
    </row>
    <row r="318" spans="3:17" x14ac:dyDescent="0.25">
      <c r="C318" s="253"/>
      <c r="D318" s="253"/>
      <c r="E318" s="241"/>
      <c r="I318" s="241"/>
      <c r="M318" s="241"/>
      <c r="Q318" s="241"/>
    </row>
    <row r="319" spans="3:17" x14ac:dyDescent="0.25">
      <c r="C319" s="253"/>
      <c r="D319" s="253"/>
      <c r="E319" s="241"/>
      <c r="I319" s="241"/>
      <c r="M319" s="241"/>
      <c r="Q319" s="241"/>
    </row>
    <row r="320" spans="3:17" x14ac:dyDescent="0.25">
      <c r="C320" s="253"/>
      <c r="D320" s="253"/>
      <c r="E320" s="241"/>
      <c r="I320" s="241"/>
      <c r="M320" s="241"/>
      <c r="Q320" s="241"/>
    </row>
    <row r="321" spans="3:17" x14ac:dyDescent="0.25">
      <c r="C321" s="253"/>
      <c r="D321" s="253"/>
      <c r="E321" s="241"/>
      <c r="I321" s="241"/>
      <c r="M321" s="241"/>
      <c r="Q321" s="241"/>
    </row>
    <row r="322" spans="3:17" x14ac:dyDescent="0.25">
      <c r="C322" s="253"/>
      <c r="D322" s="253"/>
      <c r="E322" s="241"/>
      <c r="I322" s="241"/>
      <c r="M322" s="241"/>
      <c r="Q322" s="241"/>
    </row>
    <row r="323" spans="3:17" x14ac:dyDescent="0.25">
      <c r="C323" s="253"/>
      <c r="D323" s="253"/>
      <c r="E323" s="241"/>
      <c r="I323" s="241"/>
      <c r="M323" s="241"/>
      <c r="Q323" s="241"/>
    </row>
    <row r="324" spans="3:17" x14ac:dyDescent="0.25">
      <c r="C324" s="253"/>
      <c r="D324" s="253"/>
      <c r="E324" s="241"/>
      <c r="I324" s="241"/>
      <c r="M324" s="241"/>
      <c r="Q324" s="241"/>
    </row>
    <row r="325" spans="3:17" x14ac:dyDescent="0.25">
      <c r="C325" s="253"/>
      <c r="D325" s="253"/>
      <c r="E325" s="241"/>
      <c r="I325" s="241"/>
      <c r="M325" s="241"/>
      <c r="Q325" s="241"/>
    </row>
    <row r="326" spans="3:17" x14ac:dyDescent="0.25">
      <c r="C326" s="253"/>
      <c r="D326" s="253"/>
      <c r="E326" s="241"/>
      <c r="I326" s="241"/>
      <c r="M326" s="241"/>
      <c r="Q326" s="241"/>
    </row>
    <row r="327" spans="3:17" x14ac:dyDescent="0.25">
      <c r="C327" s="253"/>
      <c r="D327" s="253"/>
      <c r="E327" s="241"/>
      <c r="I327" s="241"/>
      <c r="M327" s="241"/>
      <c r="Q327" s="241"/>
    </row>
    <row r="328" spans="3:17" x14ac:dyDescent="0.25">
      <c r="C328" s="253"/>
      <c r="D328" s="253"/>
      <c r="E328" s="241"/>
      <c r="I328" s="241"/>
      <c r="M328" s="241"/>
      <c r="Q328" s="241"/>
    </row>
    <row r="329" spans="3:17" x14ac:dyDescent="0.25">
      <c r="C329" s="253"/>
      <c r="D329" s="253"/>
      <c r="E329" s="241"/>
      <c r="I329" s="241"/>
      <c r="M329" s="241"/>
      <c r="Q329" s="241"/>
    </row>
    <row r="330" spans="3:17" x14ac:dyDescent="0.25">
      <c r="C330" s="253"/>
      <c r="D330" s="253"/>
      <c r="E330" s="241"/>
      <c r="I330" s="241"/>
      <c r="M330" s="241"/>
      <c r="Q330" s="241"/>
    </row>
    <row r="331" spans="3:17" x14ac:dyDescent="0.25">
      <c r="C331" s="253"/>
      <c r="D331" s="253"/>
      <c r="E331" s="241"/>
      <c r="I331" s="241"/>
      <c r="M331" s="241"/>
      <c r="Q331" s="241"/>
    </row>
    <row r="332" spans="3:17" x14ac:dyDescent="0.25">
      <c r="C332" s="253"/>
      <c r="D332" s="253"/>
      <c r="E332" s="241"/>
      <c r="I332" s="241"/>
      <c r="M332" s="241"/>
      <c r="Q332" s="241"/>
    </row>
    <row r="333" spans="3:17" x14ac:dyDescent="0.25">
      <c r="C333" s="253"/>
      <c r="D333" s="253"/>
      <c r="E333" s="241"/>
      <c r="I333" s="241"/>
      <c r="M333" s="241"/>
      <c r="Q333" s="241"/>
    </row>
    <row r="334" spans="3:17" x14ac:dyDescent="0.25">
      <c r="C334" s="253"/>
      <c r="D334" s="253"/>
      <c r="E334" s="241"/>
      <c r="I334" s="241"/>
      <c r="M334" s="241"/>
      <c r="Q334" s="241"/>
    </row>
    <row r="335" spans="3:17" x14ac:dyDescent="0.25">
      <c r="C335" s="253"/>
      <c r="D335" s="253"/>
      <c r="E335" s="241"/>
      <c r="I335" s="241"/>
      <c r="M335" s="241"/>
      <c r="Q335" s="241"/>
    </row>
    <row r="336" spans="3:17" x14ac:dyDescent="0.25">
      <c r="C336" s="253"/>
      <c r="D336" s="253"/>
      <c r="E336" s="241"/>
      <c r="I336" s="241"/>
      <c r="M336" s="241"/>
      <c r="Q336" s="241"/>
    </row>
    <row r="337" spans="3:17" x14ac:dyDescent="0.25">
      <c r="C337" s="253"/>
      <c r="D337" s="253"/>
      <c r="E337" s="241"/>
      <c r="I337" s="241"/>
      <c r="M337" s="241"/>
      <c r="Q337" s="241"/>
    </row>
    <row r="338" spans="3:17" x14ac:dyDescent="0.25">
      <c r="C338" s="253"/>
      <c r="D338" s="253"/>
      <c r="E338" s="241"/>
      <c r="I338" s="241"/>
      <c r="M338" s="241"/>
      <c r="Q338" s="241"/>
    </row>
    <row r="339" spans="3:17" x14ac:dyDescent="0.25">
      <c r="C339" s="253"/>
      <c r="D339" s="253"/>
      <c r="E339" s="241"/>
      <c r="I339" s="241"/>
      <c r="M339" s="241"/>
      <c r="Q339" s="241"/>
    </row>
    <row r="340" spans="3:17" x14ac:dyDescent="0.25">
      <c r="C340" s="253"/>
      <c r="D340" s="253"/>
      <c r="E340" s="241"/>
      <c r="I340" s="241"/>
      <c r="M340" s="241"/>
      <c r="Q340" s="241"/>
    </row>
    <row r="341" spans="3:17" x14ac:dyDescent="0.25">
      <c r="C341" s="253"/>
      <c r="D341" s="253"/>
      <c r="E341" s="241"/>
      <c r="I341" s="241"/>
      <c r="M341" s="241"/>
      <c r="Q341" s="241"/>
    </row>
    <row r="342" spans="3:17" x14ac:dyDescent="0.25">
      <c r="C342" s="253"/>
      <c r="D342" s="253"/>
      <c r="E342" s="241"/>
      <c r="I342" s="241"/>
      <c r="M342" s="241"/>
      <c r="Q342" s="241"/>
    </row>
    <row r="343" spans="3:17" x14ac:dyDescent="0.25">
      <c r="C343" s="253"/>
      <c r="D343" s="253"/>
      <c r="E343" s="241"/>
      <c r="I343" s="241"/>
      <c r="M343" s="241"/>
      <c r="Q343" s="241"/>
    </row>
    <row r="344" spans="3:17" x14ac:dyDescent="0.25">
      <c r="C344" s="253"/>
      <c r="D344" s="253"/>
      <c r="E344" s="241"/>
      <c r="I344" s="241"/>
      <c r="M344" s="241"/>
      <c r="Q344" s="241"/>
    </row>
    <row r="345" spans="3:17" x14ac:dyDescent="0.25">
      <c r="C345" s="253"/>
      <c r="D345" s="253"/>
      <c r="E345" s="241"/>
      <c r="I345" s="241"/>
      <c r="M345" s="241"/>
      <c r="Q345" s="241"/>
    </row>
    <row r="346" spans="3:17" x14ac:dyDescent="0.25">
      <c r="C346" s="253"/>
      <c r="D346" s="253"/>
      <c r="E346" s="241"/>
      <c r="I346" s="241"/>
      <c r="M346" s="241"/>
      <c r="Q346" s="241"/>
    </row>
    <row r="347" spans="3:17" x14ac:dyDescent="0.25">
      <c r="C347" s="253"/>
      <c r="D347" s="253"/>
      <c r="E347" s="241"/>
      <c r="I347" s="241"/>
      <c r="M347" s="241"/>
      <c r="Q347" s="241"/>
    </row>
    <row r="348" spans="3:17" x14ac:dyDescent="0.25">
      <c r="C348" s="253"/>
      <c r="D348" s="253"/>
      <c r="E348" s="241"/>
      <c r="I348" s="241"/>
      <c r="M348" s="241"/>
      <c r="Q348" s="241"/>
    </row>
    <row r="349" spans="3:17" x14ac:dyDescent="0.25">
      <c r="C349" s="253"/>
      <c r="D349" s="253"/>
      <c r="E349" s="241"/>
      <c r="I349" s="241"/>
      <c r="M349" s="241"/>
      <c r="Q349" s="241"/>
    </row>
    <row r="350" spans="3:17" x14ac:dyDescent="0.25">
      <c r="C350" s="253"/>
      <c r="D350" s="253"/>
      <c r="E350" s="241"/>
      <c r="I350" s="241"/>
      <c r="M350" s="241"/>
      <c r="Q350" s="241"/>
    </row>
    <row r="351" spans="3:17" x14ac:dyDescent="0.25">
      <c r="C351" s="253"/>
      <c r="D351" s="253"/>
      <c r="E351" s="241"/>
      <c r="I351" s="241"/>
      <c r="M351" s="241"/>
      <c r="Q351" s="241"/>
    </row>
    <row r="352" spans="3:17" x14ac:dyDescent="0.25">
      <c r="C352" s="253"/>
      <c r="D352" s="253"/>
      <c r="E352" s="241"/>
      <c r="I352" s="241"/>
      <c r="M352" s="241"/>
      <c r="Q352" s="241"/>
    </row>
    <row r="353" spans="3:17" x14ac:dyDescent="0.25">
      <c r="C353" s="253"/>
      <c r="D353" s="253"/>
      <c r="E353" s="241"/>
      <c r="I353" s="241"/>
      <c r="M353" s="241"/>
      <c r="Q353" s="241"/>
    </row>
    <row r="354" spans="3:17" x14ac:dyDescent="0.25">
      <c r="C354" s="253"/>
      <c r="D354" s="253"/>
      <c r="E354" s="241"/>
      <c r="I354" s="241"/>
      <c r="M354" s="241"/>
      <c r="Q354" s="241"/>
    </row>
    <row r="355" spans="3:17" x14ac:dyDescent="0.25">
      <c r="C355" s="253"/>
      <c r="D355" s="253"/>
      <c r="E355" s="241"/>
      <c r="I355" s="241"/>
      <c r="M355" s="241"/>
      <c r="Q355" s="241"/>
    </row>
    <row r="356" spans="3:17" x14ac:dyDescent="0.25">
      <c r="C356" s="253"/>
      <c r="D356" s="253"/>
      <c r="E356" s="241"/>
      <c r="I356" s="241"/>
      <c r="M356" s="241"/>
      <c r="Q356" s="241"/>
    </row>
    <row r="357" spans="3:17" x14ac:dyDescent="0.25">
      <c r="C357" s="253"/>
      <c r="D357" s="253"/>
      <c r="E357" s="241"/>
      <c r="I357" s="241"/>
      <c r="M357" s="241"/>
      <c r="Q357" s="241"/>
    </row>
    <row r="358" spans="3:17" x14ac:dyDescent="0.25">
      <c r="C358" s="253"/>
      <c r="D358" s="253"/>
      <c r="E358" s="241"/>
      <c r="I358" s="241"/>
      <c r="M358" s="241"/>
      <c r="Q358" s="241"/>
    </row>
    <row r="359" spans="3:17" x14ac:dyDescent="0.25">
      <c r="C359" s="253"/>
      <c r="D359" s="253"/>
      <c r="E359" s="241"/>
      <c r="I359" s="241"/>
      <c r="M359" s="241"/>
      <c r="Q359" s="241"/>
    </row>
    <row r="360" spans="3:17" x14ac:dyDescent="0.25">
      <c r="C360" s="253"/>
      <c r="D360" s="253"/>
      <c r="E360" s="241"/>
      <c r="I360" s="241"/>
      <c r="M360" s="241"/>
      <c r="Q360" s="241"/>
    </row>
    <row r="361" spans="3:17" x14ac:dyDescent="0.25">
      <c r="C361" s="253"/>
      <c r="D361" s="253"/>
      <c r="E361" s="241"/>
      <c r="I361" s="241"/>
      <c r="M361" s="241"/>
      <c r="Q361" s="241"/>
    </row>
    <row r="362" spans="3:17" x14ac:dyDescent="0.25">
      <c r="C362" s="253"/>
      <c r="D362" s="253"/>
      <c r="E362" s="241"/>
      <c r="I362" s="241"/>
      <c r="M362" s="241"/>
      <c r="Q362" s="241"/>
    </row>
    <row r="363" spans="3:17" x14ac:dyDescent="0.25">
      <c r="C363" s="253"/>
      <c r="D363" s="253"/>
      <c r="E363" s="241"/>
      <c r="I363" s="241"/>
      <c r="M363" s="241"/>
      <c r="Q363" s="241"/>
    </row>
    <row r="364" spans="3:17" x14ac:dyDescent="0.25">
      <c r="C364" s="253"/>
      <c r="D364" s="253"/>
      <c r="E364" s="241"/>
      <c r="I364" s="241"/>
      <c r="M364" s="241"/>
      <c r="Q364" s="241"/>
    </row>
    <row r="365" spans="3:17" x14ac:dyDescent="0.25">
      <c r="C365" s="253"/>
      <c r="D365" s="253"/>
      <c r="E365" s="241"/>
      <c r="I365" s="241"/>
      <c r="M365" s="241"/>
      <c r="Q365" s="241"/>
    </row>
    <row r="366" spans="3:17" x14ac:dyDescent="0.25">
      <c r="C366" s="253"/>
      <c r="D366" s="253"/>
      <c r="E366" s="241"/>
      <c r="I366" s="241"/>
      <c r="M366" s="241"/>
      <c r="Q366" s="241"/>
    </row>
    <row r="367" spans="3:17" x14ac:dyDescent="0.25">
      <c r="C367" s="253"/>
      <c r="D367" s="253"/>
      <c r="E367" s="241"/>
      <c r="I367" s="241"/>
      <c r="M367" s="241"/>
      <c r="Q367" s="241"/>
    </row>
    <row r="368" spans="3:17" x14ac:dyDescent="0.25">
      <c r="C368" s="253"/>
      <c r="D368" s="253"/>
      <c r="E368" s="241"/>
      <c r="I368" s="241"/>
      <c r="M368" s="241"/>
      <c r="Q368" s="241"/>
    </row>
    <row r="369" spans="3:17" x14ac:dyDescent="0.25">
      <c r="C369" s="253"/>
      <c r="D369" s="253"/>
      <c r="E369" s="241"/>
      <c r="I369" s="241"/>
      <c r="M369" s="241"/>
      <c r="Q369" s="241"/>
    </row>
    <row r="370" spans="3:17" x14ac:dyDescent="0.25">
      <c r="C370" s="253"/>
      <c r="D370" s="253"/>
      <c r="E370" s="241"/>
      <c r="I370" s="241"/>
      <c r="M370" s="241"/>
      <c r="Q370" s="241"/>
    </row>
    <row r="371" spans="3:17" x14ac:dyDescent="0.25">
      <c r="C371" s="253"/>
      <c r="D371" s="253"/>
      <c r="E371" s="241"/>
      <c r="I371" s="241"/>
      <c r="M371" s="241"/>
      <c r="Q371" s="241"/>
    </row>
    <row r="372" spans="3:17" x14ac:dyDescent="0.25">
      <c r="C372" s="253"/>
      <c r="D372" s="253"/>
      <c r="E372" s="241"/>
      <c r="I372" s="241"/>
      <c r="M372" s="241"/>
      <c r="Q372" s="241"/>
    </row>
    <row r="373" spans="3:17" x14ac:dyDescent="0.25">
      <c r="C373" s="253"/>
      <c r="D373" s="253"/>
      <c r="E373" s="241"/>
      <c r="I373" s="241"/>
      <c r="M373" s="241"/>
      <c r="Q373" s="241"/>
    </row>
    <row r="374" spans="3:17" x14ac:dyDescent="0.25">
      <c r="C374" s="253"/>
      <c r="D374" s="253"/>
      <c r="E374" s="241"/>
      <c r="I374" s="241"/>
      <c r="M374" s="241"/>
      <c r="Q374" s="241"/>
    </row>
    <row r="375" spans="3:17" x14ac:dyDescent="0.25">
      <c r="C375" s="253"/>
      <c r="D375" s="253"/>
      <c r="E375" s="241"/>
      <c r="I375" s="241"/>
      <c r="M375" s="241"/>
      <c r="Q375" s="241"/>
    </row>
    <row r="376" spans="3:17" x14ac:dyDescent="0.25">
      <c r="C376" s="253"/>
      <c r="D376" s="253"/>
      <c r="E376" s="241"/>
      <c r="I376" s="241"/>
      <c r="M376" s="241"/>
      <c r="Q376" s="241"/>
    </row>
    <row r="377" spans="3:17" x14ac:dyDescent="0.25">
      <c r="C377" s="253"/>
      <c r="D377" s="253"/>
      <c r="E377" s="241"/>
      <c r="I377" s="241"/>
      <c r="M377" s="241"/>
      <c r="Q377" s="241"/>
    </row>
    <row r="378" spans="3:17" x14ac:dyDescent="0.25">
      <c r="C378" s="253"/>
      <c r="D378" s="253"/>
      <c r="E378" s="241"/>
      <c r="I378" s="241"/>
      <c r="M378" s="241"/>
      <c r="Q378" s="241"/>
    </row>
    <row r="379" spans="3:17" x14ac:dyDescent="0.25">
      <c r="C379" s="253"/>
      <c r="D379" s="253"/>
      <c r="E379" s="241"/>
      <c r="I379" s="241"/>
      <c r="M379" s="241"/>
      <c r="Q379" s="241"/>
    </row>
    <row r="380" spans="3:17" x14ac:dyDescent="0.25">
      <c r="C380" s="253"/>
      <c r="D380" s="253"/>
      <c r="E380" s="241"/>
      <c r="I380" s="241"/>
      <c r="M380" s="241"/>
      <c r="Q380" s="241"/>
    </row>
    <row r="381" spans="3:17" x14ac:dyDescent="0.25">
      <c r="C381" s="253"/>
      <c r="D381" s="253"/>
      <c r="E381" s="241"/>
      <c r="I381" s="241"/>
      <c r="M381" s="241"/>
      <c r="Q381" s="241"/>
    </row>
    <row r="382" spans="3:17" x14ac:dyDescent="0.25">
      <c r="C382" s="253"/>
      <c r="D382" s="253"/>
      <c r="E382" s="241"/>
      <c r="I382" s="241"/>
      <c r="M382" s="241"/>
      <c r="Q382" s="241"/>
    </row>
    <row r="383" spans="3:17" x14ac:dyDescent="0.25">
      <c r="C383" s="253"/>
      <c r="D383" s="253"/>
      <c r="E383" s="241"/>
      <c r="I383" s="241"/>
      <c r="M383" s="241"/>
      <c r="Q383" s="241"/>
    </row>
    <row r="384" spans="3:17" x14ac:dyDescent="0.25">
      <c r="C384" s="253"/>
      <c r="D384" s="253"/>
      <c r="E384" s="241"/>
      <c r="I384" s="241"/>
      <c r="M384" s="241"/>
      <c r="Q384" s="241"/>
    </row>
    <row r="385" spans="3:17" x14ac:dyDescent="0.25">
      <c r="C385" s="253"/>
      <c r="D385" s="253"/>
      <c r="E385" s="241"/>
      <c r="I385" s="241"/>
      <c r="M385" s="241"/>
      <c r="Q385" s="241"/>
    </row>
    <row r="386" spans="3:17" x14ac:dyDescent="0.25">
      <c r="C386" s="253"/>
      <c r="D386" s="253"/>
      <c r="E386" s="241"/>
      <c r="I386" s="241"/>
      <c r="M386" s="241"/>
      <c r="Q386" s="241"/>
    </row>
    <row r="387" spans="3:17" x14ac:dyDescent="0.25">
      <c r="C387" s="253"/>
      <c r="D387" s="253"/>
      <c r="E387" s="241"/>
      <c r="I387" s="241"/>
      <c r="M387" s="241"/>
      <c r="Q387" s="241"/>
    </row>
    <row r="388" spans="3:17" x14ac:dyDescent="0.25">
      <c r="C388" s="253"/>
      <c r="D388" s="253"/>
      <c r="E388" s="241"/>
      <c r="I388" s="241"/>
      <c r="M388" s="241"/>
      <c r="Q388" s="241"/>
    </row>
    <row r="389" spans="3:17" x14ac:dyDescent="0.25">
      <c r="C389" s="253"/>
      <c r="D389" s="253"/>
      <c r="E389" s="241"/>
      <c r="I389" s="241"/>
      <c r="M389" s="241"/>
      <c r="Q389" s="241"/>
    </row>
    <row r="390" spans="3:17" x14ac:dyDescent="0.25">
      <c r="C390" s="253"/>
      <c r="D390" s="253"/>
      <c r="E390" s="241"/>
      <c r="I390" s="241"/>
      <c r="M390" s="241"/>
      <c r="Q390" s="241"/>
    </row>
    <row r="391" spans="3:17" x14ac:dyDescent="0.25">
      <c r="C391" s="253"/>
      <c r="D391" s="253"/>
      <c r="E391" s="241"/>
      <c r="I391" s="241"/>
      <c r="M391" s="241"/>
      <c r="Q391" s="241"/>
    </row>
    <row r="392" spans="3:17" x14ac:dyDescent="0.25">
      <c r="C392" s="253"/>
      <c r="D392" s="253"/>
      <c r="E392" s="241"/>
      <c r="I392" s="241"/>
      <c r="M392" s="241"/>
      <c r="Q392" s="241"/>
    </row>
    <row r="393" spans="3:17" x14ac:dyDescent="0.25">
      <c r="C393" s="253"/>
      <c r="D393" s="253"/>
      <c r="E393" s="241"/>
      <c r="I393" s="241"/>
      <c r="M393" s="241"/>
      <c r="Q393" s="241"/>
    </row>
    <row r="394" spans="3:17" x14ac:dyDescent="0.25">
      <c r="C394" s="253"/>
      <c r="D394" s="253"/>
      <c r="E394" s="241"/>
      <c r="I394" s="241"/>
      <c r="M394" s="241"/>
      <c r="Q394" s="241"/>
    </row>
    <row r="395" spans="3:17" x14ac:dyDescent="0.25">
      <c r="C395" s="253"/>
      <c r="D395" s="253"/>
      <c r="E395" s="241"/>
      <c r="I395" s="241"/>
      <c r="M395" s="241"/>
      <c r="Q395" s="241"/>
    </row>
    <row r="396" spans="3:17" x14ac:dyDescent="0.25">
      <c r="C396" s="253"/>
      <c r="D396" s="253"/>
      <c r="E396" s="241"/>
      <c r="I396" s="241"/>
      <c r="M396" s="241"/>
      <c r="Q396" s="241"/>
    </row>
    <row r="397" spans="3:17" x14ac:dyDescent="0.25">
      <c r="C397" s="253"/>
      <c r="D397" s="253"/>
      <c r="E397" s="241"/>
      <c r="I397" s="241"/>
      <c r="M397" s="241"/>
      <c r="Q397" s="241"/>
    </row>
    <row r="398" spans="3:17" x14ac:dyDescent="0.25">
      <c r="C398" s="253"/>
      <c r="D398" s="253"/>
      <c r="E398" s="241"/>
      <c r="I398" s="241"/>
      <c r="M398" s="241"/>
      <c r="Q398" s="241"/>
    </row>
    <row r="399" spans="3:17" x14ac:dyDescent="0.25">
      <c r="C399" s="253"/>
      <c r="D399" s="253"/>
      <c r="E399" s="241"/>
      <c r="I399" s="241"/>
      <c r="M399" s="241"/>
      <c r="Q399" s="241"/>
    </row>
    <row r="400" spans="3:17" x14ac:dyDescent="0.25">
      <c r="C400" s="253"/>
      <c r="D400" s="253"/>
      <c r="E400" s="241"/>
      <c r="I400" s="241"/>
      <c r="M400" s="241"/>
      <c r="Q400" s="241"/>
    </row>
    <row r="401" spans="3:17" x14ac:dyDescent="0.25">
      <c r="C401" s="253"/>
      <c r="D401" s="253"/>
      <c r="E401" s="241"/>
      <c r="I401" s="241"/>
      <c r="M401" s="241"/>
      <c r="Q401" s="241"/>
    </row>
    <row r="402" spans="3:17" x14ac:dyDescent="0.25">
      <c r="C402" s="253"/>
      <c r="D402" s="253"/>
      <c r="E402" s="241"/>
      <c r="I402" s="241"/>
      <c r="M402" s="241"/>
      <c r="Q402" s="241"/>
    </row>
    <row r="403" spans="3:17" x14ac:dyDescent="0.25">
      <c r="C403" s="253"/>
      <c r="D403" s="253"/>
      <c r="E403" s="241"/>
      <c r="I403" s="241"/>
      <c r="M403" s="241"/>
      <c r="Q403" s="241"/>
    </row>
    <row r="404" spans="3:17" x14ac:dyDescent="0.25">
      <c r="C404" s="253"/>
      <c r="D404" s="253"/>
      <c r="E404" s="241"/>
      <c r="I404" s="241"/>
      <c r="M404" s="241"/>
      <c r="Q404" s="241"/>
    </row>
    <row r="405" spans="3:17" x14ac:dyDescent="0.25">
      <c r="C405" s="253"/>
      <c r="D405" s="253"/>
      <c r="E405" s="241"/>
      <c r="I405" s="241"/>
      <c r="M405" s="241"/>
      <c r="Q405" s="241"/>
    </row>
    <row r="406" spans="3:17" x14ac:dyDescent="0.25">
      <c r="C406" s="253"/>
      <c r="D406" s="253"/>
      <c r="E406" s="241"/>
      <c r="I406" s="241"/>
      <c r="M406" s="241"/>
      <c r="Q406" s="241"/>
    </row>
    <row r="407" spans="3:17" x14ac:dyDescent="0.25">
      <c r="C407" s="253"/>
      <c r="D407" s="253"/>
      <c r="E407" s="241"/>
      <c r="I407" s="241"/>
      <c r="M407" s="241"/>
      <c r="Q407" s="241"/>
    </row>
    <row r="408" spans="3:17" x14ac:dyDescent="0.25">
      <c r="C408" s="253"/>
      <c r="D408" s="253"/>
      <c r="E408" s="241"/>
      <c r="I408" s="241"/>
      <c r="M408" s="241"/>
      <c r="Q408" s="241"/>
    </row>
    <row r="409" spans="3:17" x14ac:dyDescent="0.25">
      <c r="C409" s="253"/>
      <c r="D409" s="253"/>
      <c r="E409" s="241"/>
      <c r="I409" s="241"/>
      <c r="M409" s="241"/>
      <c r="Q409" s="241"/>
    </row>
    <row r="410" spans="3:17" x14ac:dyDescent="0.25">
      <c r="C410" s="253"/>
      <c r="D410" s="253"/>
      <c r="E410" s="241"/>
      <c r="I410" s="241"/>
      <c r="M410" s="241"/>
      <c r="Q410" s="241"/>
    </row>
    <row r="411" spans="3:17" x14ac:dyDescent="0.25">
      <c r="C411" s="253"/>
      <c r="D411" s="253"/>
      <c r="E411" s="241"/>
      <c r="I411" s="241"/>
      <c r="M411" s="241"/>
      <c r="Q411" s="241"/>
    </row>
    <row r="412" spans="3:17" x14ac:dyDescent="0.25">
      <c r="C412" s="253"/>
      <c r="D412" s="253"/>
      <c r="E412" s="241"/>
      <c r="I412" s="241"/>
      <c r="M412" s="241"/>
      <c r="Q412" s="241"/>
    </row>
    <row r="413" spans="3:17" x14ac:dyDescent="0.25">
      <c r="C413" s="253"/>
      <c r="D413" s="253"/>
      <c r="E413" s="241"/>
      <c r="I413" s="241"/>
      <c r="M413" s="241"/>
      <c r="Q413" s="241"/>
    </row>
    <row r="414" spans="3:17" x14ac:dyDescent="0.25">
      <c r="C414" s="253"/>
      <c r="D414" s="253"/>
      <c r="E414" s="241"/>
      <c r="I414" s="241"/>
      <c r="M414" s="241"/>
      <c r="Q414" s="241"/>
    </row>
    <row r="415" spans="3:17" x14ac:dyDescent="0.25">
      <c r="C415" s="253"/>
      <c r="D415" s="253"/>
      <c r="E415" s="241"/>
      <c r="I415" s="241"/>
      <c r="M415" s="241"/>
      <c r="Q415" s="241"/>
    </row>
    <row r="416" spans="3:17" x14ac:dyDescent="0.25">
      <c r="C416" s="253"/>
      <c r="D416" s="253"/>
      <c r="E416" s="241"/>
      <c r="I416" s="241"/>
      <c r="M416" s="241"/>
      <c r="Q416" s="241"/>
    </row>
    <row r="417" spans="3:17" x14ac:dyDescent="0.25">
      <c r="C417" s="253"/>
      <c r="D417" s="253"/>
      <c r="E417" s="241"/>
      <c r="I417" s="241"/>
      <c r="M417" s="241"/>
      <c r="Q417" s="241"/>
    </row>
    <row r="418" spans="3:17" x14ac:dyDescent="0.25">
      <c r="C418" s="253"/>
      <c r="D418" s="253"/>
      <c r="E418" s="241"/>
      <c r="I418" s="241"/>
      <c r="M418" s="241"/>
      <c r="Q418" s="241"/>
    </row>
    <row r="419" spans="3:17" x14ac:dyDescent="0.25">
      <c r="C419" s="253"/>
      <c r="D419" s="253"/>
      <c r="E419" s="241"/>
      <c r="I419" s="241"/>
      <c r="M419" s="241"/>
      <c r="Q419" s="241"/>
    </row>
    <row r="420" spans="3:17" x14ac:dyDescent="0.25">
      <c r="C420" s="253"/>
      <c r="D420" s="253"/>
      <c r="E420" s="241"/>
      <c r="I420" s="241"/>
      <c r="M420" s="241"/>
      <c r="Q420" s="241"/>
    </row>
    <row r="421" spans="3:17" x14ac:dyDescent="0.25">
      <c r="C421" s="253"/>
      <c r="D421" s="253"/>
      <c r="E421" s="241"/>
      <c r="I421" s="241"/>
      <c r="M421" s="241"/>
      <c r="Q421" s="241"/>
    </row>
    <row r="422" spans="3:17" x14ac:dyDescent="0.25">
      <c r="C422" s="253"/>
      <c r="D422" s="253"/>
      <c r="E422" s="241"/>
      <c r="I422" s="241"/>
      <c r="M422" s="241"/>
      <c r="Q422" s="241"/>
    </row>
    <row r="423" spans="3:17" x14ac:dyDescent="0.25">
      <c r="C423" s="253"/>
      <c r="D423" s="253"/>
      <c r="E423" s="241"/>
      <c r="I423" s="241"/>
      <c r="M423" s="241"/>
      <c r="Q423" s="241"/>
    </row>
    <row r="424" spans="3:17" x14ac:dyDescent="0.25">
      <c r="C424" s="253"/>
      <c r="D424" s="253"/>
      <c r="E424" s="241"/>
      <c r="I424" s="241"/>
      <c r="M424" s="241"/>
      <c r="Q424" s="241"/>
    </row>
    <row r="425" spans="3:17" x14ac:dyDescent="0.25">
      <c r="C425" s="253"/>
      <c r="D425" s="253"/>
      <c r="E425" s="241"/>
      <c r="I425" s="241"/>
      <c r="M425" s="241"/>
      <c r="Q425" s="241"/>
    </row>
    <row r="426" spans="3:17" x14ac:dyDescent="0.25">
      <c r="C426" s="253"/>
      <c r="D426" s="253"/>
      <c r="E426" s="241"/>
      <c r="I426" s="241"/>
      <c r="M426" s="241"/>
      <c r="Q426" s="241"/>
    </row>
    <row r="427" spans="3:17" x14ac:dyDescent="0.25">
      <c r="C427" s="253"/>
      <c r="D427" s="253"/>
      <c r="E427" s="241"/>
      <c r="I427" s="241"/>
      <c r="M427" s="241"/>
      <c r="Q427" s="241"/>
    </row>
    <row r="428" spans="3:17" x14ac:dyDescent="0.25">
      <c r="C428" s="253"/>
      <c r="D428" s="253"/>
      <c r="E428" s="241"/>
      <c r="I428" s="241"/>
      <c r="M428" s="241"/>
      <c r="Q428" s="241"/>
    </row>
    <row r="429" spans="3:17" x14ac:dyDescent="0.25">
      <c r="C429" s="253"/>
      <c r="D429" s="253"/>
      <c r="E429" s="241"/>
      <c r="I429" s="241"/>
      <c r="M429" s="241"/>
      <c r="Q429" s="241"/>
    </row>
    <row r="430" spans="3:17" x14ac:dyDescent="0.25">
      <c r="C430" s="253"/>
      <c r="D430" s="253"/>
      <c r="E430" s="241"/>
      <c r="I430" s="241"/>
      <c r="M430" s="241"/>
      <c r="Q430" s="241"/>
    </row>
    <row r="431" spans="3:17" x14ac:dyDescent="0.25">
      <c r="C431" s="253"/>
      <c r="D431" s="253"/>
      <c r="E431" s="241"/>
      <c r="I431" s="241"/>
      <c r="M431" s="241"/>
      <c r="Q431" s="241"/>
    </row>
    <row r="432" spans="3:17" x14ac:dyDescent="0.25">
      <c r="C432" s="253"/>
      <c r="D432" s="253"/>
      <c r="E432" s="241"/>
      <c r="I432" s="241"/>
      <c r="M432" s="241"/>
      <c r="Q432" s="241"/>
    </row>
    <row r="433" spans="3:17" x14ac:dyDescent="0.25">
      <c r="C433" s="253"/>
      <c r="D433" s="253"/>
      <c r="E433" s="241"/>
      <c r="I433" s="241"/>
      <c r="M433" s="241"/>
      <c r="Q433" s="241"/>
    </row>
    <row r="434" spans="3:17" x14ac:dyDescent="0.25">
      <c r="C434" s="253"/>
      <c r="D434" s="253"/>
      <c r="E434" s="241"/>
      <c r="I434" s="241"/>
      <c r="M434" s="241"/>
      <c r="Q434" s="241"/>
    </row>
    <row r="435" spans="3:17" x14ac:dyDescent="0.25">
      <c r="C435" s="253"/>
      <c r="D435" s="253"/>
      <c r="E435" s="241"/>
      <c r="I435" s="241"/>
      <c r="M435" s="241"/>
      <c r="Q435" s="241"/>
    </row>
    <row r="436" spans="3:17" x14ac:dyDescent="0.25">
      <c r="C436" s="253"/>
      <c r="D436" s="253"/>
      <c r="E436" s="241"/>
      <c r="I436" s="241"/>
      <c r="M436" s="241"/>
      <c r="Q436" s="241"/>
    </row>
    <row r="437" spans="3:17" x14ac:dyDescent="0.25">
      <c r="C437" s="253"/>
      <c r="D437" s="253"/>
      <c r="E437" s="241"/>
      <c r="I437" s="241"/>
      <c r="M437" s="241"/>
      <c r="Q437" s="241"/>
    </row>
    <row r="438" spans="3:17" x14ac:dyDescent="0.25">
      <c r="C438" s="253"/>
      <c r="D438" s="253"/>
      <c r="E438" s="241"/>
      <c r="I438" s="241"/>
      <c r="M438" s="241"/>
      <c r="Q438" s="241"/>
    </row>
    <row r="439" spans="3:17" x14ac:dyDescent="0.25">
      <c r="C439" s="253"/>
      <c r="D439" s="253"/>
      <c r="E439" s="241"/>
      <c r="I439" s="241"/>
      <c r="M439" s="241"/>
      <c r="Q439" s="241"/>
    </row>
    <row r="440" spans="3:17" x14ac:dyDescent="0.25">
      <c r="C440" s="253"/>
      <c r="D440" s="253"/>
      <c r="E440" s="241"/>
      <c r="I440" s="241"/>
      <c r="M440" s="241"/>
      <c r="Q440" s="241"/>
    </row>
    <row r="441" spans="3:17" x14ac:dyDescent="0.25">
      <c r="C441" s="253"/>
      <c r="D441" s="253"/>
      <c r="E441" s="241"/>
      <c r="I441" s="241"/>
      <c r="M441" s="241"/>
      <c r="Q441" s="241"/>
    </row>
    <row r="442" spans="3:17" x14ac:dyDescent="0.25">
      <c r="C442" s="253"/>
      <c r="D442" s="253"/>
      <c r="E442" s="241"/>
      <c r="I442" s="241"/>
      <c r="M442" s="241"/>
      <c r="Q442" s="241"/>
    </row>
    <row r="443" spans="3:17" x14ac:dyDescent="0.25">
      <c r="C443" s="253"/>
      <c r="D443" s="253"/>
      <c r="E443" s="241"/>
      <c r="I443" s="241"/>
      <c r="M443" s="241"/>
      <c r="Q443" s="241"/>
    </row>
    <row r="444" spans="3:17" x14ac:dyDescent="0.25">
      <c r="C444" s="253"/>
      <c r="D444" s="253"/>
      <c r="E444" s="241"/>
      <c r="I444" s="241"/>
      <c r="M444" s="241"/>
      <c r="Q444" s="241"/>
    </row>
    <row r="445" spans="3:17" x14ac:dyDescent="0.25">
      <c r="C445" s="253"/>
      <c r="D445" s="253"/>
      <c r="E445" s="241"/>
      <c r="I445" s="241"/>
      <c r="M445" s="241"/>
      <c r="Q445" s="241"/>
    </row>
    <row r="446" spans="3:17" x14ac:dyDescent="0.25">
      <c r="C446" s="253"/>
      <c r="D446" s="253"/>
      <c r="E446" s="241"/>
      <c r="I446" s="241"/>
      <c r="M446" s="241"/>
      <c r="Q446" s="241"/>
    </row>
    <row r="447" spans="3:17" x14ac:dyDescent="0.25">
      <c r="C447" s="253"/>
      <c r="D447" s="253"/>
      <c r="E447" s="241"/>
      <c r="I447" s="241"/>
      <c r="M447" s="241"/>
      <c r="Q447" s="241"/>
    </row>
    <row r="448" spans="3:17" x14ac:dyDescent="0.25">
      <c r="C448" s="253"/>
      <c r="D448" s="253"/>
      <c r="E448" s="241"/>
      <c r="I448" s="241"/>
      <c r="M448" s="241"/>
      <c r="Q448" s="241"/>
    </row>
    <row r="449" spans="3:17" x14ac:dyDescent="0.25">
      <c r="C449" s="253"/>
      <c r="D449" s="253"/>
      <c r="E449" s="241"/>
      <c r="I449" s="241"/>
      <c r="M449" s="241"/>
      <c r="Q449" s="241"/>
    </row>
    <row r="450" spans="3:17" x14ac:dyDescent="0.25">
      <c r="C450" s="253"/>
      <c r="D450" s="253"/>
      <c r="E450" s="241"/>
      <c r="I450" s="241"/>
      <c r="M450" s="241"/>
      <c r="Q450" s="241"/>
    </row>
    <row r="451" spans="3:17" x14ac:dyDescent="0.25">
      <c r="C451" s="253"/>
      <c r="D451" s="253"/>
      <c r="E451" s="241"/>
      <c r="I451" s="241"/>
      <c r="M451" s="241"/>
      <c r="Q451" s="241"/>
    </row>
    <row r="452" spans="3:17" x14ac:dyDescent="0.25">
      <c r="C452" s="253"/>
      <c r="D452" s="253"/>
      <c r="E452" s="241"/>
      <c r="I452" s="241"/>
      <c r="M452" s="241"/>
      <c r="Q452" s="241"/>
    </row>
    <row r="453" spans="3:17" x14ac:dyDescent="0.25">
      <c r="C453" s="253"/>
      <c r="D453" s="253"/>
      <c r="E453" s="241"/>
      <c r="I453" s="241"/>
      <c r="M453" s="241"/>
      <c r="Q453" s="241"/>
    </row>
    <row r="454" spans="3:17" x14ac:dyDescent="0.25">
      <c r="C454" s="253"/>
      <c r="D454" s="253"/>
      <c r="E454" s="241"/>
      <c r="I454" s="241"/>
      <c r="M454" s="241"/>
      <c r="Q454" s="241"/>
    </row>
    <row r="455" spans="3:17" x14ac:dyDescent="0.25">
      <c r="C455" s="253"/>
      <c r="D455" s="253"/>
      <c r="E455" s="241"/>
      <c r="I455" s="241"/>
      <c r="M455" s="241"/>
      <c r="Q455" s="241"/>
    </row>
    <row r="456" spans="3:17" x14ac:dyDescent="0.25">
      <c r="C456" s="253"/>
      <c r="D456" s="253"/>
      <c r="E456" s="241"/>
      <c r="I456" s="241"/>
      <c r="M456" s="241"/>
      <c r="Q456" s="241"/>
    </row>
    <row r="457" spans="3:17" x14ac:dyDescent="0.25">
      <c r="C457" s="253"/>
      <c r="D457" s="253"/>
      <c r="E457" s="241"/>
      <c r="I457" s="241"/>
      <c r="M457" s="241"/>
      <c r="Q457" s="241"/>
    </row>
    <row r="458" spans="3:17" x14ac:dyDescent="0.25">
      <c r="C458" s="253"/>
      <c r="D458" s="253"/>
      <c r="E458" s="241"/>
      <c r="I458" s="241"/>
      <c r="M458" s="241"/>
      <c r="Q458" s="241"/>
    </row>
    <row r="459" spans="3:17" x14ac:dyDescent="0.25">
      <c r="C459" s="253"/>
      <c r="D459" s="253"/>
      <c r="E459" s="241"/>
      <c r="I459" s="241"/>
      <c r="M459" s="241"/>
      <c r="Q459" s="241"/>
    </row>
    <row r="460" spans="3:17" x14ac:dyDescent="0.25">
      <c r="C460" s="253"/>
      <c r="D460" s="253"/>
      <c r="E460" s="241"/>
      <c r="I460" s="241"/>
      <c r="M460" s="241"/>
      <c r="Q460" s="241"/>
    </row>
    <row r="461" spans="3:17" x14ac:dyDescent="0.25">
      <c r="C461" s="253"/>
      <c r="D461" s="253"/>
      <c r="E461" s="241"/>
      <c r="I461" s="241"/>
      <c r="M461" s="241"/>
      <c r="Q461" s="241"/>
    </row>
    <row r="462" spans="3:17" x14ac:dyDescent="0.25">
      <c r="C462" s="253"/>
      <c r="D462" s="253"/>
      <c r="E462" s="241"/>
      <c r="I462" s="241"/>
      <c r="M462" s="241"/>
      <c r="Q462" s="241"/>
    </row>
    <row r="463" spans="3:17" x14ac:dyDescent="0.25">
      <c r="C463" s="253"/>
      <c r="D463" s="253"/>
      <c r="E463" s="241"/>
      <c r="I463" s="241"/>
      <c r="M463" s="241"/>
      <c r="Q463" s="241"/>
    </row>
    <row r="464" spans="3:17" x14ac:dyDescent="0.25">
      <c r="C464" s="253"/>
      <c r="D464" s="253"/>
      <c r="E464" s="241"/>
      <c r="I464" s="241"/>
      <c r="M464" s="241"/>
      <c r="Q464" s="241"/>
    </row>
    <row r="465" spans="3:17" x14ac:dyDescent="0.25">
      <c r="C465" s="253"/>
      <c r="D465" s="253"/>
      <c r="E465" s="241"/>
      <c r="I465" s="241"/>
      <c r="M465" s="241"/>
      <c r="Q465" s="241"/>
    </row>
    <row r="466" spans="3:17" x14ac:dyDescent="0.25">
      <c r="C466" s="253"/>
      <c r="D466" s="253"/>
      <c r="E466" s="241"/>
      <c r="I466" s="241"/>
      <c r="M466" s="241"/>
      <c r="Q466" s="241"/>
    </row>
    <row r="467" spans="3:17" x14ac:dyDescent="0.25">
      <c r="C467" s="253"/>
      <c r="D467" s="253"/>
      <c r="E467" s="241"/>
      <c r="I467" s="241"/>
      <c r="M467" s="241"/>
      <c r="Q467" s="241"/>
    </row>
    <row r="468" spans="3:17" x14ac:dyDescent="0.25">
      <c r="C468" s="253"/>
      <c r="D468" s="253"/>
      <c r="E468" s="241"/>
      <c r="I468" s="241"/>
      <c r="M468" s="241"/>
      <c r="Q468" s="241"/>
    </row>
    <row r="469" spans="3:17" x14ac:dyDescent="0.25">
      <c r="C469" s="253"/>
      <c r="D469" s="253"/>
      <c r="E469" s="241"/>
      <c r="I469" s="241"/>
      <c r="M469" s="241"/>
      <c r="Q469" s="241"/>
    </row>
    <row r="470" spans="3:17" x14ac:dyDescent="0.25">
      <c r="C470" s="253"/>
      <c r="D470" s="253"/>
      <c r="E470" s="241"/>
      <c r="I470" s="241"/>
      <c r="M470" s="241"/>
      <c r="Q470" s="241"/>
    </row>
    <row r="471" spans="3:17" x14ac:dyDescent="0.25">
      <c r="C471" s="253"/>
      <c r="D471" s="253"/>
      <c r="E471" s="241"/>
      <c r="I471" s="241"/>
      <c r="M471" s="241"/>
      <c r="Q471" s="241"/>
    </row>
    <row r="472" spans="3:17" x14ac:dyDescent="0.25">
      <c r="C472" s="253"/>
      <c r="D472" s="253"/>
      <c r="E472" s="241"/>
      <c r="I472" s="241"/>
      <c r="M472" s="241"/>
      <c r="Q472" s="241"/>
    </row>
    <row r="473" spans="3:17" x14ac:dyDescent="0.25">
      <c r="C473" s="253"/>
      <c r="D473" s="253"/>
      <c r="E473" s="241"/>
      <c r="I473" s="241"/>
      <c r="M473" s="241"/>
      <c r="Q473" s="241"/>
    </row>
    <row r="474" spans="3:17" x14ac:dyDescent="0.25">
      <c r="C474" s="253"/>
      <c r="D474" s="253"/>
      <c r="E474" s="241"/>
      <c r="I474" s="241"/>
      <c r="M474" s="241"/>
      <c r="Q474" s="241"/>
    </row>
    <row r="475" spans="3:17" x14ac:dyDescent="0.25">
      <c r="C475" s="253"/>
      <c r="D475" s="253"/>
      <c r="E475" s="241"/>
      <c r="I475" s="241"/>
      <c r="M475" s="241"/>
      <c r="Q475" s="241"/>
    </row>
    <row r="476" spans="3:17" x14ac:dyDescent="0.25">
      <c r="C476" s="253"/>
      <c r="D476" s="253"/>
      <c r="E476" s="241"/>
      <c r="I476" s="241"/>
      <c r="M476" s="241"/>
      <c r="Q476" s="241"/>
    </row>
    <row r="477" spans="3:17" x14ac:dyDescent="0.25">
      <c r="C477" s="253"/>
      <c r="D477" s="253"/>
      <c r="E477" s="241"/>
      <c r="I477" s="241"/>
      <c r="M477" s="241"/>
      <c r="Q477" s="241"/>
    </row>
    <row r="478" spans="3:17" x14ac:dyDescent="0.25">
      <c r="C478" s="253"/>
      <c r="D478" s="253"/>
      <c r="E478" s="241"/>
      <c r="I478" s="241"/>
      <c r="M478" s="241"/>
      <c r="Q478" s="241"/>
    </row>
    <row r="479" spans="3:17" x14ac:dyDescent="0.25">
      <c r="C479" s="253"/>
      <c r="D479" s="253"/>
      <c r="E479" s="241"/>
      <c r="I479" s="241"/>
      <c r="M479" s="241"/>
      <c r="Q479" s="241"/>
    </row>
    <row r="480" spans="3:17" x14ac:dyDescent="0.25">
      <c r="C480" s="253"/>
      <c r="D480" s="253"/>
      <c r="E480" s="241"/>
      <c r="I480" s="241"/>
      <c r="M480" s="241"/>
      <c r="Q480" s="241"/>
    </row>
    <row r="481" spans="3:17" x14ac:dyDescent="0.25">
      <c r="C481" s="253"/>
      <c r="D481" s="253"/>
      <c r="E481" s="241"/>
      <c r="I481" s="241"/>
      <c r="M481" s="241"/>
      <c r="Q481" s="241"/>
    </row>
    <row r="482" spans="3:17" x14ac:dyDescent="0.25">
      <c r="C482" s="253"/>
      <c r="D482" s="253"/>
      <c r="E482" s="241"/>
      <c r="I482" s="241"/>
      <c r="M482" s="241"/>
      <c r="Q482" s="241"/>
    </row>
    <row r="483" spans="3:17" x14ac:dyDescent="0.25">
      <c r="C483" s="253"/>
      <c r="D483" s="253"/>
      <c r="E483" s="241"/>
      <c r="I483" s="241"/>
      <c r="M483" s="241"/>
      <c r="Q483" s="241"/>
    </row>
    <row r="484" spans="3:17" x14ac:dyDescent="0.25">
      <c r="C484" s="253"/>
      <c r="D484" s="253"/>
      <c r="E484" s="241"/>
      <c r="I484" s="241"/>
      <c r="M484" s="241"/>
      <c r="Q484" s="241"/>
    </row>
    <row r="485" spans="3:17" x14ac:dyDescent="0.25">
      <c r="C485" s="253"/>
      <c r="D485" s="253"/>
      <c r="E485" s="241"/>
      <c r="I485" s="241"/>
      <c r="M485" s="241"/>
      <c r="Q485" s="241"/>
    </row>
    <row r="486" spans="3:17" x14ac:dyDescent="0.25">
      <c r="C486" s="253"/>
      <c r="D486" s="253"/>
      <c r="E486" s="241"/>
      <c r="I486" s="241"/>
      <c r="M486" s="241"/>
      <c r="Q486" s="241"/>
    </row>
    <row r="487" spans="3:17" x14ac:dyDescent="0.25">
      <c r="C487" s="253"/>
      <c r="D487" s="253"/>
      <c r="E487" s="241"/>
      <c r="I487" s="241"/>
      <c r="M487" s="241"/>
      <c r="Q487" s="241"/>
    </row>
    <row r="488" spans="3:17" x14ac:dyDescent="0.25">
      <c r="C488" s="253"/>
      <c r="D488" s="253"/>
      <c r="E488" s="241"/>
      <c r="I488" s="241"/>
      <c r="M488" s="241"/>
      <c r="Q488" s="241"/>
    </row>
    <row r="489" spans="3:17" x14ac:dyDescent="0.25">
      <c r="C489" s="253"/>
      <c r="D489" s="253"/>
      <c r="E489" s="241"/>
      <c r="I489" s="241"/>
      <c r="M489" s="241"/>
      <c r="Q489" s="241"/>
    </row>
    <row r="490" spans="3:17" x14ac:dyDescent="0.25">
      <c r="C490" s="253"/>
      <c r="D490" s="253"/>
      <c r="E490" s="241"/>
      <c r="I490" s="241"/>
      <c r="M490" s="241"/>
      <c r="Q490" s="241"/>
    </row>
    <row r="491" spans="3:17" x14ac:dyDescent="0.25">
      <c r="C491" s="253"/>
      <c r="D491" s="253"/>
      <c r="E491" s="241"/>
      <c r="I491" s="241"/>
      <c r="M491" s="241"/>
      <c r="Q491" s="241"/>
    </row>
    <row r="492" spans="3:17" x14ac:dyDescent="0.25">
      <c r="C492" s="253"/>
      <c r="D492" s="253"/>
      <c r="E492" s="241"/>
      <c r="I492" s="241"/>
      <c r="M492" s="241"/>
      <c r="Q492" s="241"/>
    </row>
    <row r="493" spans="3:17" x14ac:dyDescent="0.25">
      <c r="C493" s="253"/>
      <c r="D493" s="253"/>
      <c r="E493" s="241"/>
      <c r="I493" s="241"/>
      <c r="M493" s="241"/>
      <c r="Q493" s="241"/>
    </row>
    <row r="494" spans="3:17" x14ac:dyDescent="0.25">
      <c r="C494" s="253"/>
      <c r="D494" s="253"/>
      <c r="E494" s="241"/>
      <c r="I494" s="241"/>
      <c r="M494" s="241"/>
      <c r="Q494" s="241"/>
    </row>
    <row r="495" spans="3:17" x14ac:dyDescent="0.25">
      <c r="C495" s="253"/>
      <c r="D495" s="253"/>
      <c r="E495" s="241"/>
      <c r="I495" s="241"/>
      <c r="M495" s="241"/>
      <c r="Q495" s="241"/>
    </row>
    <row r="496" spans="3:17" x14ac:dyDescent="0.25">
      <c r="C496" s="253"/>
      <c r="D496" s="253"/>
      <c r="E496" s="241"/>
      <c r="I496" s="241"/>
      <c r="M496" s="241"/>
      <c r="Q496" s="241"/>
    </row>
    <row r="497" spans="3:17" x14ac:dyDescent="0.25">
      <c r="C497" s="253"/>
      <c r="D497" s="253"/>
      <c r="E497" s="241"/>
      <c r="I497" s="241"/>
      <c r="M497" s="241"/>
      <c r="Q497" s="241"/>
    </row>
    <row r="498" spans="3:17" x14ac:dyDescent="0.25">
      <c r="C498" s="253"/>
      <c r="D498" s="253"/>
      <c r="E498" s="241"/>
      <c r="I498" s="241"/>
      <c r="M498" s="241"/>
      <c r="Q498" s="241"/>
    </row>
    <row r="499" spans="3:17" x14ac:dyDescent="0.25">
      <c r="C499" s="253"/>
      <c r="D499" s="253"/>
      <c r="E499" s="241"/>
      <c r="I499" s="241"/>
      <c r="M499" s="241"/>
      <c r="Q499" s="241"/>
    </row>
    <row r="500" spans="3:17" x14ac:dyDescent="0.25">
      <c r="C500" s="253"/>
      <c r="D500" s="253"/>
      <c r="E500" s="241"/>
      <c r="I500" s="241"/>
      <c r="M500" s="241"/>
      <c r="Q500" s="241"/>
    </row>
    <row r="501" spans="3:17" x14ac:dyDescent="0.25">
      <c r="C501" s="253"/>
      <c r="D501" s="253"/>
      <c r="E501" s="241"/>
      <c r="I501" s="241"/>
      <c r="M501" s="241"/>
      <c r="Q501" s="241"/>
    </row>
    <row r="502" spans="3:17" x14ac:dyDescent="0.25">
      <c r="C502" s="253"/>
      <c r="D502" s="253"/>
      <c r="E502" s="241"/>
      <c r="I502" s="241"/>
      <c r="M502" s="241"/>
      <c r="Q502" s="241"/>
    </row>
    <row r="503" spans="3:17" x14ac:dyDescent="0.25">
      <c r="C503" s="253"/>
      <c r="D503" s="253"/>
      <c r="E503" s="241"/>
      <c r="I503" s="241"/>
      <c r="M503" s="241"/>
      <c r="Q503" s="241"/>
    </row>
    <row r="504" spans="3:17" x14ac:dyDescent="0.25">
      <c r="C504" s="253"/>
      <c r="D504" s="253"/>
      <c r="E504" s="241"/>
      <c r="I504" s="241"/>
      <c r="M504" s="241"/>
      <c r="Q504" s="241"/>
    </row>
    <row r="505" spans="3:17" x14ac:dyDescent="0.25">
      <c r="C505" s="253"/>
      <c r="D505" s="253"/>
      <c r="E505" s="241"/>
      <c r="I505" s="241"/>
      <c r="M505" s="241"/>
      <c r="Q505" s="241"/>
    </row>
    <row r="506" spans="3:17" x14ac:dyDescent="0.25">
      <c r="C506" s="253"/>
      <c r="D506" s="253"/>
      <c r="E506" s="241"/>
      <c r="I506" s="241"/>
      <c r="M506" s="241"/>
      <c r="Q506" s="241"/>
    </row>
    <row r="507" spans="3:17" x14ac:dyDescent="0.25">
      <c r="C507" s="253"/>
      <c r="D507" s="253"/>
      <c r="E507" s="241"/>
      <c r="I507" s="241"/>
      <c r="M507" s="241"/>
      <c r="Q507" s="241"/>
    </row>
    <row r="508" spans="3:17" x14ac:dyDescent="0.25">
      <c r="C508" s="253"/>
      <c r="D508" s="253"/>
      <c r="E508" s="241"/>
      <c r="I508" s="241"/>
      <c r="M508" s="241"/>
      <c r="Q508" s="241"/>
    </row>
    <row r="509" spans="3:17" x14ac:dyDescent="0.25">
      <c r="C509" s="253"/>
      <c r="D509" s="253"/>
      <c r="E509" s="241"/>
      <c r="I509" s="241"/>
      <c r="M509" s="241"/>
      <c r="Q509" s="241"/>
    </row>
    <row r="510" spans="3:17" x14ac:dyDescent="0.25">
      <c r="C510" s="253"/>
      <c r="D510" s="253"/>
      <c r="E510" s="241"/>
      <c r="I510" s="241"/>
      <c r="M510" s="241"/>
      <c r="Q510" s="241"/>
    </row>
    <row r="511" spans="3:17" x14ac:dyDescent="0.25">
      <c r="C511" s="253"/>
      <c r="D511" s="253"/>
      <c r="E511" s="241"/>
      <c r="I511" s="241"/>
      <c r="M511" s="241"/>
      <c r="Q511" s="241"/>
    </row>
    <row r="512" spans="3:17" x14ac:dyDescent="0.25">
      <c r="C512" s="253"/>
      <c r="D512" s="253"/>
      <c r="E512" s="241"/>
      <c r="I512" s="241"/>
      <c r="M512" s="241"/>
      <c r="Q512" s="241"/>
    </row>
    <row r="513" spans="3:17" x14ac:dyDescent="0.25">
      <c r="C513" s="253"/>
      <c r="D513" s="253"/>
      <c r="E513" s="241"/>
      <c r="I513" s="241"/>
      <c r="M513" s="241"/>
      <c r="Q513" s="241"/>
    </row>
    <row r="514" spans="3:17" x14ac:dyDescent="0.25">
      <c r="C514" s="253"/>
      <c r="D514" s="253"/>
      <c r="E514" s="241"/>
      <c r="I514" s="241"/>
      <c r="M514" s="241"/>
      <c r="Q514" s="241"/>
    </row>
    <row r="515" spans="3:17" x14ac:dyDescent="0.25">
      <c r="C515" s="253"/>
      <c r="D515" s="253"/>
      <c r="E515" s="241"/>
      <c r="I515" s="241"/>
      <c r="M515" s="241"/>
      <c r="Q515" s="241"/>
    </row>
    <row r="516" spans="3:17" x14ac:dyDescent="0.25">
      <c r="C516" s="253"/>
      <c r="D516" s="253"/>
      <c r="E516" s="241"/>
      <c r="I516" s="241"/>
      <c r="M516" s="241"/>
      <c r="Q516" s="241"/>
    </row>
    <row r="517" spans="3:17" x14ac:dyDescent="0.25">
      <c r="C517" s="253"/>
      <c r="D517" s="253"/>
      <c r="E517" s="241"/>
      <c r="I517" s="241"/>
      <c r="M517" s="241"/>
      <c r="Q517" s="241"/>
    </row>
    <row r="518" spans="3:17" x14ac:dyDescent="0.25">
      <c r="C518" s="253"/>
      <c r="D518" s="253"/>
      <c r="E518" s="241"/>
      <c r="I518" s="241"/>
      <c r="M518" s="241"/>
      <c r="Q518" s="241"/>
    </row>
    <row r="519" spans="3:17" x14ac:dyDescent="0.25">
      <c r="C519" s="253"/>
      <c r="D519" s="253"/>
      <c r="E519" s="241"/>
      <c r="I519" s="241"/>
      <c r="M519" s="241"/>
      <c r="Q519" s="241"/>
    </row>
    <row r="520" spans="3:17" x14ac:dyDescent="0.25">
      <c r="C520" s="253"/>
      <c r="D520" s="253"/>
      <c r="E520" s="241"/>
      <c r="I520" s="241"/>
      <c r="M520" s="241"/>
      <c r="Q520" s="241"/>
    </row>
    <row r="521" spans="3:17" x14ac:dyDescent="0.25">
      <c r="C521" s="253"/>
      <c r="D521" s="253"/>
      <c r="E521" s="241"/>
      <c r="I521" s="241"/>
      <c r="M521" s="241"/>
      <c r="Q521" s="241"/>
    </row>
    <row r="522" spans="3:17" x14ac:dyDescent="0.25">
      <c r="C522" s="253"/>
      <c r="D522" s="253"/>
      <c r="E522" s="241"/>
      <c r="I522" s="241"/>
      <c r="M522" s="241"/>
      <c r="Q522" s="241"/>
    </row>
    <row r="523" spans="3:17" x14ac:dyDescent="0.25">
      <c r="C523" s="253"/>
      <c r="D523" s="253"/>
      <c r="E523" s="241"/>
      <c r="I523" s="241"/>
      <c r="M523" s="241"/>
      <c r="Q523" s="241"/>
    </row>
    <row r="524" spans="3:17" x14ac:dyDescent="0.25">
      <c r="C524" s="253"/>
      <c r="D524" s="253"/>
      <c r="E524" s="241"/>
      <c r="I524" s="241"/>
      <c r="M524" s="241"/>
      <c r="Q524" s="241"/>
    </row>
    <row r="525" spans="3:17" x14ac:dyDescent="0.25">
      <c r="C525" s="253"/>
      <c r="D525" s="253"/>
      <c r="E525" s="241"/>
      <c r="I525" s="241"/>
      <c r="M525" s="241"/>
      <c r="Q525" s="241"/>
    </row>
    <row r="526" spans="3:17" x14ac:dyDescent="0.25">
      <c r="C526" s="253"/>
      <c r="D526" s="253"/>
      <c r="E526" s="241"/>
      <c r="I526" s="241"/>
      <c r="M526" s="241"/>
      <c r="Q526" s="241"/>
    </row>
    <row r="527" spans="3:17" x14ac:dyDescent="0.25">
      <c r="C527" s="253"/>
      <c r="D527" s="253"/>
      <c r="E527" s="241"/>
      <c r="I527" s="241"/>
      <c r="M527" s="241"/>
      <c r="Q527" s="241"/>
    </row>
    <row r="528" spans="3:17" x14ac:dyDescent="0.25">
      <c r="C528" s="253"/>
      <c r="D528" s="253"/>
      <c r="E528" s="241"/>
      <c r="I528" s="241"/>
      <c r="M528" s="241"/>
      <c r="Q528" s="241"/>
    </row>
    <row r="529" spans="3:17" x14ac:dyDescent="0.25">
      <c r="C529" s="253"/>
      <c r="D529" s="253"/>
      <c r="E529" s="241"/>
      <c r="I529" s="241"/>
      <c r="M529" s="241"/>
      <c r="Q529" s="241"/>
    </row>
    <row r="530" spans="3:17" x14ac:dyDescent="0.25">
      <c r="C530" s="253"/>
      <c r="D530" s="253"/>
      <c r="E530" s="241"/>
      <c r="I530" s="241"/>
      <c r="M530" s="241"/>
      <c r="Q530" s="241"/>
    </row>
    <row r="531" spans="3:17" x14ac:dyDescent="0.25">
      <c r="C531" s="253"/>
      <c r="D531" s="253"/>
      <c r="E531" s="241"/>
      <c r="I531" s="241"/>
      <c r="M531" s="241"/>
      <c r="Q531" s="241"/>
    </row>
    <row r="532" spans="3:17" x14ac:dyDescent="0.25">
      <c r="C532" s="253"/>
      <c r="D532" s="253"/>
      <c r="E532" s="241"/>
      <c r="I532" s="241"/>
      <c r="M532" s="241"/>
      <c r="Q532" s="241"/>
    </row>
    <row r="533" spans="3:17" x14ac:dyDescent="0.25">
      <c r="C533" s="253"/>
      <c r="D533" s="253"/>
      <c r="E533" s="241"/>
      <c r="I533" s="241"/>
      <c r="M533" s="241"/>
      <c r="Q533" s="241"/>
    </row>
    <row r="534" spans="3:17" x14ac:dyDescent="0.25">
      <c r="C534" s="253"/>
      <c r="D534" s="253"/>
      <c r="E534" s="241"/>
      <c r="I534" s="241"/>
      <c r="M534" s="241"/>
      <c r="Q534" s="241"/>
    </row>
    <row r="535" spans="3:17" x14ac:dyDescent="0.25">
      <c r="C535" s="253"/>
      <c r="D535" s="253"/>
      <c r="E535" s="241"/>
      <c r="I535" s="241"/>
      <c r="M535" s="241"/>
      <c r="Q535" s="241"/>
    </row>
    <row r="536" spans="3:17" x14ac:dyDescent="0.25">
      <c r="C536" s="253"/>
      <c r="D536" s="253"/>
      <c r="E536" s="241"/>
      <c r="I536" s="241"/>
      <c r="M536" s="241"/>
      <c r="Q536" s="241"/>
    </row>
    <row r="537" spans="3:17" x14ac:dyDescent="0.25">
      <c r="C537" s="253"/>
      <c r="D537" s="253"/>
      <c r="E537" s="241"/>
      <c r="I537" s="241"/>
      <c r="M537" s="241"/>
      <c r="Q537" s="241"/>
    </row>
    <row r="538" spans="3:17" x14ac:dyDescent="0.25">
      <c r="C538" s="253"/>
      <c r="D538" s="253"/>
      <c r="E538" s="241"/>
      <c r="I538" s="241"/>
      <c r="M538" s="241"/>
      <c r="Q538" s="241"/>
    </row>
    <row r="539" spans="3:17" x14ac:dyDescent="0.25">
      <c r="C539" s="253"/>
      <c r="D539" s="253"/>
      <c r="E539" s="241"/>
      <c r="I539" s="241"/>
      <c r="M539" s="241"/>
      <c r="Q539" s="241"/>
    </row>
    <row r="540" spans="3:17" x14ac:dyDescent="0.25">
      <c r="C540" s="253"/>
      <c r="D540" s="253"/>
      <c r="E540" s="241"/>
      <c r="I540" s="241"/>
      <c r="M540" s="241"/>
      <c r="Q540" s="241"/>
    </row>
    <row r="541" spans="3:17" x14ac:dyDescent="0.25">
      <c r="C541" s="253"/>
      <c r="D541" s="253"/>
      <c r="E541" s="241"/>
      <c r="I541" s="241"/>
      <c r="M541" s="241"/>
      <c r="Q541" s="241"/>
    </row>
    <row r="542" spans="3:17" x14ac:dyDescent="0.25">
      <c r="C542" s="253"/>
      <c r="D542" s="253"/>
      <c r="E542" s="241"/>
      <c r="I542" s="241"/>
      <c r="M542" s="241"/>
      <c r="Q542" s="241"/>
    </row>
    <row r="543" spans="3:17" x14ac:dyDescent="0.25">
      <c r="C543" s="253"/>
      <c r="D543" s="253"/>
      <c r="E543" s="241"/>
      <c r="I543" s="241"/>
      <c r="M543" s="241"/>
      <c r="Q543" s="241"/>
    </row>
    <row r="544" spans="3:17" x14ac:dyDescent="0.25">
      <c r="C544" s="253"/>
      <c r="D544" s="253"/>
      <c r="E544" s="241"/>
      <c r="I544" s="241"/>
      <c r="M544" s="241"/>
      <c r="Q544" s="241"/>
    </row>
    <row r="545" spans="3:17" x14ac:dyDescent="0.25">
      <c r="C545" s="253"/>
      <c r="D545" s="253"/>
      <c r="E545" s="241"/>
      <c r="I545" s="241"/>
      <c r="M545" s="241"/>
      <c r="Q545" s="241"/>
    </row>
    <row r="546" spans="3:17" x14ac:dyDescent="0.25">
      <c r="C546" s="253"/>
      <c r="D546" s="253"/>
      <c r="E546" s="241"/>
      <c r="I546" s="241"/>
      <c r="M546" s="241"/>
      <c r="Q546" s="241"/>
    </row>
    <row r="547" spans="3:17" x14ac:dyDescent="0.25">
      <c r="C547" s="253"/>
      <c r="D547" s="253"/>
      <c r="E547" s="241"/>
      <c r="I547" s="241"/>
      <c r="M547" s="241"/>
      <c r="Q547" s="241"/>
    </row>
    <row r="548" spans="3:17" x14ac:dyDescent="0.25">
      <c r="C548" s="253"/>
      <c r="D548" s="253"/>
      <c r="E548" s="241"/>
      <c r="I548" s="241"/>
      <c r="M548" s="241"/>
      <c r="Q548" s="241"/>
    </row>
    <row r="549" spans="3:17" x14ac:dyDescent="0.25">
      <c r="C549" s="253"/>
      <c r="D549" s="253"/>
      <c r="E549" s="241"/>
      <c r="I549" s="241"/>
      <c r="M549" s="241"/>
      <c r="Q549" s="241"/>
    </row>
    <row r="550" spans="3:17" x14ac:dyDescent="0.25">
      <c r="C550" s="253"/>
      <c r="D550" s="253"/>
      <c r="E550" s="241"/>
      <c r="I550" s="241"/>
      <c r="M550" s="241"/>
      <c r="Q550" s="241"/>
    </row>
    <row r="551" spans="3:17" x14ac:dyDescent="0.25">
      <c r="C551" s="253"/>
      <c r="D551" s="253"/>
      <c r="E551" s="241"/>
      <c r="I551" s="241"/>
      <c r="M551" s="241"/>
      <c r="Q551" s="241"/>
    </row>
    <row r="552" spans="3:17" x14ac:dyDescent="0.25">
      <c r="C552" s="253"/>
      <c r="D552" s="253"/>
      <c r="E552" s="241"/>
      <c r="I552" s="241"/>
      <c r="M552" s="241"/>
      <c r="Q552" s="241"/>
    </row>
    <row r="553" spans="3:17" x14ac:dyDescent="0.25">
      <c r="C553" s="253"/>
      <c r="D553" s="253"/>
      <c r="E553" s="241"/>
      <c r="I553" s="241"/>
      <c r="M553" s="241"/>
      <c r="Q553" s="241"/>
    </row>
    <row r="554" spans="3:17" x14ac:dyDescent="0.25">
      <c r="C554" s="253"/>
      <c r="D554" s="253"/>
      <c r="E554" s="241"/>
      <c r="I554" s="241"/>
      <c r="M554" s="241"/>
      <c r="Q554" s="241"/>
    </row>
    <row r="555" spans="3:17" x14ac:dyDescent="0.25">
      <c r="C555" s="253"/>
      <c r="D555" s="253"/>
      <c r="E555" s="241"/>
      <c r="I555" s="241"/>
      <c r="M555" s="241"/>
      <c r="Q555" s="241"/>
    </row>
    <row r="556" spans="3:17" x14ac:dyDescent="0.25">
      <c r="C556" s="253"/>
      <c r="D556" s="253"/>
      <c r="E556" s="241"/>
      <c r="I556" s="241"/>
      <c r="M556" s="241"/>
      <c r="Q556" s="241"/>
    </row>
    <row r="557" spans="3:17" x14ac:dyDescent="0.25">
      <c r="C557" s="253"/>
      <c r="D557" s="253"/>
      <c r="E557" s="241"/>
      <c r="I557" s="241"/>
      <c r="M557" s="241"/>
      <c r="Q557" s="241"/>
    </row>
    <row r="558" spans="3:17" x14ac:dyDescent="0.25">
      <c r="C558" s="253"/>
      <c r="D558" s="253"/>
      <c r="E558" s="241"/>
      <c r="I558" s="241"/>
      <c r="M558" s="241"/>
      <c r="Q558" s="241"/>
    </row>
    <row r="559" spans="3:17" x14ac:dyDescent="0.25">
      <c r="C559" s="253"/>
      <c r="D559" s="253"/>
      <c r="E559" s="241"/>
      <c r="I559" s="241"/>
      <c r="M559" s="241"/>
      <c r="Q559" s="241"/>
    </row>
    <row r="560" spans="3:17" x14ac:dyDescent="0.25">
      <c r="C560" s="253"/>
      <c r="D560" s="253"/>
      <c r="E560" s="241"/>
      <c r="I560" s="241"/>
      <c r="M560" s="241"/>
      <c r="Q560" s="241"/>
    </row>
    <row r="561" spans="3:17" x14ac:dyDescent="0.25">
      <c r="C561" s="253"/>
      <c r="D561" s="253"/>
      <c r="E561" s="241"/>
      <c r="I561" s="241"/>
      <c r="M561" s="241"/>
      <c r="Q561" s="241"/>
    </row>
    <row r="562" spans="3:17" x14ac:dyDescent="0.25">
      <c r="C562" s="253"/>
      <c r="D562" s="253"/>
      <c r="E562" s="241"/>
      <c r="I562" s="241"/>
      <c r="M562" s="241"/>
      <c r="Q562" s="241"/>
    </row>
    <row r="563" spans="3:17" x14ac:dyDescent="0.25">
      <c r="C563" s="253"/>
      <c r="D563" s="253"/>
      <c r="E563" s="241"/>
      <c r="I563" s="241"/>
      <c r="M563" s="241"/>
      <c r="Q563" s="241"/>
    </row>
    <row r="564" spans="3:17" x14ac:dyDescent="0.25">
      <c r="C564" s="253"/>
      <c r="D564" s="253"/>
      <c r="E564" s="241"/>
      <c r="I564" s="241"/>
      <c r="M564" s="241"/>
      <c r="Q564" s="241"/>
    </row>
    <row r="565" spans="3:17" x14ac:dyDescent="0.25">
      <c r="C565" s="253"/>
      <c r="D565" s="253"/>
      <c r="E565" s="241"/>
      <c r="I565" s="241"/>
      <c r="M565" s="241"/>
      <c r="Q565" s="241"/>
    </row>
    <row r="566" spans="3:17" x14ac:dyDescent="0.25">
      <c r="C566" s="253"/>
      <c r="D566" s="253"/>
      <c r="E566" s="241"/>
      <c r="I566" s="241"/>
      <c r="M566" s="241"/>
      <c r="Q566" s="241"/>
    </row>
    <row r="567" spans="3:17" x14ac:dyDescent="0.25">
      <c r="C567" s="253"/>
      <c r="D567" s="253"/>
      <c r="E567" s="241"/>
      <c r="I567" s="241"/>
      <c r="M567" s="241"/>
      <c r="Q567" s="241"/>
    </row>
    <row r="568" spans="3:17" x14ac:dyDescent="0.25">
      <c r="C568" s="253"/>
      <c r="D568" s="253"/>
      <c r="E568" s="241"/>
      <c r="I568" s="241"/>
      <c r="M568" s="241"/>
      <c r="Q568" s="241"/>
    </row>
    <row r="569" spans="3:17" x14ac:dyDescent="0.25">
      <c r="C569" s="253"/>
      <c r="D569" s="253"/>
      <c r="E569" s="241"/>
      <c r="I569" s="241"/>
      <c r="M569" s="241"/>
      <c r="Q569" s="241"/>
    </row>
    <row r="570" spans="3:17" x14ac:dyDescent="0.25">
      <c r="C570" s="253"/>
      <c r="D570" s="253"/>
      <c r="E570" s="241"/>
      <c r="I570" s="241"/>
      <c r="M570" s="241"/>
      <c r="Q570" s="241"/>
    </row>
    <row r="571" spans="3:17" x14ac:dyDescent="0.25">
      <c r="C571" s="253"/>
      <c r="D571" s="253"/>
      <c r="E571" s="241"/>
      <c r="I571" s="241"/>
      <c r="M571" s="241"/>
      <c r="Q571" s="241"/>
    </row>
    <row r="572" spans="3:17" x14ac:dyDescent="0.25">
      <c r="C572" s="253"/>
      <c r="D572" s="253"/>
      <c r="E572" s="241"/>
      <c r="I572" s="241"/>
      <c r="M572" s="241"/>
      <c r="Q572" s="241"/>
    </row>
    <row r="573" spans="3:17" x14ac:dyDescent="0.25">
      <c r="C573" s="253"/>
      <c r="D573" s="253"/>
      <c r="E573" s="241"/>
      <c r="I573" s="241"/>
      <c r="M573" s="241"/>
      <c r="Q573" s="241"/>
    </row>
    <row r="574" spans="3:17" x14ac:dyDescent="0.25">
      <c r="C574" s="253"/>
      <c r="D574" s="253"/>
      <c r="E574" s="241"/>
      <c r="I574" s="241"/>
      <c r="M574" s="241"/>
      <c r="Q574" s="241"/>
    </row>
    <row r="575" spans="3:17" x14ac:dyDescent="0.25">
      <c r="C575" s="253"/>
      <c r="D575" s="253"/>
      <c r="E575" s="241"/>
      <c r="I575" s="241"/>
      <c r="M575" s="241"/>
      <c r="Q575" s="241"/>
    </row>
    <row r="576" spans="3:17" x14ac:dyDescent="0.25">
      <c r="C576" s="253"/>
      <c r="D576" s="253"/>
      <c r="E576" s="241"/>
      <c r="I576" s="241"/>
      <c r="M576" s="241"/>
      <c r="Q576" s="241"/>
    </row>
    <row r="577" spans="3:17" x14ac:dyDescent="0.25">
      <c r="C577" s="253"/>
      <c r="D577" s="253"/>
      <c r="E577" s="241"/>
      <c r="I577" s="241"/>
      <c r="M577" s="241"/>
      <c r="Q577" s="241"/>
    </row>
    <row r="578" spans="3:17" x14ac:dyDescent="0.25">
      <c r="C578" s="253"/>
      <c r="D578" s="253"/>
      <c r="E578" s="241"/>
      <c r="I578" s="241"/>
      <c r="M578" s="241"/>
      <c r="Q578" s="241"/>
    </row>
    <row r="579" spans="3:17" x14ac:dyDescent="0.25">
      <c r="C579" s="253"/>
      <c r="D579" s="253"/>
      <c r="E579" s="241"/>
      <c r="I579" s="241"/>
      <c r="M579" s="241"/>
      <c r="Q579" s="241"/>
    </row>
    <row r="580" spans="3:17" x14ac:dyDescent="0.25">
      <c r="C580" s="253"/>
      <c r="D580" s="253"/>
      <c r="E580" s="241"/>
      <c r="I580" s="241"/>
      <c r="M580" s="241"/>
      <c r="Q580" s="241"/>
    </row>
    <row r="581" spans="3:17" x14ac:dyDescent="0.25">
      <c r="C581" s="253"/>
      <c r="D581" s="253"/>
      <c r="E581" s="241"/>
      <c r="I581" s="241"/>
      <c r="M581" s="241"/>
      <c r="Q581" s="241"/>
    </row>
    <row r="582" spans="3:17" x14ac:dyDescent="0.25">
      <c r="C582" s="253"/>
      <c r="D582" s="253"/>
      <c r="E582" s="241"/>
      <c r="I582" s="241"/>
      <c r="M582" s="241"/>
      <c r="Q582" s="241"/>
    </row>
    <row r="583" spans="3:17" x14ac:dyDescent="0.25">
      <c r="C583" s="253"/>
      <c r="D583" s="253"/>
      <c r="E583" s="241"/>
      <c r="I583" s="241"/>
      <c r="M583" s="241"/>
      <c r="Q583" s="241"/>
    </row>
    <row r="584" spans="3:17" x14ac:dyDescent="0.25">
      <c r="C584" s="253"/>
      <c r="D584" s="253"/>
      <c r="E584" s="241"/>
      <c r="I584" s="241"/>
      <c r="M584" s="241"/>
      <c r="Q584" s="241"/>
    </row>
    <row r="585" spans="3:17" x14ac:dyDescent="0.25">
      <c r="C585" s="253"/>
      <c r="D585" s="253"/>
      <c r="E585" s="241"/>
      <c r="I585" s="241"/>
      <c r="M585" s="241"/>
      <c r="Q585" s="241"/>
    </row>
    <row r="586" spans="3:17" x14ac:dyDescent="0.25">
      <c r="C586" s="253"/>
      <c r="D586" s="253"/>
      <c r="E586" s="241"/>
      <c r="I586" s="241"/>
      <c r="M586" s="241"/>
      <c r="Q586" s="241"/>
    </row>
    <row r="587" spans="3:17" x14ac:dyDescent="0.25">
      <c r="C587" s="253"/>
      <c r="D587" s="253"/>
      <c r="E587" s="241"/>
      <c r="I587" s="241"/>
      <c r="M587" s="241"/>
      <c r="Q587" s="241"/>
    </row>
    <row r="588" spans="3:17" x14ac:dyDescent="0.25">
      <c r="C588" s="253"/>
      <c r="D588" s="253"/>
      <c r="E588" s="241"/>
      <c r="I588" s="241"/>
      <c r="M588" s="241"/>
      <c r="Q588" s="241"/>
    </row>
    <row r="589" spans="3:17" x14ac:dyDescent="0.25">
      <c r="C589" s="253"/>
      <c r="D589" s="253"/>
      <c r="E589" s="241"/>
      <c r="I589" s="241"/>
      <c r="M589" s="241"/>
      <c r="Q589" s="241"/>
    </row>
    <row r="590" spans="3:17" x14ac:dyDescent="0.25">
      <c r="C590" s="253"/>
      <c r="D590" s="253"/>
      <c r="E590" s="241"/>
      <c r="I590" s="241"/>
      <c r="M590" s="241"/>
      <c r="Q590" s="241"/>
    </row>
    <row r="591" spans="3:17" x14ac:dyDescent="0.25">
      <c r="C591" s="253"/>
      <c r="D591" s="253"/>
      <c r="E591" s="241"/>
      <c r="I591" s="241"/>
      <c r="M591" s="241"/>
      <c r="Q591" s="241"/>
    </row>
    <row r="592" spans="3:17" x14ac:dyDescent="0.25">
      <c r="C592" s="253"/>
      <c r="D592" s="253"/>
      <c r="E592" s="241"/>
      <c r="I592" s="241"/>
      <c r="M592" s="241"/>
      <c r="Q592" s="241"/>
    </row>
    <row r="593" spans="3:17" x14ac:dyDescent="0.25">
      <c r="C593" s="253"/>
      <c r="D593" s="253"/>
      <c r="E593" s="241"/>
      <c r="I593" s="241"/>
      <c r="M593" s="241"/>
      <c r="Q593" s="241"/>
    </row>
    <row r="594" spans="3:17" x14ac:dyDescent="0.25">
      <c r="C594" s="253"/>
      <c r="D594" s="253"/>
      <c r="E594" s="241"/>
      <c r="I594" s="241"/>
      <c r="M594" s="241"/>
      <c r="Q594" s="241"/>
    </row>
    <row r="595" spans="3:17" x14ac:dyDescent="0.25">
      <c r="C595" s="253"/>
      <c r="D595" s="253"/>
      <c r="E595" s="241"/>
      <c r="I595" s="241"/>
      <c r="M595" s="241"/>
      <c r="Q595" s="241"/>
    </row>
    <row r="596" spans="3:17" x14ac:dyDescent="0.25">
      <c r="C596" s="253"/>
      <c r="D596" s="253"/>
      <c r="E596" s="241"/>
      <c r="I596" s="241"/>
      <c r="M596" s="241"/>
      <c r="Q596" s="241"/>
    </row>
    <row r="597" spans="3:17" x14ac:dyDescent="0.25">
      <c r="C597" s="253"/>
      <c r="D597" s="253"/>
      <c r="E597" s="241"/>
      <c r="I597" s="241"/>
      <c r="M597" s="241"/>
      <c r="Q597" s="241"/>
    </row>
    <row r="598" spans="3:17" x14ac:dyDescent="0.25">
      <c r="C598" s="253"/>
      <c r="D598" s="253"/>
      <c r="E598" s="241"/>
      <c r="I598" s="241"/>
      <c r="M598" s="241"/>
      <c r="Q598" s="241"/>
    </row>
    <row r="599" spans="3:17" x14ac:dyDescent="0.25">
      <c r="C599" s="253"/>
      <c r="D599" s="253"/>
      <c r="E599" s="241"/>
      <c r="I599" s="241"/>
      <c r="M599" s="241"/>
      <c r="Q599" s="241"/>
    </row>
    <row r="600" spans="3:17" x14ac:dyDescent="0.25">
      <c r="C600" s="253"/>
      <c r="D600" s="253"/>
      <c r="E600" s="241"/>
      <c r="I600" s="241"/>
      <c r="M600" s="241"/>
      <c r="Q600" s="241"/>
    </row>
    <row r="601" spans="3:17" x14ac:dyDescent="0.25">
      <c r="C601" s="253"/>
      <c r="D601" s="253"/>
      <c r="E601" s="241"/>
      <c r="I601" s="241"/>
      <c r="M601" s="241"/>
      <c r="Q601" s="241"/>
    </row>
    <row r="602" spans="3:17" x14ac:dyDescent="0.25">
      <c r="C602" s="253"/>
      <c r="D602" s="253"/>
      <c r="E602" s="241"/>
      <c r="I602" s="241"/>
      <c r="M602" s="241"/>
      <c r="Q602" s="241"/>
    </row>
    <row r="603" spans="3:17" x14ac:dyDescent="0.25">
      <c r="C603" s="253"/>
      <c r="D603" s="253"/>
      <c r="E603" s="241"/>
      <c r="I603" s="241"/>
      <c r="M603" s="241"/>
      <c r="Q603" s="241"/>
    </row>
    <row r="604" spans="3:17" x14ac:dyDescent="0.25">
      <c r="C604" s="253"/>
      <c r="D604" s="253"/>
      <c r="E604" s="241"/>
      <c r="I604" s="241"/>
      <c r="M604" s="241"/>
      <c r="Q604" s="241"/>
    </row>
    <row r="605" spans="3:17" x14ac:dyDescent="0.25">
      <c r="C605" s="253"/>
      <c r="D605" s="253"/>
      <c r="E605" s="241"/>
      <c r="I605" s="241"/>
      <c r="M605" s="241"/>
      <c r="Q605" s="241"/>
    </row>
    <row r="606" spans="3:17" x14ac:dyDescent="0.25">
      <c r="C606" s="253"/>
      <c r="D606" s="253"/>
      <c r="E606" s="241"/>
      <c r="I606" s="241"/>
      <c r="M606" s="241"/>
      <c r="Q606" s="241"/>
    </row>
    <row r="607" spans="3:17" x14ac:dyDescent="0.25">
      <c r="C607" s="253"/>
      <c r="D607" s="253"/>
      <c r="E607" s="241"/>
      <c r="I607" s="241"/>
      <c r="M607" s="241"/>
      <c r="Q607" s="241"/>
    </row>
    <row r="608" spans="3:17" x14ac:dyDescent="0.25">
      <c r="C608" s="253"/>
      <c r="D608" s="253"/>
      <c r="E608" s="241"/>
      <c r="I608" s="241"/>
      <c r="M608" s="241"/>
      <c r="Q608" s="241"/>
    </row>
    <row r="609" spans="3:17" x14ac:dyDescent="0.25">
      <c r="C609" s="253"/>
      <c r="D609" s="253"/>
      <c r="E609" s="241"/>
      <c r="I609" s="241"/>
      <c r="M609" s="241"/>
      <c r="Q609" s="241"/>
    </row>
    <row r="610" spans="3:17" x14ac:dyDescent="0.25">
      <c r="C610" s="253"/>
      <c r="D610" s="253"/>
      <c r="E610" s="241"/>
      <c r="I610" s="241"/>
      <c r="M610" s="241"/>
      <c r="Q610" s="241"/>
    </row>
    <row r="611" spans="3:17" x14ac:dyDescent="0.25">
      <c r="C611" s="253"/>
      <c r="D611" s="253"/>
      <c r="E611" s="241"/>
      <c r="I611" s="241"/>
      <c r="M611" s="241"/>
      <c r="Q611" s="241"/>
    </row>
    <row r="612" spans="3:17" x14ac:dyDescent="0.25">
      <c r="C612" s="253"/>
      <c r="D612" s="253"/>
      <c r="E612" s="241"/>
      <c r="I612" s="241"/>
      <c r="M612" s="241"/>
      <c r="Q612" s="241"/>
    </row>
    <row r="613" spans="3:17" x14ac:dyDescent="0.25">
      <c r="C613" s="253"/>
      <c r="D613" s="253"/>
      <c r="E613" s="241"/>
      <c r="I613" s="241"/>
      <c r="M613" s="241"/>
      <c r="Q613" s="241"/>
    </row>
    <row r="614" spans="3:17" x14ac:dyDescent="0.25">
      <c r="C614" s="253"/>
      <c r="D614" s="253"/>
      <c r="E614" s="241"/>
      <c r="I614" s="241"/>
      <c r="M614" s="241"/>
      <c r="Q614" s="241"/>
    </row>
    <row r="615" spans="3:17" x14ac:dyDescent="0.25">
      <c r="C615" s="253"/>
      <c r="D615" s="253"/>
      <c r="E615" s="241"/>
      <c r="I615" s="241"/>
      <c r="M615" s="241"/>
      <c r="Q615" s="241"/>
    </row>
    <row r="616" spans="3:17" x14ac:dyDescent="0.25">
      <c r="C616" s="253"/>
      <c r="D616" s="253"/>
      <c r="E616" s="241"/>
      <c r="I616" s="241"/>
      <c r="M616" s="241"/>
      <c r="Q616" s="241"/>
    </row>
    <row r="617" spans="3:17" x14ac:dyDescent="0.25">
      <c r="C617" s="253"/>
      <c r="D617" s="253"/>
      <c r="E617" s="241"/>
      <c r="I617" s="241"/>
      <c r="M617" s="241"/>
      <c r="Q617" s="241"/>
    </row>
    <row r="618" spans="3:17" x14ac:dyDescent="0.25">
      <c r="C618" s="253"/>
      <c r="D618" s="253"/>
      <c r="E618" s="241"/>
      <c r="I618" s="241"/>
      <c r="M618" s="241"/>
      <c r="Q618" s="241"/>
    </row>
    <row r="619" spans="3:17" x14ac:dyDescent="0.25">
      <c r="C619" s="253"/>
      <c r="D619" s="253"/>
      <c r="E619" s="241"/>
      <c r="I619" s="241"/>
      <c r="M619" s="241"/>
      <c r="Q619" s="241"/>
    </row>
    <row r="620" spans="3:17" x14ac:dyDescent="0.25">
      <c r="C620" s="253"/>
      <c r="D620" s="253"/>
      <c r="E620" s="241"/>
      <c r="I620" s="241"/>
      <c r="M620" s="241"/>
      <c r="Q620" s="241"/>
    </row>
    <row r="621" spans="3:17" x14ac:dyDescent="0.25">
      <c r="C621" s="253"/>
      <c r="D621" s="253"/>
      <c r="E621" s="241"/>
      <c r="I621" s="241"/>
      <c r="M621" s="241"/>
      <c r="Q621" s="241"/>
    </row>
    <row r="622" spans="3:17" x14ac:dyDescent="0.25">
      <c r="C622" s="253"/>
      <c r="D622" s="253"/>
      <c r="E622" s="241"/>
      <c r="I622" s="241"/>
      <c r="M622" s="241"/>
      <c r="Q622" s="241"/>
    </row>
    <row r="623" spans="3:17" x14ac:dyDescent="0.25">
      <c r="C623" s="253"/>
      <c r="D623" s="253"/>
      <c r="E623" s="241"/>
      <c r="I623" s="241"/>
      <c r="M623" s="241"/>
      <c r="Q623" s="241"/>
    </row>
    <row r="624" spans="3:17" x14ac:dyDescent="0.25">
      <c r="C624" s="253"/>
      <c r="D624" s="253"/>
      <c r="E624" s="241"/>
      <c r="I624" s="241"/>
      <c r="M624" s="241"/>
      <c r="Q624" s="241"/>
    </row>
    <row r="625" spans="3:17" x14ac:dyDescent="0.25">
      <c r="C625" s="253"/>
      <c r="D625" s="253"/>
      <c r="E625" s="241"/>
      <c r="I625" s="241"/>
      <c r="M625" s="241"/>
      <c r="Q625" s="241"/>
    </row>
    <row r="626" spans="3:17" x14ac:dyDescent="0.25">
      <c r="C626" s="253"/>
      <c r="D626" s="253"/>
      <c r="E626" s="241"/>
      <c r="I626" s="241"/>
      <c r="M626" s="241"/>
      <c r="Q626" s="241"/>
    </row>
    <row r="627" spans="3:17" x14ac:dyDescent="0.25">
      <c r="C627" s="253"/>
      <c r="D627" s="253"/>
      <c r="E627" s="241"/>
      <c r="I627" s="241"/>
      <c r="M627" s="241"/>
      <c r="Q627" s="241"/>
    </row>
    <row r="628" spans="3:17" x14ac:dyDescent="0.25">
      <c r="C628" s="253"/>
      <c r="D628" s="253"/>
      <c r="E628" s="241"/>
      <c r="I628" s="241"/>
      <c r="M628" s="241"/>
      <c r="Q628" s="241"/>
    </row>
    <row r="629" spans="3:17" x14ac:dyDescent="0.25">
      <c r="C629" s="253"/>
      <c r="D629" s="253"/>
      <c r="E629" s="241"/>
      <c r="I629" s="241"/>
      <c r="M629" s="241"/>
      <c r="Q629" s="241"/>
    </row>
    <row r="630" spans="3:17" x14ac:dyDescent="0.25">
      <c r="C630" s="253"/>
      <c r="D630" s="253"/>
      <c r="E630" s="241"/>
      <c r="I630" s="241"/>
      <c r="M630" s="241"/>
      <c r="Q630" s="241"/>
    </row>
    <row r="631" spans="3:17" x14ac:dyDescent="0.25">
      <c r="C631" s="253"/>
      <c r="D631" s="253"/>
      <c r="E631" s="241"/>
      <c r="I631" s="241"/>
      <c r="M631" s="241"/>
      <c r="Q631" s="241"/>
    </row>
    <row r="632" spans="3:17" x14ac:dyDescent="0.25">
      <c r="C632" s="253"/>
      <c r="D632" s="253"/>
      <c r="E632" s="241"/>
      <c r="I632" s="241"/>
      <c r="M632" s="241"/>
      <c r="Q632" s="241"/>
    </row>
    <row r="633" spans="3:17" x14ac:dyDescent="0.25">
      <c r="C633" s="253"/>
      <c r="D633" s="253"/>
      <c r="E633" s="241"/>
      <c r="I633" s="241"/>
      <c r="M633" s="241"/>
      <c r="Q633" s="241"/>
    </row>
    <row r="634" spans="3:17" x14ac:dyDescent="0.25">
      <c r="C634" s="253"/>
      <c r="D634" s="253"/>
      <c r="E634" s="241"/>
      <c r="I634" s="241"/>
      <c r="M634" s="241"/>
      <c r="Q634" s="241"/>
    </row>
    <row r="635" spans="3:17" x14ac:dyDescent="0.25">
      <c r="C635" s="253"/>
      <c r="D635" s="253"/>
      <c r="E635" s="241"/>
      <c r="I635" s="241"/>
      <c r="M635" s="241"/>
      <c r="Q635" s="241"/>
    </row>
    <row r="636" spans="3:17" x14ac:dyDescent="0.25">
      <c r="C636" s="253"/>
      <c r="D636" s="253"/>
      <c r="E636" s="241"/>
      <c r="I636" s="241"/>
      <c r="M636" s="241"/>
      <c r="Q636" s="241"/>
    </row>
    <row r="637" spans="3:17" x14ac:dyDescent="0.25">
      <c r="C637" s="253"/>
      <c r="D637" s="253"/>
      <c r="E637" s="241"/>
      <c r="I637" s="241"/>
      <c r="M637" s="241"/>
      <c r="Q637" s="241"/>
    </row>
    <row r="638" spans="3:17" x14ac:dyDescent="0.25">
      <c r="C638" s="253"/>
      <c r="D638" s="253"/>
      <c r="E638" s="241"/>
      <c r="I638" s="241"/>
      <c r="M638" s="241"/>
      <c r="Q638" s="241"/>
    </row>
    <row r="639" spans="3:17" x14ac:dyDescent="0.25">
      <c r="C639" s="253"/>
      <c r="D639" s="253"/>
      <c r="E639" s="241"/>
      <c r="I639" s="241"/>
      <c r="M639" s="241"/>
      <c r="Q639" s="241"/>
    </row>
    <row r="640" spans="3:17" x14ac:dyDescent="0.25">
      <c r="C640" s="253"/>
      <c r="D640" s="253"/>
      <c r="E640" s="241"/>
      <c r="I640" s="241"/>
      <c r="M640" s="241"/>
      <c r="Q640" s="241"/>
    </row>
    <row r="641" spans="3:17" x14ac:dyDescent="0.25">
      <c r="C641" s="253"/>
      <c r="D641" s="253"/>
      <c r="E641" s="241"/>
      <c r="I641" s="241"/>
      <c r="M641" s="241"/>
      <c r="Q641" s="241"/>
    </row>
    <row r="642" spans="3:17" x14ac:dyDescent="0.25">
      <c r="C642" s="253"/>
      <c r="D642" s="253"/>
      <c r="E642" s="241"/>
      <c r="I642" s="241"/>
      <c r="M642" s="241"/>
      <c r="Q642" s="241"/>
    </row>
    <row r="643" spans="3:17" x14ac:dyDescent="0.25">
      <c r="C643" s="253"/>
      <c r="D643" s="253"/>
      <c r="E643" s="241"/>
      <c r="I643" s="241"/>
      <c r="M643" s="241"/>
      <c r="Q643" s="241"/>
    </row>
    <row r="644" spans="3:17" x14ac:dyDescent="0.25">
      <c r="C644" s="253"/>
      <c r="D644" s="253"/>
      <c r="E644" s="241"/>
      <c r="I644" s="241"/>
      <c r="M644" s="241"/>
      <c r="Q644" s="241"/>
    </row>
    <row r="645" spans="3:17" x14ac:dyDescent="0.25">
      <c r="C645" s="253"/>
      <c r="D645" s="253"/>
      <c r="E645" s="241"/>
      <c r="I645" s="241"/>
      <c r="M645" s="241"/>
      <c r="Q645" s="241"/>
    </row>
    <row r="646" spans="3:17" x14ac:dyDescent="0.25">
      <c r="C646" s="253"/>
      <c r="D646" s="253"/>
      <c r="E646" s="241"/>
      <c r="I646" s="241"/>
      <c r="M646" s="241"/>
      <c r="Q646" s="241"/>
    </row>
    <row r="647" spans="3:17" x14ac:dyDescent="0.25">
      <c r="C647" s="253"/>
      <c r="D647" s="253"/>
      <c r="E647" s="241"/>
      <c r="I647" s="241"/>
      <c r="M647" s="241"/>
      <c r="Q647" s="241"/>
    </row>
    <row r="648" spans="3:17" x14ac:dyDescent="0.25">
      <c r="C648" s="253"/>
      <c r="D648" s="253"/>
      <c r="E648" s="241"/>
      <c r="I648" s="241"/>
      <c r="M648" s="241"/>
      <c r="Q648" s="241"/>
    </row>
    <row r="649" spans="3:17" x14ac:dyDescent="0.25">
      <c r="C649" s="253"/>
      <c r="D649" s="253"/>
      <c r="E649" s="241"/>
      <c r="I649" s="241"/>
      <c r="M649" s="241"/>
      <c r="Q649" s="241"/>
    </row>
    <row r="650" spans="3:17" x14ac:dyDescent="0.25">
      <c r="C650" s="253"/>
      <c r="D650" s="253"/>
      <c r="E650" s="241"/>
      <c r="I650" s="241"/>
      <c r="M650" s="241"/>
      <c r="Q650" s="241"/>
    </row>
    <row r="651" spans="3:17" x14ac:dyDescent="0.25">
      <c r="C651" s="253"/>
      <c r="D651" s="253"/>
      <c r="E651" s="241"/>
      <c r="I651" s="241"/>
      <c r="M651" s="241"/>
      <c r="Q651" s="241"/>
    </row>
    <row r="652" spans="3:17" x14ac:dyDescent="0.25">
      <c r="C652" s="253"/>
      <c r="D652" s="253"/>
      <c r="E652" s="241"/>
      <c r="I652" s="241"/>
      <c r="M652" s="241"/>
      <c r="Q652" s="241"/>
    </row>
    <row r="653" spans="3:17" x14ac:dyDescent="0.25">
      <c r="C653" s="253"/>
      <c r="D653" s="253"/>
      <c r="E653" s="241"/>
      <c r="I653" s="241"/>
      <c r="M653" s="241"/>
      <c r="Q653" s="241"/>
    </row>
    <row r="654" spans="3:17" x14ac:dyDescent="0.25">
      <c r="C654" s="253"/>
      <c r="D654" s="253"/>
      <c r="E654" s="241"/>
      <c r="I654" s="241"/>
      <c r="M654" s="241"/>
      <c r="Q654" s="241"/>
    </row>
    <row r="655" spans="3:17" x14ac:dyDescent="0.25">
      <c r="C655" s="253"/>
      <c r="D655" s="253"/>
      <c r="E655" s="241"/>
      <c r="I655" s="241"/>
      <c r="M655" s="241"/>
      <c r="Q655" s="241"/>
    </row>
    <row r="656" spans="3:17" x14ac:dyDescent="0.25">
      <c r="C656" s="253"/>
      <c r="D656" s="253"/>
      <c r="E656" s="241"/>
      <c r="I656" s="241"/>
      <c r="M656" s="241"/>
      <c r="Q656" s="241"/>
    </row>
    <row r="657" spans="3:17" x14ac:dyDescent="0.25">
      <c r="C657" s="253"/>
      <c r="D657" s="253"/>
      <c r="E657" s="241"/>
      <c r="I657" s="241"/>
      <c r="M657" s="241"/>
      <c r="Q657" s="241"/>
    </row>
    <row r="658" spans="3:17" x14ac:dyDescent="0.25">
      <c r="C658" s="253"/>
      <c r="D658" s="253"/>
      <c r="E658" s="241"/>
      <c r="I658" s="241"/>
      <c r="M658" s="241"/>
      <c r="Q658" s="241"/>
    </row>
    <row r="659" spans="3:17" x14ac:dyDescent="0.25">
      <c r="C659" s="253"/>
      <c r="D659" s="253"/>
      <c r="E659" s="241"/>
      <c r="I659" s="241"/>
      <c r="M659" s="241"/>
      <c r="Q659" s="241"/>
    </row>
    <row r="660" spans="3:17" x14ac:dyDescent="0.25">
      <c r="C660" s="253"/>
      <c r="D660" s="253"/>
      <c r="E660" s="241"/>
      <c r="I660" s="241"/>
      <c r="M660" s="241"/>
      <c r="Q660" s="241"/>
    </row>
    <row r="661" spans="3:17" x14ac:dyDescent="0.25">
      <c r="C661" s="253"/>
      <c r="D661" s="253"/>
      <c r="E661" s="241"/>
      <c r="I661" s="241"/>
      <c r="M661" s="241"/>
      <c r="Q661" s="241"/>
    </row>
    <row r="662" spans="3:17" x14ac:dyDescent="0.25">
      <c r="C662" s="253"/>
      <c r="D662" s="253"/>
      <c r="E662" s="241"/>
      <c r="I662" s="241"/>
      <c r="M662" s="241"/>
      <c r="Q662" s="241"/>
    </row>
    <row r="663" spans="3:17" x14ac:dyDescent="0.25">
      <c r="C663" s="253"/>
      <c r="D663" s="253"/>
      <c r="E663" s="241"/>
      <c r="I663" s="241"/>
      <c r="M663" s="241"/>
      <c r="Q663" s="241"/>
    </row>
    <row r="664" spans="3:17" x14ac:dyDescent="0.25">
      <c r="C664" s="253"/>
      <c r="D664" s="253"/>
      <c r="E664" s="241"/>
      <c r="I664" s="241"/>
      <c r="M664" s="241"/>
      <c r="Q664" s="241"/>
    </row>
    <row r="665" spans="3:17" x14ac:dyDescent="0.25">
      <c r="C665" s="253"/>
      <c r="D665" s="253"/>
      <c r="E665" s="241"/>
      <c r="I665" s="241"/>
      <c r="M665" s="241"/>
      <c r="Q665" s="241"/>
    </row>
    <row r="666" spans="3:17" x14ac:dyDescent="0.25">
      <c r="C666" s="253"/>
      <c r="D666" s="253"/>
      <c r="E666" s="241"/>
      <c r="I666" s="241"/>
      <c r="M666" s="241"/>
      <c r="Q666" s="241"/>
    </row>
    <row r="667" spans="3:17" x14ac:dyDescent="0.25">
      <c r="C667" s="253"/>
      <c r="D667" s="253"/>
      <c r="E667" s="241"/>
      <c r="I667" s="241"/>
      <c r="M667" s="241"/>
      <c r="Q667" s="241"/>
    </row>
    <row r="668" spans="3:17" x14ac:dyDescent="0.25">
      <c r="C668" s="253"/>
      <c r="D668" s="253"/>
      <c r="E668" s="241"/>
      <c r="I668" s="241"/>
      <c r="M668" s="241"/>
      <c r="Q668" s="241"/>
    </row>
    <row r="669" spans="3:17" x14ac:dyDescent="0.25">
      <c r="C669" s="253"/>
      <c r="D669" s="253"/>
      <c r="E669" s="241"/>
      <c r="I669" s="241"/>
      <c r="M669" s="241"/>
      <c r="Q669" s="241"/>
    </row>
    <row r="670" spans="3:17" x14ac:dyDescent="0.25">
      <c r="C670" s="253"/>
      <c r="D670" s="253"/>
      <c r="E670" s="241"/>
      <c r="I670" s="241"/>
      <c r="M670" s="241"/>
      <c r="Q670" s="241"/>
    </row>
    <row r="671" spans="3:17" x14ac:dyDescent="0.25">
      <c r="C671" s="253"/>
      <c r="D671" s="253"/>
      <c r="E671" s="241"/>
      <c r="I671" s="241"/>
      <c r="M671" s="241"/>
      <c r="Q671" s="241"/>
    </row>
    <row r="672" spans="3:17" x14ac:dyDescent="0.25">
      <c r="C672" s="253"/>
      <c r="D672" s="253"/>
      <c r="E672" s="241"/>
      <c r="I672" s="241"/>
      <c r="M672" s="241"/>
      <c r="Q672" s="241"/>
    </row>
    <row r="673" spans="3:17" x14ac:dyDescent="0.25">
      <c r="C673" s="253"/>
      <c r="D673" s="253"/>
      <c r="E673" s="241"/>
      <c r="I673" s="241"/>
      <c r="M673" s="241"/>
      <c r="Q673" s="241"/>
    </row>
    <row r="674" spans="3:17" x14ac:dyDescent="0.25">
      <c r="C674" s="253"/>
      <c r="D674" s="253"/>
      <c r="E674" s="241"/>
      <c r="I674" s="241"/>
      <c r="M674" s="241"/>
      <c r="Q674" s="241"/>
    </row>
    <row r="675" spans="3:17" x14ac:dyDescent="0.25">
      <c r="C675" s="253"/>
      <c r="D675" s="253"/>
      <c r="E675" s="241"/>
      <c r="I675" s="241"/>
      <c r="M675" s="241"/>
      <c r="Q675" s="241"/>
    </row>
    <row r="676" spans="3:17" x14ac:dyDescent="0.25">
      <c r="C676" s="253"/>
      <c r="D676" s="253"/>
      <c r="E676" s="241"/>
      <c r="I676" s="241"/>
      <c r="M676" s="241"/>
      <c r="Q676" s="241"/>
    </row>
    <row r="677" spans="3:17" x14ac:dyDescent="0.25">
      <c r="C677" s="253"/>
      <c r="D677" s="253"/>
      <c r="E677" s="241"/>
      <c r="I677" s="241"/>
      <c r="M677" s="241"/>
      <c r="Q677" s="241"/>
    </row>
    <row r="678" spans="3:17" x14ac:dyDescent="0.25">
      <c r="C678" s="253"/>
      <c r="D678" s="253"/>
      <c r="E678" s="241"/>
      <c r="I678" s="241"/>
      <c r="M678" s="241"/>
      <c r="Q678" s="241"/>
    </row>
    <row r="679" spans="3:17" x14ac:dyDescent="0.25">
      <c r="C679" s="253"/>
      <c r="D679" s="253"/>
      <c r="E679" s="241"/>
      <c r="I679" s="241"/>
      <c r="M679" s="241"/>
      <c r="Q679" s="241"/>
    </row>
    <row r="680" spans="3:17" x14ac:dyDescent="0.25">
      <c r="C680" s="253"/>
      <c r="D680" s="253"/>
      <c r="E680" s="241"/>
      <c r="I680" s="241"/>
      <c r="M680" s="241"/>
      <c r="Q680" s="241"/>
    </row>
    <row r="681" spans="3:17" x14ac:dyDescent="0.25">
      <c r="C681" s="253"/>
      <c r="D681" s="253"/>
      <c r="E681" s="241"/>
      <c r="I681" s="241"/>
      <c r="M681" s="241"/>
      <c r="Q681" s="241"/>
    </row>
    <row r="682" spans="3:17" x14ac:dyDescent="0.25">
      <c r="C682" s="253"/>
      <c r="D682" s="253"/>
      <c r="E682" s="241"/>
      <c r="I682" s="241"/>
      <c r="M682" s="241"/>
      <c r="Q682" s="241"/>
    </row>
    <row r="683" spans="3:17" x14ac:dyDescent="0.25">
      <c r="C683" s="253"/>
      <c r="D683" s="253"/>
      <c r="E683" s="241"/>
      <c r="I683" s="241"/>
      <c r="M683" s="241"/>
      <c r="Q683" s="241"/>
    </row>
    <row r="684" spans="3:17" x14ac:dyDescent="0.25">
      <c r="C684" s="253"/>
      <c r="D684" s="253"/>
      <c r="E684" s="241"/>
      <c r="I684" s="241"/>
      <c r="M684" s="241"/>
      <c r="Q684" s="241"/>
    </row>
    <row r="685" spans="3:17" x14ac:dyDescent="0.25">
      <c r="C685" s="253"/>
      <c r="D685" s="253"/>
      <c r="E685" s="241"/>
      <c r="I685" s="241"/>
      <c r="M685" s="241"/>
      <c r="Q685" s="241"/>
    </row>
    <row r="686" spans="3:17" x14ac:dyDescent="0.25">
      <c r="C686" s="253"/>
      <c r="D686" s="253"/>
      <c r="E686" s="241"/>
      <c r="I686" s="241"/>
      <c r="M686" s="241"/>
      <c r="Q686" s="241"/>
    </row>
    <row r="687" spans="3:17" x14ac:dyDescent="0.25">
      <c r="C687" s="253"/>
      <c r="D687" s="253"/>
      <c r="E687" s="241"/>
      <c r="I687" s="241"/>
      <c r="M687" s="241"/>
      <c r="Q687" s="241"/>
    </row>
    <row r="688" spans="3:17" x14ac:dyDescent="0.25">
      <c r="C688" s="253"/>
      <c r="D688" s="253"/>
      <c r="E688" s="241"/>
      <c r="I688" s="241"/>
      <c r="M688" s="241"/>
      <c r="Q688" s="241"/>
    </row>
    <row r="689" spans="3:17" x14ac:dyDescent="0.25">
      <c r="C689" s="253"/>
      <c r="D689" s="253"/>
      <c r="E689" s="241"/>
      <c r="I689" s="241"/>
      <c r="M689" s="241"/>
      <c r="Q689" s="241"/>
    </row>
    <row r="690" spans="3:17" x14ac:dyDescent="0.25">
      <c r="C690" s="253"/>
      <c r="D690" s="253"/>
      <c r="E690" s="241"/>
      <c r="I690" s="241"/>
      <c r="M690" s="241"/>
      <c r="Q690" s="241"/>
    </row>
    <row r="691" spans="3:17" x14ac:dyDescent="0.25">
      <c r="C691" s="253"/>
      <c r="D691" s="253"/>
      <c r="E691" s="241"/>
      <c r="I691" s="241"/>
      <c r="M691" s="241"/>
      <c r="Q691" s="241"/>
    </row>
    <row r="692" spans="3:17" x14ac:dyDescent="0.25">
      <c r="C692" s="253"/>
      <c r="D692" s="253"/>
      <c r="E692" s="241"/>
      <c r="I692" s="241"/>
      <c r="M692" s="241"/>
      <c r="Q692" s="241"/>
    </row>
    <row r="693" spans="3:17" x14ac:dyDescent="0.25">
      <c r="C693" s="253"/>
      <c r="D693" s="253"/>
      <c r="E693" s="241"/>
      <c r="I693" s="241"/>
      <c r="M693" s="241"/>
      <c r="Q693" s="241"/>
    </row>
    <row r="694" spans="3:17" x14ac:dyDescent="0.25">
      <c r="C694" s="253"/>
      <c r="D694" s="253"/>
      <c r="E694" s="241"/>
      <c r="I694" s="241"/>
      <c r="M694" s="241"/>
      <c r="Q694" s="241"/>
    </row>
    <row r="695" spans="3:17" x14ac:dyDescent="0.25">
      <c r="C695" s="253"/>
      <c r="D695" s="253"/>
      <c r="E695" s="241"/>
      <c r="I695" s="241"/>
      <c r="M695" s="241"/>
      <c r="Q695" s="241"/>
    </row>
    <row r="696" spans="3:17" x14ac:dyDescent="0.25">
      <c r="C696" s="253"/>
      <c r="D696" s="253"/>
      <c r="E696" s="241"/>
      <c r="I696" s="241"/>
      <c r="M696" s="241"/>
      <c r="Q696" s="241"/>
    </row>
    <row r="697" spans="3:17" x14ac:dyDescent="0.25">
      <c r="C697" s="253"/>
      <c r="D697" s="253"/>
      <c r="E697" s="241"/>
      <c r="I697" s="241"/>
      <c r="M697" s="241"/>
      <c r="Q697" s="241"/>
    </row>
    <row r="698" spans="3:17" x14ac:dyDescent="0.25">
      <c r="C698" s="253"/>
      <c r="D698" s="253"/>
      <c r="E698" s="241"/>
      <c r="I698" s="241"/>
      <c r="M698" s="241"/>
      <c r="Q698" s="241"/>
    </row>
    <row r="699" spans="3:17" x14ac:dyDescent="0.25">
      <c r="C699" s="253"/>
      <c r="D699" s="253"/>
      <c r="E699" s="241"/>
      <c r="I699" s="241"/>
      <c r="M699" s="241"/>
      <c r="Q699" s="241"/>
    </row>
    <row r="700" spans="3:17" x14ac:dyDescent="0.25">
      <c r="C700" s="253"/>
      <c r="D700" s="253"/>
      <c r="E700" s="241"/>
      <c r="I700" s="241"/>
      <c r="M700" s="241"/>
      <c r="Q700" s="241"/>
    </row>
    <row r="701" spans="3:17" x14ac:dyDescent="0.25">
      <c r="C701" s="253"/>
      <c r="D701" s="253"/>
      <c r="E701" s="241"/>
      <c r="I701" s="241"/>
      <c r="M701" s="241"/>
      <c r="Q701" s="241"/>
    </row>
    <row r="702" spans="3:17" x14ac:dyDescent="0.25">
      <c r="C702" s="253"/>
      <c r="D702" s="253"/>
      <c r="E702" s="241"/>
      <c r="I702" s="241"/>
      <c r="M702" s="241"/>
      <c r="Q702" s="241"/>
    </row>
    <row r="703" spans="3:17" x14ac:dyDescent="0.25">
      <c r="C703" s="253"/>
      <c r="D703" s="253"/>
      <c r="E703" s="241"/>
      <c r="I703" s="241"/>
      <c r="M703" s="241"/>
      <c r="Q703" s="241"/>
    </row>
    <row r="704" spans="3:17" x14ac:dyDescent="0.25">
      <c r="C704" s="253"/>
      <c r="D704" s="253"/>
      <c r="E704" s="241"/>
      <c r="I704" s="241"/>
      <c r="M704" s="241"/>
      <c r="Q704" s="241"/>
    </row>
    <row r="705" spans="3:17" x14ac:dyDescent="0.25">
      <c r="C705" s="253"/>
      <c r="D705" s="253"/>
      <c r="E705" s="241"/>
      <c r="I705" s="241"/>
      <c r="M705" s="241"/>
      <c r="Q705" s="241"/>
    </row>
    <row r="706" spans="3:17" x14ac:dyDescent="0.25">
      <c r="C706" s="253"/>
      <c r="D706" s="253"/>
      <c r="E706" s="241"/>
      <c r="I706" s="241"/>
      <c r="M706" s="241"/>
      <c r="Q706" s="241"/>
    </row>
    <row r="707" spans="3:17" x14ac:dyDescent="0.25">
      <c r="C707" s="253"/>
      <c r="D707" s="253"/>
      <c r="E707" s="241"/>
      <c r="I707" s="241"/>
      <c r="M707" s="241"/>
      <c r="Q707" s="241"/>
    </row>
    <row r="708" spans="3:17" x14ac:dyDescent="0.25">
      <c r="C708" s="253"/>
      <c r="D708" s="253"/>
      <c r="E708" s="241"/>
      <c r="I708" s="241"/>
      <c r="M708" s="241"/>
      <c r="Q708" s="241"/>
    </row>
    <row r="709" spans="3:17" x14ac:dyDescent="0.25">
      <c r="C709" s="253"/>
      <c r="D709" s="253"/>
      <c r="E709" s="241"/>
      <c r="I709" s="241"/>
      <c r="M709" s="241"/>
      <c r="Q709" s="241"/>
    </row>
    <row r="710" spans="3:17" x14ac:dyDescent="0.25">
      <c r="C710" s="253"/>
      <c r="D710" s="253"/>
      <c r="E710" s="241"/>
      <c r="I710" s="241"/>
      <c r="M710" s="241"/>
      <c r="Q710" s="241"/>
    </row>
    <row r="711" spans="3:17" x14ac:dyDescent="0.25">
      <c r="C711" s="253"/>
      <c r="D711" s="253"/>
      <c r="E711" s="241"/>
      <c r="I711" s="241"/>
      <c r="M711" s="241"/>
      <c r="Q711" s="241"/>
    </row>
    <row r="712" spans="3:17" x14ac:dyDescent="0.25">
      <c r="C712" s="253"/>
      <c r="D712" s="253"/>
      <c r="E712" s="241"/>
      <c r="I712" s="241"/>
      <c r="M712" s="241"/>
      <c r="Q712" s="241"/>
    </row>
    <row r="713" spans="3:17" x14ac:dyDescent="0.25">
      <c r="C713" s="253"/>
      <c r="D713" s="253"/>
      <c r="E713" s="241"/>
      <c r="I713" s="241"/>
      <c r="M713" s="241"/>
      <c r="Q713" s="241"/>
    </row>
    <row r="714" spans="3:17" x14ac:dyDescent="0.25">
      <c r="C714" s="253"/>
      <c r="D714" s="253"/>
      <c r="E714" s="241"/>
      <c r="I714" s="241"/>
      <c r="M714" s="241"/>
      <c r="Q714" s="241"/>
    </row>
    <row r="715" spans="3:17" x14ac:dyDescent="0.25">
      <c r="C715" s="253"/>
      <c r="D715" s="253"/>
      <c r="E715" s="241"/>
      <c r="I715" s="241"/>
      <c r="M715" s="241"/>
      <c r="Q715" s="241"/>
    </row>
    <row r="716" spans="3:17" x14ac:dyDescent="0.25">
      <c r="C716" s="253"/>
      <c r="D716" s="253"/>
      <c r="E716" s="241"/>
      <c r="I716" s="241"/>
      <c r="M716" s="241"/>
      <c r="Q716" s="241"/>
    </row>
    <row r="717" spans="3:17" x14ac:dyDescent="0.25">
      <c r="C717" s="253"/>
      <c r="D717" s="253"/>
      <c r="E717" s="241"/>
      <c r="I717" s="241"/>
      <c r="M717" s="241"/>
      <c r="Q717" s="241"/>
    </row>
    <row r="718" spans="3:17" x14ac:dyDescent="0.25">
      <c r="C718" s="253"/>
      <c r="D718" s="253"/>
      <c r="E718" s="241"/>
      <c r="I718" s="241"/>
      <c r="M718" s="241"/>
      <c r="Q718" s="241"/>
    </row>
    <row r="719" spans="3:17" x14ac:dyDescent="0.25">
      <c r="C719" s="253"/>
      <c r="D719" s="253"/>
      <c r="E719" s="241"/>
      <c r="I719" s="241"/>
      <c r="M719" s="241"/>
      <c r="Q719" s="241"/>
    </row>
    <row r="720" spans="3:17" x14ac:dyDescent="0.25">
      <c r="C720" s="253"/>
      <c r="D720" s="253"/>
      <c r="E720" s="241"/>
      <c r="I720" s="241"/>
      <c r="M720" s="241"/>
      <c r="Q720" s="241"/>
    </row>
    <row r="721" spans="3:17" x14ac:dyDescent="0.25">
      <c r="C721" s="253"/>
      <c r="D721" s="253"/>
      <c r="E721" s="241"/>
      <c r="I721" s="241"/>
      <c r="M721" s="241"/>
      <c r="Q721" s="241"/>
    </row>
    <row r="722" spans="3:17" x14ac:dyDescent="0.25">
      <c r="C722" s="253"/>
      <c r="D722" s="253"/>
      <c r="E722" s="241"/>
      <c r="I722" s="241"/>
      <c r="M722" s="241"/>
      <c r="Q722" s="241"/>
    </row>
    <row r="723" spans="3:17" x14ac:dyDescent="0.25">
      <c r="C723" s="253"/>
      <c r="D723" s="253"/>
      <c r="E723" s="241"/>
      <c r="I723" s="241"/>
      <c r="M723" s="241"/>
      <c r="Q723" s="241"/>
    </row>
    <row r="724" spans="3:17" x14ac:dyDescent="0.25">
      <c r="C724" s="253"/>
      <c r="D724" s="253"/>
      <c r="E724" s="241"/>
      <c r="I724" s="241"/>
      <c r="M724" s="241"/>
      <c r="Q724" s="241"/>
    </row>
    <row r="725" spans="3:17" x14ac:dyDescent="0.25">
      <c r="C725" s="253"/>
      <c r="D725" s="253"/>
      <c r="E725" s="241"/>
      <c r="I725" s="241"/>
      <c r="M725" s="241"/>
      <c r="Q725" s="241"/>
    </row>
    <row r="726" spans="3:17" x14ac:dyDescent="0.25">
      <c r="C726" s="253"/>
      <c r="D726" s="253"/>
      <c r="E726" s="241"/>
      <c r="I726" s="241"/>
      <c r="M726" s="241"/>
      <c r="Q726" s="241"/>
    </row>
    <row r="727" spans="3:17" x14ac:dyDescent="0.25">
      <c r="C727" s="253"/>
      <c r="D727" s="253"/>
      <c r="E727" s="241"/>
      <c r="I727" s="241"/>
      <c r="M727" s="241"/>
      <c r="Q727" s="241"/>
    </row>
    <row r="728" spans="3:17" x14ac:dyDescent="0.25">
      <c r="C728" s="253"/>
      <c r="D728" s="253"/>
      <c r="E728" s="241"/>
      <c r="I728" s="241"/>
      <c r="M728" s="241"/>
      <c r="Q728" s="241"/>
    </row>
    <row r="729" spans="3:17" x14ac:dyDescent="0.25">
      <c r="C729" s="253"/>
      <c r="D729" s="253"/>
      <c r="E729" s="241"/>
      <c r="I729" s="241"/>
      <c r="M729" s="241"/>
      <c r="Q729" s="241"/>
    </row>
    <row r="730" spans="3:17" x14ac:dyDescent="0.25">
      <c r="C730" s="253"/>
      <c r="D730" s="253"/>
      <c r="E730" s="241"/>
      <c r="I730" s="241"/>
      <c r="M730" s="241"/>
      <c r="Q730" s="241"/>
    </row>
    <row r="731" spans="3:17" x14ac:dyDescent="0.25">
      <c r="C731" s="253"/>
      <c r="D731" s="253"/>
      <c r="E731" s="241"/>
      <c r="I731" s="241"/>
      <c r="M731" s="241"/>
      <c r="Q731" s="241"/>
    </row>
    <row r="732" spans="3:17" x14ac:dyDescent="0.25">
      <c r="C732" s="253"/>
      <c r="D732" s="253"/>
      <c r="E732" s="241"/>
      <c r="I732" s="241"/>
      <c r="M732" s="241"/>
      <c r="Q732" s="241"/>
    </row>
    <row r="733" spans="3:17" x14ac:dyDescent="0.25">
      <c r="C733" s="253"/>
      <c r="D733" s="253"/>
      <c r="E733" s="241"/>
      <c r="I733" s="241"/>
      <c r="M733" s="241"/>
      <c r="Q733" s="241"/>
    </row>
    <row r="734" spans="3:17" x14ac:dyDescent="0.25">
      <c r="C734" s="253"/>
      <c r="D734" s="253"/>
      <c r="E734" s="241"/>
      <c r="I734" s="241"/>
      <c r="M734" s="241"/>
      <c r="Q734" s="241"/>
    </row>
    <row r="735" spans="3:17" x14ac:dyDescent="0.25">
      <c r="C735" s="253"/>
      <c r="D735" s="253"/>
      <c r="E735" s="241"/>
      <c r="I735" s="241"/>
      <c r="M735" s="241"/>
      <c r="Q735" s="241"/>
    </row>
    <row r="736" spans="3:17" x14ac:dyDescent="0.25">
      <c r="C736" s="253"/>
      <c r="D736" s="253"/>
      <c r="E736" s="241"/>
      <c r="I736" s="241"/>
      <c r="M736" s="241"/>
      <c r="Q736" s="241"/>
    </row>
    <row r="737" spans="3:17" x14ac:dyDescent="0.25">
      <c r="C737" s="253"/>
      <c r="D737" s="253"/>
      <c r="E737" s="241"/>
      <c r="I737" s="241"/>
      <c r="M737" s="241"/>
      <c r="Q737" s="241"/>
    </row>
    <row r="738" spans="3:17" x14ac:dyDescent="0.25">
      <c r="C738" s="253"/>
      <c r="D738" s="253"/>
      <c r="E738" s="241"/>
      <c r="I738" s="241"/>
      <c r="M738" s="241"/>
      <c r="Q738" s="241"/>
    </row>
    <row r="739" spans="3:17" x14ac:dyDescent="0.25">
      <c r="C739" s="253"/>
      <c r="D739" s="253"/>
      <c r="E739" s="241"/>
      <c r="I739" s="241"/>
      <c r="M739" s="241"/>
      <c r="Q739" s="241"/>
    </row>
    <row r="740" spans="3:17" x14ac:dyDescent="0.25">
      <c r="C740" s="253"/>
      <c r="D740" s="253"/>
      <c r="E740" s="241"/>
      <c r="I740" s="241"/>
      <c r="M740" s="241"/>
      <c r="Q740" s="241"/>
    </row>
    <row r="741" spans="3:17" x14ac:dyDescent="0.25">
      <c r="C741" s="253"/>
      <c r="D741" s="253"/>
      <c r="E741" s="241"/>
      <c r="I741" s="241"/>
      <c r="M741" s="241"/>
      <c r="Q741" s="241"/>
    </row>
    <row r="742" spans="3:17" x14ac:dyDescent="0.25">
      <c r="C742" s="253"/>
      <c r="D742" s="253"/>
      <c r="E742" s="241"/>
      <c r="I742" s="241"/>
      <c r="M742" s="241"/>
      <c r="Q742" s="241"/>
    </row>
    <row r="743" spans="3:17" x14ac:dyDescent="0.25">
      <c r="C743" s="253"/>
      <c r="D743" s="253"/>
      <c r="E743" s="241"/>
      <c r="I743" s="241"/>
      <c r="M743" s="241"/>
      <c r="Q743" s="241"/>
    </row>
    <row r="744" spans="3:17" x14ac:dyDescent="0.25">
      <c r="C744" s="253"/>
      <c r="D744" s="253"/>
      <c r="E744" s="241"/>
      <c r="I744" s="241"/>
      <c r="M744" s="241"/>
      <c r="Q744" s="241"/>
    </row>
    <row r="745" spans="3:17" x14ac:dyDescent="0.25">
      <c r="C745" s="253"/>
      <c r="D745" s="253"/>
      <c r="E745" s="241"/>
      <c r="I745" s="241"/>
      <c r="M745" s="241"/>
      <c r="Q745" s="241"/>
    </row>
    <row r="746" spans="3:17" x14ac:dyDescent="0.25">
      <c r="C746" s="253"/>
      <c r="D746" s="253"/>
      <c r="E746" s="241"/>
      <c r="I746" s="241"/>
      <c r="M746" s="241"/>
      <c r="Q746" s="241"/>
    </row>
    <row r="747" spans="3:17" x14ac:dyDescent="0.25">
      <c r="C747" s="253"/>
      <c r="D747" s="253"/>
      <c r="E747" s="241"/>
      <c r="I747" s="241"/>
      <c r="M747" s="241"/>
      <c r="Q747" s="241"/>
    </row>
    <row r="748" spans="3:17" x14ac:dyDescent="0.25">
      <c r="C748" s="253"/>
      <c r="D748" s="253"/>
      <c r="E748" s="241"/>
      <c r="I748" s="241"/>
      <c r="M748" s="241"/>
      <c r="Q748" s="241"/>
    </row>
    <row r="749" spans="3:17" x14ac:dyDescent="0.25">
      <c r="C749" s="253"/>
      <c r="D749" s="253"/>
      <c r="E749" s="241"/>
      <c r="I749" s="241"/>
      <c r="M749" s="241"/>
      <c r="Q749" s="241"/>
    </row>
    <row r="750" spans="3:17" x14ac:dyDescent="0.25">
      <c r="C750" s="253"/>
      <c r="D750" s="253"/>
      <c r="E750" s="241"/>
      <c r="I750" s="241"/>
      <c r="M750" s="241"/>
      <c r="Q750" s="241"/>
    </row>
    <row r="751" spans="3:17" x14ac:dyDescent="0.25">
      <c r="C751" s="253"/>
      <c r="D751" s="253"/>
      <c r="E751" s="241"/>
      <c r="I751" s="241"/>
      <c r="M751" s="241"/>
      <c r="Q751" s="241"/>
    </row>
    <row r="752" spans="3:17" x14ac:dyDescent="0.25">
      <c r="C752" s="253"/>
      <c r="D752" s="253"/>
      <c r="E752" s="241"/>
      <c r="I752" s="241"/>
      <c r="M752" s="241"/>
      <c r="Q752" s="241"/>
    </row>
    <row r="753" spans="3:17" x14ac:dyDescent="0.25">
      <c r="C753" s="253"/>
      <c r="D753" s="253"/>
      <c r="E753" s="241"/>
      <c r="I753" s="241"/>
      <c r="M753" s="241"/>
      <c r="Q753" s="241"/>
    </row>
    <row r="754" spans="3:17" x14ac:dyDescent="0.25">
      <c r="C754" s="253"/>
      <c r="D754" s="253"/>
      <c r="E754" s="241"/>
      <c r="I754" s="241"/>
      <c r="M754" s="241"/>
      <c r="Q754" s="241"/>
    </row>
    <row r="755" spans="3:17" x14ac:dyDescent="0.25">
      <c r="C755" s="253"/>
      <c r="D755" s="253"/>
      <c r="E755" s="241"/>
      <c r="I755" s="241"/>
      <c r="M755" s="241"/>
      <c r="Q755" s="241"/>
    </row>
    <row r="756" spans="3:17" x14ac:dyDescent="0.25">
      <c r="C756" s="253"/>
      <c r="D756" s="253"/>
      <c r="E756" s="241"/>
      <c r="I756" s="241"/>
      <c r="M756" s="241"/>
      <c r="Q756" s="241"/>
    </row>
    <row r="757" spans="3:17" x14ac:dyDescent="0.25">
      <c r="C757" s="253"/>
      <c r="D757" s="253"/>
      <c r="E757" s="241"/>
      <c r="I757" s="241"/>
      <c r="M757" s="241"/>
      <c r="Q757" s="241"/>
    </row>
    <row r="758" spans="3:17" x14ac:dyDescent="0.25">
      <c r="C758" s="253"/>
      <c r="D758" s="253"/>
      <c r="E758" s="241"/>
      <c r="I758" s="241"/>
      <c r="M758" s="241"/>
      <c r="Q758" s="241"/>
    </row>
    <row r="759" spans="3:17" x14ac:dyDescent="0.25">
      <c r="C759" s="253"/>
      <c r="D759" s="253"/>
      <c r="E759" s="241"/>
      <c r="I759" s="241"/>
      <c r="M759" s="241"/>
      <c r="Q759" s="241"/>
    </row>
    <row r="760" spans="3:17" x14ac:dyDescent="0.25">
      <c r="C760" s="253"/>
      <c r="D760" s="253"/>
      <c r="E760" s="241"/>
      <c r="I760" s="241"/>
      <c r="M760" s="241"/>
      <c r="Q760" s="241"/>
    </row>
    <row r="761" spans="3:17" x14ac:dyDescent="0.25">
      <c r="C761" s="253"/>
      <c r="D761" s="253"/>
      <c r="E761" s="241"/>
      <c r="I761" s="241"/>
      <c r="M761" s="241"/>
      <c r="Q761" s="241"/>
    </row>
    <row r="762" spans="3:17" x14ac:dyDescent="0.25">
      <c r="C762" s="253"/>
      <c r="D762" s="253"/>
      <c r="E762" s="241"/>
      <c r="I762" s="241"/>
      <c r="M762" s="241"/>
      <c r="Q762" s="241"/>
    </row>
    <row r="763" spans="3:17" x14ac:dyDescent="0.25">
      <c r="C763" s="253"/>
      <c r="D763" s="253"/>
      <c r="E763" s="241"/>
      <c r="I763" s="241"/>
      <c r="M763" s="241"/>
      <c r="Q763" s="241"/>
    </row>
    <row r="764" spans="3:17" x14ac:dyDescent="0.25">
      <c r="C764" s="253"/>
      <c r="D764" s="253"/>
      <c r="E764" s="241"/>
      <c r="I764" s="241"/>
      <c r="M764" s="241"/>
      <c r="Q764" s="241"/>
    </row>
    <row r="765" spans="3:17" x14ac:dyDescent="0.25">
      <c r="C765" s="253"/>
      <c r="D765" s="253"/>
      <c r="E765" s="241"/>
      <c r="I765" s="241"/>
      <c r="M765" s="241"/>
      <c r="Q765" s="241"/>
    </row>
    <row r="766" spans="3:17" x14ac:dyDescent="0.25">
      <c r="C766" s="253"/>
      <c r="D766" s="253"/>
      <c r="E766" s="241"/>
      <c r="I766" s="241"/>
      <c r="M766" s="241"/>
      <c r="Q766" s="241"/>
    </row>
    <row r="767" spans="3:17" x14ac:dyDescent="0.25">
      <c r="C767" s="253"/>
      <c r="D767" s="253"/>
      <c r="E767" s="241"/>
      <c r="I767" s="241"/>
      <c r="M767" s="241"/>
      <c r="Q767" s="241"/>
    </row>
    <row r="768" spans="3:17" x14ac:dyDescent="0.25">
      <c r="C768" s="253"/>
      <c r="D768" s="253"/>
      <c r="E768" s="241"/>
      <c r="I768" s="241"/>
      <c r="M768" s="241"/>
      <c r="Q768" s="241"/>
    </row>
    <row r="769" spans="3:17" x14ac:dyDescent="0.25">
      <c r="C769" s="253"/>
      <c r="D769" s="253"/>
      <c r="E769" s="241"/>
      <c r="I769" s="241"/>
      <c r="M769" s="241"/>
      <c r="Q769" s="241"/>
    </row>
    <row r="770" spans="3:17" x14ac:dyDescent="0.25">
      <c r="C770" s="253"/>
      <c r="D770" s="253"/>
      <c r="E770" s="241"/>
      <c r="I770" s="241"/>
      <c r="M770" s="241"/>
      <c r="Q770" s="241"/>
    </row>
    <row r="771" spans="3:17" x14ac:dyDescent="0.25">
      <c r="C771" s="253"/>
      <c r="D771" s="253"/>
      <c r="E771" s="241"/>
      <c r="I771" s="241"/>
      <c r="M771" s="241"/>
      <c r="Q771" s="241"/>
    </row>
    <row r="772" spans="3:17" x14ac:dyDescent="0.25">
      <c r="C772" s="253"/>
      <c r="D772" s="253"/>
      <c r="E772" s="241"/>
      <c r="I772" s="241"/>
      <c r="M772" s="241"/>
      <c r="Q772" s="241"/>
    </row>
    <row r="773" spans="3:17" x14ac:dyDescent="0.25">
      <c r="C773" s="253"/>
      <c r="D773" s="253"/>
      <c r="E773" s="241"/>
      <c r="I773" s="241"/>
      <c r="M773" s="241"/>
      <c r="Q773" s="241"/>
    </row>
    <row r="774" spans="3:17" x14ac:dyDescent="0.25">
      <c r="C774" s="253"/>
      <c r="D774" s="253"/>
      <c r="E774" s="241"/>
      <c r="I774" s="241"/>
      <c r="M774" s="241"/>
      <c r="Q774" s="241"/>
    </row>
    <row r="775" spans="3:17" x14ac:dyDescent="0.25">
      <c r="C775" s="253"/>
      <c r="D775" s="253"/>
      <c r="E775" s="241"/>
      <c r="I775" s="241"/>
      <c r="M775" s="241"/>
      <c r="Q775" s="241"/>
    </row>
    <row r="776" spans="3:17" x14ac:dyDescent="0.25">
      <c r="C776" s="253"/>
      <c r="D776" s="253"/>
      <c r="E776" s="241"/>
      <c r="I776" s="241"/>
      <c r="M776" s="241"/>
      <c r="Q776" s="241"/>
    </row>
    <row r="777" spans="3:17" x14ac:dyDescent="0.25">
      <c r="C777" s="253"/>
      <c r="D777" s="253"/>
      <c r="E777" s="241"/>
      <c r="I777" s="241"/>
      <c r="M777" s="241"/>
      <c r="Q777" s="241"/>
    </row>
    <row r="778" spans="3:17" x14ac:dyDescent="0.25">
      <c r="C778" s="253"/>
      <c r="D778" s="253"/>
      <c r="E778" s="241"/>
      <c r="I778" s="241"/>
      <c r="M778" s="241"/>
      <c r="Q778" s="241"/>
    </row>
    <row r="779" spans="3:17" x14ac:dyDescent="0.25">
      <c r="C779" s="253"/>
      <c r="D779" s="253"/>
      <c r="E779" s="241"/>
      <c r="I779" s="241"/>
      <c r="M779" s="241"/>
      <c r="Q779" s="241"/>
    </row>
    <row r="780" spans="3:17" x14ac:dyDescent="0.25">
      <c r="C780" s="253"/>
      <c r="D780" s="253"/>
      <c r="E780" s="241"/>
      <c r="I780" s="241"/>
      <c r="M780" s="241"/>
      <c r="Q780" s="241"/>
    </row>
    <row r="781" spans="3:17" x14ac:dyDescent="0.25">
      <c r="C781" s="253"/>
      <c r="D781" s="253"/>
      <c r="E781" s="241"/>
      <c r="I781" s="241"/>
      <c r="M781" s="241"/>
      <c r="Q781" s="241"/>
    </row>
    <row r="782" spans="3:17" x14ac:dyDescent="0.25">
      <c r="C782" s="253"/>
      <c r="D782" s="253"/>
      <c r="E782" s="241"/>
      <c r="I782" s="241"/>
      <c r="M782" s="241"/>
      <c r="Q782" s="241"/>
    </row>
    <row r="783" spans="3:17" x14ac:dyDescent="0.25">
      <c r="C783" s="253"/>
      <c r="D783" s="253"/>
      <c r="E783" s="241"/>
      <c r="I783" s="241"/>
      <c r="M783" s="241"/>
      <c r="Q783" s="241"/>
    </row>
    <row r="784" spans="3:17" x14ac:dyDescent="0.25">
      <c r="C784" s="253"/>
      <c r="D784" s="253"/>
      <c r="E784" s="241"/>
      <c r="I784" s="241"/>
      <c r="M784" s="241"/>
      <c r="Q784" s="241"/>
    </row>
    <row r="785" spans="3:17" x14ac:dyDescent="0.25">
      <c r="C785" s="253"/>
      <c r="D785" s="253"/>
      <c r="E785" s="241"/>
      <c r="I785" s="241"/>
      <c r="M785" s="241"/>
      <c r="Q785" s="241"/>
    </row>
    <row r="786" spans="3:17" x14ac:dyDescent="0.25">
      <c r="C786" s="253"/>
      <c r="D786" s="253"/>
      <c r="E786" s="241"/>
      <c r="I786" s="241"/>
      <c r="M786" s="241"/>
      <c r="Q786" s="241"/>
    </row>
    <row r="787" spans="3:17" x14ac:dyDescent="0.25">
      <c r="C787" s="253"/>
      <c r="D787" s="253"/>
      <c r="E787" s="241"/>
      <c r="I787" s="241"/>
      <c r="M787" s="241"/>
      <c r="Q787" s="241"/>
    </row>
    <row r="788" spans="3:17" x14ac:dyDescent="0.25">
      <c r="C788" s="253"/>
      <c r="D788" s="253"/>
      <c r="E788" s="241"/>
      <c r="I788" s="241"/>
      <c r="M788" s="241"/>
      <c r="Q788" s="241"/>
    </row>
    <row r="789" spans="3:17" x14ac:dyDescent="0.25">
      <c r="C789" s="253"/>
      <c r="D789" s="253"/>
      <c r="E789" s="241"/>
      <c r="I789" s="241"/>
      <c r="M789" s="241"/>
      <c r="Q789" s="241"/>
    </row>
    <row r="790" spans="3:17" x14ac:dyDescent="0.25">
      <c r="C790" s="253"/>
      <c r="D790" s="253"/>
      <c r="E790" s="241"/>
      <c r="I790" s="241"/>
      <c r="M790" s="241"/>
      <c r="Q790" s="241"/>
    </row>
    <row r="791" spans="3:17" x14ac:dyDescent="0.25">
      <c r="C791" s="253"/>
      <c r="D791" s="253"/>
      <c r="E791" s="241"/>
      <c r="I791" s="241"/>
      <c r="M791" s="241"/>
      <c r="Q791" s="241"/>
    </row>
    <row r="792" spans="3:17" x14ac:dyDescent="0.25">
      <c r="C792" s="253"/>
      <c r="D792" s="253"/>
      <c r="E792" s="241"/>
      <c r="I792" s="241"/>
      <c r="M792" s="241"/>
      <c r="Q792" s="241"/>
    </row>
    <row r="793" spans="3:17" x14ac:dyDescent="0.25">
      <c r="C793" s="253"/>
      <c r="D793" s="253"/>
      <c r="E793" s="241"/>
      <c r="I793" s="241"/>
      <c r="M793" s="241"/>
      <c r="Q793" s="241"/>
    </row>
    <row r="794" spans="3:17" x14ac:dyDescent="0.25">
      <c r="C794" s="253"/>
      <c r="D794" s="253"/>
      <c r="E794" s="241"/>
      <c r="I794" s="241"/>
      <c r="M794" s="241"/>
      <c r="Q794" s="241"/>
    </row>
    <row r="795" spans="3:17" x14ac:dyDescent="0.25">
      <c r="C795" s="253"/>
      <c r="D795" s="253"/>
      <c r="E795" s="241"/>
      <c r="I795" s="241"/>
      <c r="M795" s="241"/>
      <c r="Q795" s="241"/>
    </row>
    <row r="796" spans="3:17" x14ac:dyDescent="0.25">
      <c r="C796" s="253"/>
      <c r="D796" s="253"/>
      <c r="E796" s="241"/>
      <c r="I796" s="241"/>
      <c r="M796" s="241"/>
      <c r="Q796" s="241"/>
    </row>
    <row r="797" spans="3:17" x14ac:dyDescent="0.25">
      <c r="C797" s="253"/>
      <c r="D797" s="253"/>
      <c r="E797" s="241"/>
      <c r="I797" s="241"/>
      <c r="M797" s="241"/>
      <c r="Q797" s="241"/>
    </row>
    <row r="798" spans="3:17" x14ac:dyDescent="0.25">
      <c r="C798" s="253"/>
      <c r="D798" s="253"/>
      <c r="E798" s="241"/>
      <c r="I798" s="241"/>
      <c r="M798" s="241"/>
      <c r="Q798" s="241"/>
    </row>
    <row r="799" spans="3:17" x14ac:dyDescent="0.25">
      <c r="C799" s="253"/>
      <c r="D799" s="253"/>
      <c r="E799" s="241"/>
      <c r="I799" s="241"/>
      <c r="M799" s="241"/>
      <c r="Q799" s="241"/>
    </row>
    <row r="800" spans="3:17" x14ac:dyDescent="0.25">
      <c r="C800" s="253"/>
      <c r="D800" s="253"/>
      <c r="E800" s="241"/>
      <c r="I800" s="241"/>
      <c r="M800" s="241"/>
      <c r="Q800" s="241"/>
    </row>
    <row r="801" spans="3:17" x14ac:dyDescent="0.25">
      <c r="C801" s="253"/>
      <c r="D801" s="253"/>
      <c r="E801" s="241"/>
      <c r="I801" s="241"/>
      <c r="M801" s="241"/>
      <c r="Q801" s="241"/>
    </row>
    <row r="802" spans="3:17" x14ac:dyDescent="0.25">
      <c r="C802" s="253"/>
      <c r="D802" s="253"/>
      <c r="E802" s="241"/>
      <c r="I802" s="241"/>
      <c r="M802" s="241"/>
      <c r="Q802" s="241"/>
    </row>
    <row r="803" spans="3:17" x14ac:dyDescent="0.25">
      <c r="C803" s="253"/>
      <c r="D803" s="253"/>
      <c r="E803" s="241"/>
      <c r="I803" s="241"/>
      <c r="M803" s="241"/>
      <c r="Q803" s="241"/>
    </row>
    <row r="804" spans="3:17" x14ac:dyDescent="0.25">
      <c r="C804" s="253"/>
      <c r="D804" s="253"/>
      <c r="E804" s="241"/>
      <c r="I804" s="241"/>
      <c r="M804" s="241"/>
      <c r="Q804" s="241"/>
    </row>
    <row r="805" spans="3:17" x14ac:dyDescent="0.25">
      <c r="C805" s="253"/>
      <c r="D805" s="253"/>
      <c r="E805" s="241"/>
      <c r="I805" s="241"/>
      <c r="M805" s="241"/>
      <c r="Q805" s="241"/>
    </row>
    <row r="806" spans="3:17" x14ac:dyDescent="0.25">
      <c r="C806" s="253"/>
      <c r="D806" s="253"/>
      <c r="E806" s="241"/>
      <c r="I806" s="241"/>
      <c r="M806" s="241"/>
      <c r="Q806" s="241"/>
    </row>
    <row r="807" spans="3:17" x14ac:dyDescent="0.25">
      <c r="C807" s="253"/>
      <c r="D807" s="253"/>
      <c r="E807" s="241"/>
      <c r="I807" s="241"/>
      <c r="M807" s="241"/>
      <c r="Q807" s="241"/>
    </row>
    <row r="808" spans="3:17" x14ac:dyDescent="0.25">
      <c r="C808" s="253"/>
      <c r="D808" s="253"/>
      <c r="E808" s="241"/>
      <c r="I808" s="241"/>
      <c r="M808" s="241"/>
      <c r="Q808" s="241"/>
    </row>
    <row r="809" spans="3:17" x14ac:dyDescent="0.25">
      <c r="C809" s="253"/>
      <c r="D809" s="253"/>
      <c r="E809" s="241"/>
      <c r="I809" s="241"/>
      <c r="M809" s="241"/>
      <c r="Q809" s="241"/>
    </row>
    <row r="810" spans="3:17" x14ac:dyDescent="0.25">
      <c r="C810" s="253"/>
      <c r="D810" s="253"/>
      <c r="E810" s="241"/>
      <c r="I810" s="241"/>
      <c r="M810" s="241"/>
      <c r="Q810" s="241"/>
    </row>
    <row r="811" spans="3:17" x14ac:dyDescent="0.25">
      <c r="C811" s="253"/>
      <c r="D811" s="253"/>
      <c r="E811" s="241"/>
      <c r="I811" s="241"/>
      <c r="M811" s="241"/>
      <c r="Q811" s="241"/>
    </row>
    <row r="812" spans="3:17" x14ac:dyDescent="0.25">
      <c r="C812" s="253"/>
      <c r="D812" s="253"/>
      <c r="E812" s="241"/>
      <c r="I812" s="241"/>
      <c r="M812" s="241"/>
      <c r="Q812" s="241"/>
    </row>
    <row r="813" spans="3:17" x14ac:dyDescent="0.25">
      <c r="C813" s="253"/>
      <c r="D813" s="253"/>
      <c r="E813" s="241"/>
      <c r="I813" s="241"/>
      <c r="M813" s="241"/>
      <c r="Q813" s="241"/>
    </row>
    <row r="814" spans="3:17" x14ac:dyDescent="0.25">
      <c r="C814" s="253"/>
      <c r="D814" s="253"/>
      <c r="E814" s="241"/>
      <c r="I814" s="241"/>
      <c r="M814" s="241"/>
      <c r="Q814" s="241"/>
    </row>
    <row r="815" spans="3:17" x14ac:dyDescent="0.25">
      <c r="C815" s="253"/>
      <c r="D815" s="253"/>
      <c r="E815" s="241"/>
      <c r="I815" s="241"/>
      <c r="M815" s="241"/>
      <c r="Q815" s="241"/>
    </row>
    <row r="816" spans="3:17" x14ac:dyDescent="0.25">
      <c r="C816" s="253"/>
      <c r="D816" s="253"/>
      <c r="E816" s="241"/>
      <c r="I816" s="241"/>
      <c r="M816" s="241"/>
      <c r="Q816" s="241"/>
    </row>
    <row r="817" spans="3:17" x14ac:dyDescent="0.25">
      <c r="C817" s="253"/>
      <c r="D817" s="253"/>
      <c r="E817" s="241"/>
      <c r="I817" s="241"/>
      <c r="M817" s="241"/>
      <c r="Q817" s="241"/>
    </row>
    <row r="818" spans="3:17" x14ac:dyDescent="0.25">
      <c r="C818" s="253"/>
      <c r="D818" s="253"/>
      <c r="E818" s="241"/>
      <c r="I818" s="241"/>
      <c r="M818" s="241"/>
      <c r="Q818" s="241"/>
    </row>
    <row r="819" spans="3:17" x14ac:dyDescent="0.25">
      <c r="C819" s="253"/>
      <c r="D819" s="253"/>
      <c r="E819" s="241"/>
      <c r="I819" s="241"/>
      <c r="M819" s="241"/>
      <c r="Q819" s="241"/>
    </row>
    <row r="820" spans="3:17" x14ac:dyDescent="0.25">
      <c r="C820" s="253"/>
      <c r="D820" s="253"/>
      <c r="E820" s="241"/>
      <c r="I820" s="241"/>
      <c r="M820" s="241"/>
      <c r="Q820" s="241"/>
    </row>
    <row r="821" spans="3:17" x14ac:dyDescent="0.25">
      <c r="C821" s="253"/>
      <c r="D821" s="253"/>
      <c r="E821" s="241"/>
      <c r="I821" s="241"/>
      <c r="M821" s="241"/>
      <c r="Q821" s="241"/>
    </row>
    <row r="822" spans="3:17" x14ac:dyDescent="0.25">
      <c r="C822" s="253"/>
      <c r="D822" s="253"/>
      <c r="E822" s="241"/>
      <c r="I822" s="241"/>
      <c r="M822" s="241"/>
      <c r="Q822" s="241"/>
    </row>
    <row r="823" spans="3:17" x14ac:dyDescent="0.25">
      <c r="C823" s="253"/>
      <c r="D823" s="253"/>
      <c r="E823" s="241"/>
      <c r="I823" s="241"/>
      <c r="M823" s="241"/>
      <c r="Q823" s="241"/>
    </row>
    <row r="824" spans="3:17" x14ac:dyDescent="0.25">
      <c r="C824" s="253"/>
      <c r="D824" s="253"/>
      <c r="E824" s="241"/>
      <c r="I824" s="241"/>
      <c r="M824" s="241"/>
      <c r="Q824" s="241"/>
    </row>
    <row r="825" spans="3:17" x14ac:dyDescent="0.25">
      <c r="C825" s="253"/>
      <c r="D825" s="253"/>
      <c r="E825" s="241"/>
      <c r="I825" s="241"/>
      <c r="M825" s="241"/>
      <c r="Q825" s="241"/>
    </row>
    <row r="826" spans="3:17" x14ac:dyDescent="0.25">
      <c r="C826" s="253"/>
      <c r="D826" s="253"/>
      <c r="E826" s="241"/>
      <c r="I826" s="241"/>
      <c r="M826" s="241"/>
      <c r="Q826" s="241"/>
    </row>
    <row r="827" spans="3:17" x14ac:dyDescent="0.25">
      <c r="C827" s="253"/>
      <c r="D827" s="253"/>
      <c r="E827" s="241"/>
      <c r="I827" s="241"/>
      <c r="M827" s="241"/>
      <c r="Q827" s="241"/>
    </row>
    <row r="828" spans="3:17" x14ac:dyDescent="0.25">
      <c r="C828" s="253"/>
      <c r="D828" s="253"/>
      <c r="E828" s="241"/>
      <c r="I828" s="241"/>
      <c r="M828" s="241"/>
      <c r="Q828" s="241"/>
    </row>
    <row r="829" spans="3:17" x14ac:dyDescent="0.25">
      <c r="C829" s="253"/>
      <c r="D829" s="253"/>
      <c r="E829" s="241"/>
      <c r="I829" s="241"/>
      <c r="M829" s="241"/>
      <c r="Q829" s="241"/>
    </row>
    <row r="830" spans="3:17" x14ac:dyDescent="0.25">
      <c r="C830" s="253"/>
      <c r="D830" s="253"/>
      <c r="E830" s="241"/>
      <c r="I830" s="241"/>
      <c r="M830" s="241"/>
      <c r="Q830" s="241"/>
    </row>
    <row r="831" spans="3:17" x14ac:dyDescent="0.25">
      <c r="C831" s="253"/>
      <c r="D831" s="253"/>
      <c r="E831" s="241"/>
      <c r="I831" s="241"/>
      <c r="M831" s="241"/>
      <c r="Q831" s="241"/>
    </row>
    <row r="832" spans="3:17" x14ac:dyDescent="0.25">
      <c r="C832" s="253"/>
      <c r="D832" s="253"/>
      <c r="E832" s="241"/>
      <c r="I832" s="241"/>
      <c r="M832" s="241"/>
      <c r="Q832" s="241"/>
    </row>
    <row r="833" spans="3:17" x14ac:dyDescent="0.25">
      <c r="C833" s="253"/>
      <c r="D833" s="253"/>
      <c r="E833" s="241"/>
      <c r="I833" s="241"/>
      <c r="M833" s="241"/>
      <c r="Q833" s="241"/>
    </row>
    <row r="834" spans="3:17" x14ac:dyDescent="0.25">
      <c r="C834" s="253"/>
      <c r="D834" s="253"/>
      <c r="E834" s="241"/>
      <c r="I834" s="241"/>
      <c r="M834" s="241"/>
      <c r="Q834" s="241"/>
    </row>
    <row r="835" spans="3:17" x14ac:dyDescent="0.25">
      <c r="C835" s="253"/>
      <c r="D835" s="253"/>
      <c r="E835" s="241"/>
      <c r="I835" s="241"/>
      <c r="M835" s="241"/>
      <c r="Q835" s="241"/>
    </row>
    <row r="836" spans="3:17" x14ac:dyDescent="0.25">
      <c r="C836" s="253"/>
      <c r="D836" s="253"/>
      <c r="E836" s="241"/>
      <c r="I836" s="241"/>
      <c r="M836" s="241"/>
      <c r="Q836" s="241"/>
    </row>
    <row r="837" spans="3:17" x14ac:dyDescent="0.25">
      <c r="C837" s="253"/>
      <c r="D837" s="253"/>
      <c r="E837" s="241"/>
      <c r="I837" s="241"/>
      <c r="M837" s="241"/>
      <c r="Q837" s="241"/>
    </row>
    <row r="838" spans="3:17" x14ac:dyDescent="0.25">
      <c r="C838" s="253"/>
      <c r="D838" s="253"/>
      <c r="E838" s="241"/>
      <c r="I838" s="241"/>
      <c r="M838" s="241"/>
      <c r="Q838" s="241"/>
    </row>
    <row r="839" spans="3:17" x14ac:dyDescent="0.25">
      <c r="C839" s="253"/>
      <c r="D839" s="253"/>
      <c r="E839" s="241"/>
      <c r="I839" s="241"/>
      <c r="M839" s="241"/>
      <c r="Q839" s="241"/>
    </row>
    <row r="840" spans="3:17" x14ac:dyDescent="0.25">
      <c r="C840" s="253"/>
      <c r="D840" s="253"/>
      <c r="E840" s="241"/>
      <c r="I840" s="241"/>
      <c r="M840" s="241"/>
      <c r="Q840" s="241"/>
    </row>
    <row r="841" spans="3:17" x14ac:dyDescent="0.25">
      <c r="C841" s="253"/>
      <c r="D841" s="253"/>
      <c r="E841" s="241"/>
      <c r="I841" s="241"/>
      <c r="M841" s="241"/>
      <c r="Q841" s="241"/>
    </row>
    <row r="842" spans="3:17" x14ac:dyDescent="0.25">
      <c r="C842" s="253"/>
      <c r="D842" s="253"/>
      <c r="E842" s="241"/>
      <c r="I842" s="241"/>
      <c r="M842" s="241"/>
      <c r="Q842" s="241"/>
    </row>
    <row r="843" spans="3:17" x14ac:dyDescent="0.25">
      <c r="C843" s="253"/>
      <c r="D843" s="253"/>
      <c r="E843" s="241"/>
      <c r="I843" s="241"/>
      <c r="M843" s="241"/>
      <c r="Q843" s="241"/>
    </row>
    <row r="844" spans="3:17" x14ac:dyDescent="0.25">
      <c r="C844" s="253"/>
      <c r="D844" s="253"/>
      <c r="E844" s="241"/>
      <c r="I844" s="241"/>
      <c r="M844" s="241"/>
      <c r="Q844" s="241"/>
    </row>
    <row r="845" spans="3:17" x14ac:dyDescent="0.25">
      <c r="C845" s="253"/>
      <c r="D845" s="253"/>
      <c r="E845" s="241"/>
      <c r="I845" s="241"/>
      <c r="M845" s="241"/>
      <c r="Q845" s="241"/>
    </row>
    <row r="846" spans="3:17" x14ac:dyDescent="0.25">
      <c r="C846" s="253"/>
      <c r="D846" s="253"/>
      <c r="E846" s="241"/>
      <c r="I846" s="241"/>
      <c r="M846" s="241"/>
      <c r="Q846" s="241"/>
    </row>
    <row r="847" spans="3:17" x14ac:dyDescent="0.25">
      <c r="C847" s="253"/>
      <c r="D847" s="253"/>
      <c r="E847" s="241"/>
      <c r="I847" s="241"/>
      <c r="M847" s="241"/>
      <c r="Q847" s="241"/>
    </row>
    <row r="848" spans="3:17" x14ac:dyDescent="0.25">
      <c r="C848" s="253"/>
      <c r="D848" s="253"/>
      <c r="E848" s="241"/>
      <c r="I848" s="241"/>
      <c r="M848" s="241"/>
      <c r="Q848" s="241"/>
    </row>
    <row r="849" spans="3:17" x14ac:dyDescent="0.25">
      <c r="C849" s="253"/>
      <c r="D849" s="253"/>
      <c r="E849" s="241"/>
      <c r="I849" s="241"/>
      <c r="M849" s="241"/>
      <c r="Q849" s="241"/>
    </row>
    <row r="850" spans="3:17" x14ac:dyDescent="0.25">
      <c r="C850" s="253"/>
      <c r="D850" s="253"/>
      <c r="E850" s="241"/>
      <c r="I850" s="241"/>
      <c r="M850" s="241"/>
      <c r="Q850" s="241"/>
    </row>
    <row r="851" spans="3:17" x14ac:dyDescent="0.25">
      <c r="C851" s="253"/>
      <c r="D851" s="253"/>
      <c r="E851" s="241"/>
      <c r="I851" s="241"/>
      <c r="M851" s="241"/>
      <c r="Q851" s="241"/>
    </row>
    <row r="852" spans="3:17" x14ac:dyDescent="0.25">
      <c r="C852" s="253"/>
      <c r="D852" s="253"/>
      <c r="E852" s="241"/>
      <c r="I852" s="241"/>
      <c r="M852" s="241"/>
      <c r="Q852" s="241"/>
    </row>
    <row r="853" spans="3:17" x14ac:dyDescent="0.25">
      <c r="C853" s="253"/>
      <c r="D853" s="253"/>
      <c r="E853" s="241"/>
      <c r="I853" s="241"/>
      <c r="M853" s="241"/>
      <c r="Q853" s="241"/>
    </row>
    <row r="854" spans="3:17" x14ac:dyDescent="0.25">
      <c r="C854" s="253"/>
      <c r="D854" s="253"/>
      <c r="E854" s="241"/>
      <c r="I854" s="241"/>
      <c r="M854" s="241"/>
      <c r="Q854" s="241"/>
    </row>
    <row r="855" spans="3:17" x14ac:dyDescent="0.25">
      <c r="C855" s="253"/>
      <c r="D855" s="253"/>
      <c r="E855" s="241"/>
      <c r="I855" s="241"/>
      <c r="M855" s="241"/>
      <c r="Q855" s="241"/>
    </row>
    <row r="856" spans="3:17" x14ac:dyDescent="0.25">
      <c r="C856" s="253"/>
      <c r="D856" s="253"/>
      <c r="E856" s="241"/>
      <c r="I856" s="241"/>
      <c r="M856" s="241"/>
      <c r="Q856" s="241"/>
    </row>
    <row r="857" spans="3:17" x14ac:dyDescent="0.25">
      <c r="C857" s="253"/>
      <c r="D857" s="253"/>
      <c r="E857" s="241"/>
      <c r="I857" s="241"/>
      <c r="M857" s="241"/>
      <c r="Q857" s="241"/>
    </row>
    <row r="858" spans="3:17" x14ac:dyDescent="0.25">
      <c r="C858" s="253"/>
      <c r="D858" s="253"/>
      <c r="E858" s="241"/>
      <c r="I858" s="241"/>
      <c r="M858" s="241"/>
      <c r="Q858" s="241"/>
    </row>
    <row r="859" spans="3:17" x14ac:dyDescent="0.25">
      <c r="C859" s="253"/>
      <c r="D859" s="253"/>
      <c r="E859" s="241"/>
      <c r="I859" s="241"/>
      <c r="M859" s="241"/>
      <c r="Q859" s="241"/>
    </row>
    <row r="860" spans="3:17" x14ac:dyDescent="0.25">
      <c r="C860" s="253"/>
      <c r="D860" s="253"/>
      <c r="E860" s="241"/>
      <c r="I860" s="241"/>
      <c r="M860" s="241"/>
      <c r="Q860" s="241"/>
    </row>
    <row r="861" spans="3:17" x14ac:dyDescent="0.25">
      <c r="C861" s="253"/>
      <c r="D861" s="253"/>
      <c r="E861" s="241"/>
      <c r="I861" s="241"/>
      <c r="M861" s="241"/>
      <c r="Q861" s="241"/>
    </row>
    <row r="862" spans="3:17" x14ac:dyDescent="0.25">
      <c r="C862" s="253"/>
      <c r="D862" s="253"/>
      <c r="E862" s="241"/>
      <c r="I862" s="241"/>
      <c r="M862" s="241"/>
      <c r="Q862" s="241"/>
    </row>
    <row r="863" spans="3:17" x14ac:dyDescent="0.25">
      <c r="C863" s="253"/>
      <c r="D863" s="253"/>
      <c r="E863" s="241"/>
      <c r="I863" s="241"/>
      <c r="M863" s="241"/>
      <c r="Q863" s="241"/>
    </row>
    <row r="864" spans="3:17" x14ac:dyDescent="0.25">
      <c r="C864" s="253"/>
      <c r="D864" s="253"/>
      <c r="E864" s="241"/>
      <c r="I864" s="241"/>
      <c r="M864" s="241"/>
      <c r="Q864" s="241"/>
    </row>
    <row r="865" spans="3:17" x14ac:dyDescent="0.25">
      <c r="C865" s="253"/>
      <c r="D865" s="253"/>
      <c r="E865" s="241"/>
      <c r="I865" s="241"/>
      <c r="M865" s="241"/>
      <c r="Q865" s="241"/>
    </row>
    <row r="866" spans="3:17" x14ac:dyDescent="0.25">
      <c r="C866" s="253"/>
      <c r="D866" s="253"/>
      <c r="E866" s="241"/>
      <c r="I866" s="241"/>
      <c r="M866" s="241"/>
      <c r="Q866" s="241"/>
    </row>
    <row r="867" spans="3:17" x14ac:dyDescent="0.25">
      <c r="C867" s="253"/>
      <c r="D867" s="253"/>
      <c r="E867" s="241"/>
      <c r="I867" s="241"/>
      <c r="M867" s="241"/>
      <c r="Q867" s="241"/>
    </row>
    <row r="868" spans="3:17" x14ac:dyDescent="0.25">
      <c r="C868" s="253"/>
      <c r="D868" s="253"/>
      <c r="E868" s="241"/>
      <c r="I868" s="241"/>
      <c r="M868" s="241"/>
      <c r="Q868" s="241"/>
    </row>
    <row r="869" spans="3:17" x14ac:dyDescent="0.25">
      <c r="C869" s="253"/>
      <c r="D869" s="253"/>
      <c r="E869" s="241"/>
      <c r="I869" s="241"/>
      <c r="M869" s="241"/>
      <c r="Q869" s="241"/>
    </row>
    <row r="870" spans="3:17" x14ac:dyDescent="0.25">
      <c r="C870" s="253"/>
      <c r="D870" s="253"/>
      <c r="E870" s="241"/>
      <c r="I870" s="241"/>
      <c r="M870" s="241"/>
      <c r="Q870" s="241"/>
    </row>
    <row r="871" spans="3:17" x14ac:dyDescent="0.25">
      <c r="C871" s="253"/>
      <c r="D871" s="253"/>
      <c r="E871" s="241"/>
      <c r="I871" s="241"/>
      <c r="M871" s="241"/>
      <c r="Q871" s="241"/>
    </row>
    <row r="872" spans="3:17" x14ac:dyDescent="0.25">
      <c r="C872" s="253"/>
      <c r="D872" s="253"/>
      <c r="E872" s="241"/>
      <c r="I872" s="241"/>
      <c r="M872" s="241"/>
      <c r="Q872" s="241"/>
    </row>
    <row r="873" spans="3:17" x14ac:dyDescent="0.25">
      <c r="C873" s="253"/>
      <c r="D873" s="253"/>
      <c r="E873" s="241"/>
      <c r="I873" s="241"/>
      <c r="M873" s="241"/>
      <c r="Q873" s="241"/>
    </row>
    <row r="874" spans="3:17" x14ac:dyDescent="0.25">
      <c r="C874" s="253"/>
      <c r="D874" s="253"/>
      <c r="E874" s="241"/>
      <c r="I874" s="241"/>
      <c r="M874" s="241"/>
      <c r="Q874" s="241"/>
    </row>
    <row r="875" spans="3:17" x14ac:dyDescent="0.25">
      <c r="C875" s="253"/>
      <c r="D875" s="253"/>
      <c r="E875" s="241"/>
      <c r="I875" s="241"/>
      <c r="M875" s="241"/>
      <c r="Q875" s="241"/>
    </row>
    <row r="876" spans="3:17" x14ac:dyDescent="0.25">
      <c r="C876" s="253"/>
      <c r="D876" s="253"/>
      <c r="E876" s="241"/>
      <c r="I876" s="241"/>
      <c r="M876" s="241"/>
      <c r="Q876" s="241"/>
    </row>
    <row r="877" spans="3:17" x14ac:dyDescent="0.25">
      <c r="C877" s="253"/>
      <c r="D877" s="253"/>
      <c r="E877" s="241"/>
      <c r="I877" s="241"/>
      <c r="M877" s="241"/>
      <c r="Q877" s="241"/>
    </row>
    <row r="878" spans="3:17" x14ac:dyDescent="0.25">
      <c r="C878" s="253"/>
      <c r="D878" s="253"/>
      <c r="E878" s="241"/>
      <c r="I878" s="241"/>
      <c r="M878" s="241"/>
      <c r="Q878" s="241"/>
    </row>
    <row r="879" spans="3:17" x14ac:dyDescent="0.25">
      <c r="C879" s="253"/>
      <c r="D879" s="253"/>
      <c r="E879" s="241"/>
      <c r="I879" s="241"/>
      <c r="M879" s="241"/>
      <c r="Q879" s="241"/>
    </row>
    <row r="880" spans="3:17" x14ac:dyDescent="0.25">
      <c r="C880" s="253"/>
      <c r="D880" s="253"/>
      <c r="E880" s="241"/>
      <c r="I880" s="241"/>
      <c r="M880" s="241"/>
      <c r="Q880" s="241"/>
    </row>
    <row r="881" spans="3:17" x14ac:dyDescent="0.25">
      <c r="C881" s="253"/>
      <c r="D881" s="253"/>
      <c r="E881" s="241"/>
      <c r="I881" s="241"/>
      <c r="M881" s="241"/>
      <c r="Q881" s="241"/>
    </row>
    <row r="882" spans="3:17" x14ac:dyDescent="0.25">
      <c r="C882" s="253"/>
      <c r="D882" s="253"/>
      <c r="E882" s="241"/>
      <c r="I882" s="241"/>
      <c r="M882" s="241"/>
      <c r="Q882" s="241"/>
    </row>
    <row r="883" spans="3:17" x14ac:dyDescent="0.25">
      <c r="C883" s="253"/>
      <c r="D883" s="253"/>
      <c r="E883" s="241"/>
      <c r="I883" s="241"/>
      <c r="M883" s="241"/>
      <c r="Q883" s="241"/>
    </row>
    <row r="884" spans="3:17" x14ac:dyDescent="0.25">
      <c r="C884" s="253"/>
      <c r="D884" s="253"/>
      <c r="E884" s="241"/>
      <c r="I884" s="241"/>
      <c r="M884" s="241"/>
      <c r="Q884" s="241"/>
    </row>
    <row r="885" spans="3:17" x14ac:dyDescent="0.25">
      <c r="C885" s="253"/>
      <c r="D885" s="253"/>
      <c r="E885" s="241"/>
      <c r="I885" s="241"/>
      <c r="M885" s="241"/>
      <c r="Q885" s="241"/>
    </row>
    <row r="886" spans="3:17" x14ac:dyDescent="0.25">
      <c r="C886" s="253"/>
      <c r="D886" s="253"/>
      <c r="E886" s="241"/>
      <c r="I886" s="241"/>
      <c r="M886" s="241"/>
      <c r="Q886" s="241"/>
    </row>
    <row r="887" spans="3:17" x14ac:dyDescent="0.25">
      <c r="C887" s="253"/>
      <c r="D887" s="253"/>
      <c r="E887" s="241"/>
      <c r="I887" s="241"/>
      <c r="M887" s="241"/>
      <c r="Q887" s="241"/>
    </row>
    <row r="888" spans="3:17" x14ac:dyDescent="0.25">
      <c r="C888" s="253"/>
      <c r="D888" s="253"/>
      <c r="E888" s="241"/>
      <c r="I888" s="241"/>
      <c r="M888" s="241"/>
      <c r="Q888" s="241"/>
    </row>
    <row r="889" spans="3:17" x14ac:dyDescent="0.25">
      <c r="C889" s="253"/>
      <c r="D889" s="253"/>
      <c r="E889" s="241"/>
      <c r="I889" s="241"/>
      <c r="M889" s="241"/>
      <c r="Q889" s="241"/>
    </row>
    <row r="890" spans="3:17" x14ac:dyDescent="0.25">
      <c r="C890" s="253"/>
      <c r="D890" s="253"/>
      <c r="E890" s="241"/>
      <c r="I890" s="241"/>
      <c r="M890" s="241"/>
      <c r="Q890" s="241"/>
    </row>
    <row r="891" spans="3:17" x14ac:dyDescent="0.25">
      <c r="C891" s="253"/>
      <c r="D891" s="253"/>
      <c r="E891" s="241"/>
      <c r="I891" s="241"/>
      <c r="M891" s="241"/>
      <c r="Q891" s="241"/>
    </row>
    <row r="892" spans="3:17" x14ac:dyDescent="0.25">
      <c r="C892" s="253"/>
      <c r="D892" s="253"/>
      <c r="E892" s="241"/>
      <c r="I892" s="241"/>
      <c r="M892" s="241"/>
      <c r="Q892" s="241"/>
    </row>
    <row r="893" spans="3:17" x14ac:dyDescent="0.25">
      <c r="C893" s="253"/>
      <c r="D893" s="253"/>
      <c r="E893" s="241"/>
      <c r="I893" s="241"/>
      <c r="M893" s="241"/>
      <c r="Q893" s="241"/>
    </row>
    <row r="894" spans="3:17" x14ac:dyDescent="0.25">
      <c r="C894" s="253"/>
      <c r="D894" s="253"/>
      <c r="E894" s="241"/>
      <c r="I894" s="241"/>
      <c r="M894" s="241"/>
      <c r="Q894" s="241"/>
    </row>
    <row r="895" spans="3:17" x14ac:dyDescent="0.25">
      <c r="C895" s="253"/>
      <c r="D895" s="253"/>
      <c r="E895" s="241"/>
      <c r="I895" s="241"/>
      <c r="M895" s="241"/>
      <c r="Q895" s="241"/>
    </row>
    <row r="896" spans="3:17" x14ac:dyDescent="0.25">
      <c r="C896" s="253"/>
      <c r="D896" s="253"/>
      <c r="E896" s="241"/>
      <c r="I896" s="241"/>
      <c r="M896" s="241"/>
      <c r="Q896" s="241"/>
    </row>
    <row r="897" spans="3:17" x14ac:dyDescent="0.25">
      <c r="C897" s="253"/>
      <c r="D897" s="253"/>
      <c r="E897" s="241"/>
      <c r="I897" s="241"/>
      <c r="M897" s="241"/>
      <c r="Q897" s="241"/>
    </row>
    <row r="898" spans="3:17" x14ac:dyDescent="0.25">
      <c r="C898" s="253"/>
      <c r="D898" s="253"/>
      <c r="E898" s="241"/>
      <c r="I898" s="241"/>
      <c r="M898" s="241"/>
      <c r="Q898" s="241"/>
    </row>
    <row r="899" spans="3:17" x14ac:dyDescent="0.25">
      <c r="C899" s="253"/>
      <c r="D899" s="253"/>
      <c r="E899" s="241"/>
      <c r="I899" s="241"/>
      <c r="M899" s="241"/>
      <c r="Q899" s="241"/>
    </row>
    <row r="900" spans="3:17" x14ac:dyDescent="0.25">
      <c r="C900" s="253"/>
      <c r="D900" s="253"/>
      <c r="E900" s="241"/>
      <c r="I900" s="241"/>
      <c r="M900" s="241"/>
      <c r="Q900" s="241"/>
    </row>
    <row r="901" spans="3:17" x14ac:dyDescent="0.25">
      <c r="C901" s="253"/>
      <c r="D901" s="253"/>
      <c r="E901" s="241"/>
      <c r="I901" s="241"/>
      <c r="M901" s="241"/>
      <c r="Q901" s="241"/>
    </row>
    <row r="902" spans="3:17" x14ac:dyDescent="0.25">
      <c r="C902" s="253"/>
      <c r="D902" s="253"/>
      <c r="E902" s="241"/>
      <c r="I902" s="241"/>
      <c r="M902" s="241"/>
      <c r="Q902" s="241"/>
    </row>
    <row r="903" spans="3:17" x14ac:dyDescent="0.25">
      <c r="C903" s="253"/>
      <c r="D903" s="253"/>
      <c r="E903" s="241"/>
      <c r="I903" s="241"/>
      <c r="M903" s="241"/>
      <c r="Q903" s="241"/>
    </row>
    <row r="904" spans="3:17" x14ac:dyDescent="0.25">
      <c r="C904" s="253"/>
      <c r="D904" s="253"/>
      <c r="E904" s="241"/>
      <c r="I904" s="241"/>
      <c r="M904" s="241"/>
      <c r="Q904" s="241"/>
    </row>
    <row r="905" spans="3:17" x14ac:dyDescent="0.25">
      <c r="C905" s="253"/>
      <c r="D905" s="253"/>
      <c r="E905" s="241"/>
      <c r="I905" s="241"/>
      <c r="M905" s="241"/>
      <c r="Q905" s="241"/>
    </row>
    <row r="906" spans="3:17" x14ac:dyDescent="0.25">
      <c r="C906" s="253"/>
      <c r="D906" s="253"/>
      <c r="E906" s="241"/>
      <c r="I906" s="241"/>
      <c r="M906" s="241"/>
      <c r="Q906" s="241"/>
    </row>
    <row r="907" spans="3:17" x14ac:dyDescent="0.25">
      <c r="C907" s="253"/>
      <c r="D907" s="253"/>
      <c r="E907" s="241"/>
      <c r="I907" s="241"/>
      <c r="M907" s="241"/>
      <c r="Q907" s="241"/>
    </row>
    <row r="908" spans="3:17" x14ac:dyDescent="0.25">
      <c r="C908" s="253"/>
      <c r="D908" s="253"/>
      <c r="E908" s="241"/>
      <c r="I908" s="241"/>
      <c r="M908" s="241"/>
      <c r="Q908" s="241"/>
    </row>
    <row r="909" spans="3:17" x14ac:dyDescent="0.25">
      <c r="C909" s="253"/>
      <c r="D909" s="253"/>
      <c r="E909" s="241"/>
      <c r="I909" s="241"/>
      <c r="M909" s="241"/>
      <c r="Q909" s="241"/>
    </row>
    <row r="910" spans="3:17" x14ac:dyDescent="0.25">
      <c r="C910" s="253"/>
      <c r="D910" s="253"/>
      <c r="E910" s="241"/>
      <c r="I910" s="241"/>
      <c r="M910" s="241"/>
      <c r="Q910" s="241"/>
    </row>
    <row r="911" spans="3:17" x14ac:dyDescent="0.25">
      <c r="C911" s="253"/>
      <c r="D911" s="253"/>
      <c r="E911" s="241"/>
      <c r="I911" s="241"/>
      <c r="M911" s="241"/>
      <c r="Q911" s="241"/>
    </row>
    <row r="912" spans="3:17" x14ac:dyDescent="0.25">
      <c r="C912" s="253"/>
      <c r="D912" s="253"/>
      <c r="E912" s="241"/>
      <c r="I912" s="241"/>
      <c r="M912" s="241"/>
      <c r="Q912" s="241"/>
    </row>
    <row r="913" spans="3:17" x14ac:dyDescent="0.25">
      <c r="C913" s="253"/>
      <c r="D913" s="253"/>
      <c r="E913" s="241"/>
      <c r="I913" s="241"/>
      <c r="M913" s="241"/>
      <c r="Q913" s="241"/>
    </row>
    <row r="914" spans="3:17" x14ac:dyDescent="0.25">
      <c r="C914" s="253"/>
      <c r="D914" s="253"/>
      <c r="E914" s="241"/>
      <c r="I914" s="241"/>
      <c r="M914" s="241"/>
      <c r="Q914" s="241"/>
    </row>
    <row r="915" spans="3:17" x14ac:dyDescent="0.25">
      <c r="C915" s="253"/>
      <c r="D915" s="253"/>
      <c r="E915" s="241"/>
      <c r="I915" s="241"/>
      <c r="M915" s="241"/>
      <c r="Q915" s="241"/>
    </row>
    <row r="916" spans="3:17" x14ac:dyDescent="0.25">
      <c r="C916" s="253"/>
      <c r="D916" s="253"/>
      <c r="E916" s="241"/>
      <c r="I916" s="241"/>
      <c r="M916" s="241"/>
      <c r="Q916" s="241"/>
    </row>
    <row r="917" spans="3:17" x14ac:dyDescent="0.25">
      <c r="C917" s="253"/>
      <c r="D917" s="253"/>
      <c r="E917" s="241"/>
      <c r="I917" s="241"/>
      <c r="M917" s="241"/>
      <c r="Q917" s="241"/>
    </row>
    <row r="918" spans="3:17" x14ac:dyDescent="0.25">
      <c r="C918" s="253"/>
      <c r="D918" s="253"/>
      <c r="E918" s="241"/>
      <c r="I918" s="241"/>
      <c r="M918" s="241"/>
      <c r="Q918" s="241"/>
    </row>
    <row r="919" spans="3:17" x14ac:dyDescent="0.25">
      <c r="C919" s="253"/>
      <c r="D919" s="253"/>
      <c r="E919" s="241"/>
      <c r="I919" s="241"/>
      <c r="M919" s="241"/>
      <c r="Q919" s="241"/>
    </row>
    <row r="920" spans="3:17" x14ac:dyDescent="0.25">
      <c r="C920" s="253"/>
      <c r="D920" s="253"/>
      <c r="E920" s="241"/>
      <c r="I920" s="241"/>
      <c r="M920" s="241"/>
      <c r="Q920" s="241"/>
    </row>
    <row r="921" spans="3:17" x14ac:dyDescent="0.25">
      <c r="C921" s="253"/>
      <c r="D921" s="253"/>
      <c r="E921" s="241"/>
      <c r="I921" s="241"/>
      <c r="M921" s="241"/>
      <c r="Q921" s="241"/>
    </row>
    <row r="922" spans="3:17" x14ac:dyDescent="0.25">
      <c r="C922" s="253"/>
      <c r="D922" s="253"/>
      <c r="E922" s="241"/>
      <c r="I922" s="241"/>
      <c r="M922" s="241"/>
      <c r="Q922" s="241"/>
    </row>
    <row r="923" spans="3:17" x14ac:dyDescent="0.25">
      <c r="C923" s="253"/>
      <c r="D923" s="253"/>
      <c r="E923" s="241"/>
      <c r="I923" s="241"/>
      <c r="M923" s="241"/>
      <c r="Q923" s="241"/>
    </row>
    <row r="924" spans="3:17" x14ac:dyDescent="0.25">
      <c r="C924" s="253"/>
      <c r="D924" s="253"/>
      <c r="E924" s="241"/>
      <c r="I924" s="241"/>
      <c r="M924" s="241"/>
      <c r="Q924" s="241"/>
    </row>
    <row r="925" spans="3:17" x14ac:dyDescent="0.25">
      <c r="C925" s="253"/>
      <c r="D925" s="253"/>
      <c r="E925" s="241"/>
      <c r="I925" s="241"/>
      <c r="M925" s="241"/>
      <c r="Q925" s="241"/>
    </row>
    <row r="926" spans="3:17" x14ac:dyDescent="0.25">
      <c r="C926" s="253"/>
      <c r="D926" s="253"/>
      <c r="E926" s="241"/>
      <c r="I926" s="241"/>
      <c r="M926" s="241"/>
      <c r="Q926" s="241"/>
    </row>
    <row r="927" spans="3:17" x14ac:dyDescent="0.25">
      <c r="C927" s="253"/>
      <c r="D927" s="253"/>
      <c r="E927" s="241"/>
      <c r="I927" s="241"/>
      <c r="M927" s="241"/>
      <c r="Q927" s="241"/>
    </row>
    <row r="928" spans="3:17" x14ac:dyDescent="0.25">
      <c r="C928" s="253"/>
      <c r="D928" s="253"/>
      <c r="E928" s="241"/>
      <c r="I928" s="241"/>
      <c r="M928" s="241"/>
      <c r="Q928" s="241"/>
    </row>
    <row r="929" spans="3:17" x14ac:dyDescent="0.25">
      <c r="C929" s="253"/>
      <c r="D929" s="253"/>
      <c r="E929" s="241"/>
      <c r="I929" s="241"/>
      <c r="M929" s="241"/>
      <c r="Q929" s="241"/>
    </row>
    <row r="930" spans="3:17" x14ac:dyDescent="0.25">
      <c r="C930" s="253"/>
      <c r="D930" s="253"/>
      <c r="E930" s="241"/>
      <c r="I930" s="241"/>
      <c r="M930" s="241"/>
      <c r="Q930" s="241"/>
    </row>
    <row r="931" spans="3:17" x14ac:dyDescent="0.25">
      <c r="C931" s="253"/>
      <c r="D931" s="253"/>
      <c r="E931" s="241"/>
      <c r="I931" s="241"/>
      <c r="M931" s="241"/>
      <c r="Q931" s="241"/>
    </row>
    <row r="932" spans="3:17" x14ac:dyDescent="0.25">
      <c r="C932" s="253"/>
      <c r="D932" s="253"/>
      <c r="E932" s="241"/>
      <c r="I932" s="241"/>
      <c r="M932" s="241"/>
      <c r="Q932" s="241"/>
    </row>
    <row r="933" spans="3:17" x14ac:dyDescent="0.25">
      <c r="C933" s="253"/>
      <c r="D933" s="253"/>
      <c r="E933" s="241"/>
      <c r="I933" s="241"/>
      <c r="M933" s="241"/>
      <c r="Q933" s="241"/>
    </row>
    <row r="934" spans="3:17" x14ac:dyDescent="0.25">
      <c r="C934" s="253"/>
      <c r="D934" s="253"/>
      <c r="E934" s="241"/>
      <c r="I934" s="241"/>
      <c r="M934" s="241"/>
      <c r="Q934" s="241"/>
    </row>
    <row r="935" spans="3:17" x14ac:dyDescent="0.25">
      <c r="C935" s="253"/>
      <c r="D935" s="253"/>
      <c r="E935" s="241"/>
      <c r="I935" s="241"/>
      <c r="M935" s="241"/>
      <c r="Q935" s="241"/>
    </row>
    <row r="936" spans="3:17" x14ac:dyDescent="0.25">
      <c r="C936" s="253"/>
      <c r="D936" s="253"/>
      <c r="E936" s="241"/>
      <c r="I936" s="241"/>
      <c r="M936" s="241"/>
      <c r="Q936" s="241"/>
    </row>
    <row r="937" spans="3:17" x14ac:dyDescent="0.25">
      <c r="C937" s="253"/>
      <c r="D937" s="253"/>
      <c r="E937" s="241"/>
      <c r="I937" s="241"/>
      <c r="M937" s="241"/>
      <c r="Q937" s="241"/>
    </row>
    <row r="938" spans="3:17" x14ac:dyDescent="0.25">
      <c r="C938" s="253"/>
      <c r="D938" s="253"/>
      <c r="E938" s="241"/>
      <c r="I938" s="241"/>
      <c r="M938" s="241"/>
      <c r="Q938" s="241"/>
    </row>
    <row r="939" spans="3:17" x14ac:dyDescent="0.25">
      <c r="C939" s="253"/>
      <c r="D939" s="253"/>
      <c r="E939" s="241"/>
      <c r="I939" s="241"/>
      <c r="M939" s="241"/>
      <c r="Q939" s="241"/>
    </row>
    <row r="940" spans="3:17" x14ac:dyDescent="0.25">
      <c r="C940" s="253"/>
      <c r="D940" s="253"/>
      <c r="E940" s="241"/>
      <c r="I940" s="241"/>
      <c r="M940" s="241"/>
      <c r="Q940" s="241"/>
    </row>
    <row r="941" spans="3:17" x14ac:dyDescent="0.25">
      <c r="C941" s="253"/>
      <c r="D941" s="253"/>
      <c r="E941" s="241"/>
      <c r="I941" s="241"/>
      <c r="M941" s="241"/>
      <c r="Q941" s="241"/>
    </row>
    <row r="942" spans="3:17" x14ac:dyDescent="0.25">
      <c r="C942" s="253"/>
      <c r="D942" s="253"/>
      <c r="E942" s="241"/>
      <c r="I942" s="241"/>
      <c r="M942" s="241"/>
      <c r="Q942" s="241"/>
    </row>
    <row r="943" spans="3:17" x14ac:dyDescent="0.25">
      <c r="C943" s="253"/>
      <c r="D943" s="253"/>
      <c r="E943" s="241"/>
      <c r="I943" s="241"/>
      <c r="M943" s="241"/>
      <c r="Q943" s="241"/>
    </row>
    <row r="944" spans="3:17" x14ac:dyDescent="0.25">
      <c r="C944" s="253"/>
      <c r="D944" s="253"/>
      <c r="E944" s="241"/>
      <c r="I944" s="241"/>
      <c r="M944" s="241"/>
      <c r="Q944" s="241"/>
    </row>
    <row r="945" spans="3:17" x14ac:dyDescent="0.25">
      <c r="C945" s="253"/>
      <c r="D945" s="253"/>
      <c r="E945" s="241"/>
      <c r="I945" s="241"/>
      <c r="M945" s="241"/>
      <c r="Q945" s="241"/>
    </row>
    <row r="946" spans="3:17" x14ac:dyDescent="0.25">
      <c r="C946" s="253"/>
      <c r="D946" s="253"/>
      <c r="E946" s="241"/>
      <c r="I946" s="241"/>
      <c r="M946" s="241"/>
      <c r="Q946" s="241"/>
    </row>
    <row r="947" spans="3:17" x14ac:dyDescent="0.25">
      <c r="C947" s="253"/>
      <c r="D947" s="253"/>
      <c r="E947" s="241"/>
      <c r="I947" s="241"/>
      <c r="M947" s="241"/>
      <c r="Q947" s="241"/>
    </row>
    <row r="948" spans="3:17" x14ac:dyDescent="0.25">
      <c r="C948" s="253"/>
      <c r="D948" s="253"/>
      <c r="E948" s="241"/>
      <c r="I948" s="241"/>
      <c r="M948" s="241"/>
      <c r="Q948" s="241"/>
    </row>
    <row r="949" spans="3:17" x14ac:dyDescent="0.25">
      <c r="C949" s="253"/>
      <c r="D949" s="253"/>
      <c r="E949" s="241"/>
      <c r="I949" s="241"/>
      <c r="M949" s="241"/>
      <c r="Q949" s="241"/>
    </row>
    <row r="950" spans="3:17" x14ac:dyDescent="0.25">
      <c r="C950" s="253"/>
      <c r="D950" s="253"/>
      <c r="E950" s="241"/>
      <c r="I950" s="241"/>
      <c r="M950" s="241"/>
      <c r="Q950" s="241"/>
    </row>
    <row r="951" spans="3:17" x14ac:dyDescent="0.25">
      <c r="C951" s="253"/>
      <c r="D951" s="253"/>
      <c r="E951" s="241"/>
      <c r="I951" s="241"/>
      <c r="M951" s="241"/>
      <c r="Q951" s="241"/>
    </row>
    <row r="952" spans="3:17" x14ac:dyDescent="0.25">
      <c r="C952" s="253"/>
      <c r="D952" s="253"/>
      <c r="E952" s="241"/>
      <c r="I952" s="241"/>
      <c r="M952" s="241"/>
      <c r="Q952" s="241"/>
    </row>
    <row r="953" spans="3:17" x14ac:dyDescent="0.25">
      <c r="C953" s="253"/>
      <c r="D953" s="253"/>
      <c r="E953" s="241"/>
      <c r="I953" s="241"/>
      <c r="M953" s="241"/>
      <c r="Q953" s="241"/>
    </row>
    <row r="954" spans="3:17" x14ac:dyDescent="0.25">
      <c r="C954" s="253"/>
      <c r="D954" s="253"/>
      <c r="E954" s="241"/>
      <c r="I954" s="241"/>
      <c r="M954" s="241"/>
      <c r="Q954" s="241"/>
    </row>
    <row r="955" spans="3:17" x14ac:dyDescent="0.25">
      <c r="C955" s="253"/>
      <c r="D955" s="253"/>
      <c r="E955" s="241"/>
      <c r="I955" s="241"/>
      <c r="M955" s="241"/>
      <c r="Q955" s="241"/>
    </row>
    <row r="956" spans="3:17" x14ac:dyDescent="0.25">
      <c r="C956" s="253"/>
      <c r="D956" s="253"/>
      <c r="E956" s="241"/>
      <c r="I956" s="241"/>
      <c r="M956" s="241"/>
      <c r="Q956" s="241"/>
    </row>
    <row r="957" spans="3:17" x14ac:dyDescent="0.25">
      <c r="C957" s="253"/>
      <c r="D957" s="253"/>
      <c r="E957" s="241"/>
      <c r="I957" s="241"/>
      <c r="M957" s="241"/>
      <c r="Q957" s="241"/>
    </row>
    <row r="958" spans="3:17" x14ac:dyDescent="0.25">
      <c r="C958" s="253"/>
      <c r="D958" s="253"/>
      <c r="E958" s="241"/>
      <c r="I958" s="241"/>
      <c r="M958" s="241"/>
      <c r="Q958" s="241"/>
    </row>
    <row r="959" spans="3:17" x14ac:dyDescent="0.25">
      <c r="C959" s="253"/>
      <c r="D959" s="253"/>
      <c r="E959" s="241"/>
      <c r="I959" s="241"/>
      <c r="M959" s="241"/>
      <c r="Q959" s="241"/>
    </row>
    <row r="960" spans="3:17" x14ac:dyDescent="0.25">
      <c r="C960" s="253"/>
      <c r="D960" s="253"/>
      <c r="E960" s="241"/>
      <c r="I960" s="241"/>
      <c r="M960" s="241"/>
      <c r="Q960" s="241"/>
    </row>
    <row r="961" spans="3:17" x14ac:dyDescent="0.25">
      <c r="C961" s="253"/>
      <c r="D961" s="253"/>
      <c r="E961" s="241"/>
      <c r="I961" s="241"/>
      <c r="M961" s="241"/>
      <c r="Q961" s="241"/>
    </row>
    <row r="962" spans="3:17" x14ac:dyDescent="0.25">
      <c r="C962" s="253"/>
      <c r="D962" s="253"/>
      <c r="E962" s="241"/>
      <c r="I962" s="241"/>
      <c r="M962" s="241"/>
      <c r="Q962" s="241"/>
    </row>
    <row r="963" spans="3:17" x14ac:dyDescent="0.25">
      <c r="C963" s="253"/>
      <c r="D963" s="253"/>
      <c r="E963" s="241"/>
      <c r="I963" s="241"/>
      <c r="M963" s="241"/>
      <c r="Q963" s="241"/>
    </row>
    <row r="964" spans="3:17" x14ac:dyDescent="0.25">
      <c r="C964" s="253"/>
      <c r="D964" s="253"/>
      <c r="E964" s="241"/>
      <c r="I964" s="241"/>
      <c r="M964" s="241"/>
      <c r="Q964" s="241"/>
    </row>
    <row r="965" spans="3:17" x14ac:dyDescent="0.25">
      <c r="C965" s="253"/>
      <c r="D965" s="253"/>
      <c r="E965" s="241"/>
      <c r="I965" s="241"/>
      <c r="M965" s="241"/>
      <c r="Q965" s="241"/>
    </row>
    <row r="966" spans="3:17" x14ac:dyDescent="0.25">
      <c r="C966" s="253"/>
      <c r="D966" s="253"/>
      <c r="E966" s="241"/>
      <c r="I966" s="241"/>
      <c r="M966" s="241"/>
      <c r="Q966" s="241"/>
    </row>
    <row r="967" spans="3:17" x14ac:dyDescent="0.25">
      <c r="C967" s="253"/>
      <c r="D967" s="253"/>
      <c r="E967" s="241"/>
      <c r="I967" s="241"/>
      <c r="M967" s="241"/>
      <c r="Q967" s="241"/>
    </row>
    <row r="968" spans="3:17" x14ac:dyDescent="0.25">
      <c r="C968" s="253"/>
      <c r="D968" s="253"/>
      <c r="E968" s="241"/>
      <c r="I968" s="241"/>
      <c r="M968" s="241"/>
      <c r="Q968" s="241"/>
    </row>
    <row r="969" spans="3:17" x14ac:dyDescent="0.25">
      <c r="C969" s="253"/>
      <c r="D969" s="253"/>
      <c r="E969" s="241"/>
      <c r="I969" s="241"/>
      <c r="M969" s="241"/>
      <c r="Q969" s="241"/>
    </row>
    <row r="970" spans="3:17" x14ac:dyDescent="0.25">
      <c r="C970" s="253"/>
      <c r="D970" s="253"/>
      <c r="E970" s="241"/>
      <c r="I970" s="241"/>
      <c r="M970" s="241"/>
      <c r="Q970" s="241"/>
    </row>
    <row r="971" spans="3:17" x14ac:dyDescent="0.25">
      <c r="C971" s="253"/>
      <c r="D971" s="253"/>
      <c r="E971" s="241"/>
      <c r="I971" s="241"/>
      <c r="M971" s="241"/>
      <c r="Q971" s="241"/>
    </row>
    <row r="972" spans="3:17" x14ac:dyDescent="0.25">
      <c r="C972" s="253"/>
      <c r="D972" s="253"/>
      <c r="E972" s="241"/>
      <c r="I972" s="241"/>
      <c r="M972" s="241"/>
      <c r="Q972" s="241"/>
    </row>
    <row r="973" spans="3:17" x14ac:dyDescent="0.25">
      <c r="C973" s="253"/>
      <c r="D973" s="253"/>
      <c r="E973" s="241"/>
      <c r="I973" s="241"/>
      <c r="M973" s="241"/>
      <c r="Q973" s="241"/>
    </row>
    <row r="974" spans="3:17" x14ac:dyDescent="0.25">
      <c r="C974" s="253"/>
      <c r="D974" s="253"/>
      <c r="E974" s="241"/>
      <c r="I974" s="241"/>
      <c r="M974" s="241"/>
      <c r="Q974" s="241"/>
    </row>
    <row r="975" spans="3:17" x14ac:dyDescent="0.25">
      <c r="C975" s="253"/>
      <c r="D975" s="253"/>
      <c r="E975" s="241"/>
      <c r="I975" s="241"/>
      <c r="M975" s="241"/>
      <c r="Q975" s="241"/>
    </row>
    <row r="976" spans="3:17" x14ac:dyDescent="0.25">
      <c r="C976" s="253"/>
      <c r="D976" s="253"/>
      <c r="E976" s="241"/>
      <c r="I976" s="241"/>
      <c r="M976" s="241"/>
      <c r="Q976" s="241"/>
    </row>
    <row r="977" spans="3:17" x14ac:dyDescent="0.25">
      <c r="C977" s="253"/>
      <c r="D977" s="253"/>
      <c r="E977" s="241"/>
      <c r="I977" s="241"/>
      <c r="M977" s="241"/>
      <c r="Q977" s="241"/>
    </row>
    <row r="978" spans="3:17" x14ac:dyDescent="0.25">
      <c r="C978" s="253"/>
      <c r="D978" s="253"/>
      <c r="E978" s="241"/>
      <c r="I978" s="241"/>
      <c r="M978" s="241"/>
      <c r="Q978" s="241"/>
    </row>
    <row r="979" spans="3:17" x14ac:dyDescent="0.25">
      <c r="C979" s="253"/>
      <c r="D979" s="253"/>
      <c r="E979" s="241"/>
      <c r="I979" s="241"/>
      <c r="M979" s="241"/>
      <c r="Q979" s="241"/>
    </row>
    <row r="980" spans="3:17" x14ac:dyDescent="0.25">
      <c r="C980" s="253"/>
      <c r="D980" s="253"/>
      <c r="E980" s="241"/>
      <c r="I980" s="241"/>
      <c r="M980" s="241"/>
      <c r="Q980" s="241"/>
    </row>
    <row r="981" spans="3:17" x14ac:dyDescent="0.25">
      <c r="C981" s="253"/>
      <c r="D981" s="253"/>
      <c r="E981" s="241"/>
      <c r="I981" s="241"/>
      <c r="M981" s="241"/>
      <c r="Q981" s="241"/>
    </row>
    <row r="982" spans="3:17" x14ac:dyDescent="0.25">
      <c r="C982" s="253"/>
      <c r="D982" s="253"/>
      <c r="E982" s="241"/>
      <c r="I982" s="241"/>
      <c r="M982" s="241"/>
      <c r="Q982" s="241"/>
    </row>
    <row r="983" spans="3:17" x14ac:dyDescent="0.25">
      <c r="C983" s="253"/>
      <c r="D983" s="253"/>
      <c r="E983" s="241"/>
      <c r="I983" s="241"/>
      <c r="M983" s="241"/>
      <c r="Q983" s="241"/>
    </row>
    <row r="984" spans="3:17" x14ac:dyDescent="0.25">
      <c r="C984" s="253"/>
      <c r="D984" s="253"/>
      <c r="E984" s="241"/>
      <c r="I984" s="241"/>
      <c r="M984" s="241"/>
      <c r="Q984" s="241"/>
    </row>
    <row r="985" spans="3:17" x14ac:dyDescent="0.25">
      <c r="C985" s="253"/>
      <c r="D985" s="253"/>
      <c r="E985" s="241"/>
      <c r="I985" s="241"/>
      <c r="M985" s="241"/>
      <c r="Q985" s="241"/>
    </row>
    <row r="986" spans="3:17" x14ac:dyDescent="0.25">
      <c r="C986" s="253"/>
      <c r="D986" s="253"/>
      <c r="E986" s="241"/>
      <c r="I986" s="241"/>
      <c r="M986" s="241"/>
      <c r="Q986" s="241"/>
    </row>
    <row r="987" spans="3:17" x14ac:dyDescent="0.25">
      <c r="C987" s="253"/>
      <c r="D987" s="253"/>
      <c r="E987" s="241"/>
      <c r="I987" s="241"/>
      <c r="M987" s="241"/>
      <c r="Q987" s="241"/>
    </row>
    <row r="988" spans="3:17" x14ac:dyDescent="0.25">
      <c r="C988" s="253"/>
      <c r="D988" s="253"/>
      <c r="E988" s="241"/>
      <c r="I988" s="241"/>
      <c r="M988" s="241"/>
      <c r="Q988" s="241"/>
    </row>
    <row r="989" spans="3:17" x14ac:dyDescent="0.25">
      <c r="C989" s="253"/>
      <c r="D989" s="253"/>
      <c r="E989" s="241"/>
      <c r="I989" s="241"/>
      <c r="M989" s="241"/>
      <c r="Q989" s="241"/>
    </row>
    <row r="990" spans="3:17" x14ac:dyDescent="0.25">
      <c r="C990" s="253"/>
      <c r="D990" s="253"/>
      <c r="E990" s="241"/>
      <c r="I990" s="241"/>
      <c r="M990" s="241"/>
      <c r="Q990" s="241"/>
    </row>
    <row r="991" spans="3:17" x14ac:dyDescent="0.25">
      <c r="C991" s="253"/>
      <c r="D991" s="253"/>
      <c r="E991" s="241"/>
      <c r="I991" s="241"/>
      <c r="M991" s="241"/>
      <c r="Q991" s="241"/>
    </row>
    <row r="992" spans="3:17" x14ac:dyDescent="0.25">
      <c r="C992" s="253"/>
      <c r="D992" s="253"/>
      <c r="E992" s="241"/>
      <c r="I992" s="241"/>
      <c r="M992" s="241"/>
      <c r="Q992" s="241"/>
    </row>
    <row r="993" spans="3:17" x14ac:dyDescent="0.25">
      <c r="C993" s="253"/>
      <c r="D993" s="253"/>
      <c r="E993" s="241"/>
      <c r="I993" s="241"/>
      <c r="M993" s="241"/>
      <c r="Q993" s="241"/>
    </row>
    <row r="994" spans="3:17" x14ac:dyDescent="0.25">
      <c r="C994" s="253"/>
      <c r="D994" s="253"/>
      <c r="E994" s="241"/>
      <c r="I994" s="241"/>
      <c r="M994" s="241"/>
      <c r="Q994" s="241"/>
    </row>
    <row r="995" spans="3:17" x14ac:dyDescent="0.25">
      <c r="C995" s="253"/>
      <c r="D995" s="253"/>
      <c r="E995" s="241"/>
      <c r="I995" s="241"/>
      <c r="M995" s="241"/>
      <c r="Q995" s="241"/>
    </row>
    <row r="996" spans="3:17" x14ac:dyDescent="0.25">
      <c r="C996" s="253"/>
      <c r="D996" s="253"/>
      <c r="E996" s="241"/>
      <c r="I996" s="241"/>
      <c r="M996" s="241"/>
      <c r="Q996" s="241"/>
    </row>
    <row r="997" spans="3:17" x14ac:dyDescent="0.25">
      <c r="C997" s="253"/>
      <c r="D997" s="253"/>
      <c r="E997" s="241"/>
      <c r="I997" s="241"/>
      <c r="M997" s="241"/>
      <c r="Q997" s="241"/>
    </row>
    <row r="998" spans="3:17" x14ac:dyDescent="0.25">
      <c r="C998" s="253"/>
      <c r="D998" s="253"/>
      <c r="E998" s="241"/>
      <c r="I998" s="241"/>
      <c r="M998" s="241"/>
      <c r="Q998" s="241"/>
    </row>
    <row r="999" spans="3:17" x14ac:dyDescent="0.25">
      <c r="C999" s="253"/>
      <c r="D999" s="253"/>
      <c r="E999" s="241"/>
      <c r="I999" s="241"/>
      <c r="M999" s="241"/>
      <c r="Q999" s="241"/>
    </row>
    <row r="1000" spans="3:17" x14ac:dyDescent="0.25">
      <c r="C1000" s="253"/>
      <c r="D1000" s="253"/>
      <c r="E1000" s="241"/>
      <c r="I1000" s="241"/>
      <c r="M1000" s="241"/>
      <c r="Q1000" s="241"/>
    </row>
    <row r="1001" spans="3:17" x14ac:dyDescent="0.25">
      <c r="C1001" s="253"/>
      <c r="D1001" s="253"/>
      <c r="E1001" s="241"/>
      <c r="I1001" s="241"/>
      <c r="M1001" s="241"/>
      <c r="Q1001" s="241"/>
    </row>
    <row r="1002" spans="3:17" x14ac:dyDescent="0.25">
      <c r="C1002" s="253"/>
      <c r="D1002" s="253"/>
      <c r="E1002" s="241"/>
      <c r="I1002" s="241"/>
      <c r="M1002" s="241"/>
      <c r="Q1002" s="241"/>
    </row>
    <row r="1003" spans="3:17" x14ac:dyDescent="0.25">
      <c r="C1003" s="253"/>
      <c r="D1003" s="253"/>
      <c r="E1003" s="241"/>
      <c r="I1003" s="241"/>
      <c r="M1003" s="241"/>
      <c r="Q1003" s="241"/>
    </row>
    <row r="1004" spans="3:17" x14ac:dyDescent="0.25">
      <c r="C1004" s="253"/>
      <c r="D1004" s="253"/>
      <c r="E1004" s="241"/>
      <c r="I1004" s="241"/>
      <c r="M1004" s="241"/>
      <c r="Q1004" s="241"/>
    </row>
    <row r="1005" spans="3:17" x14ac:dyDescent="0.25">
      <c r="C1005" s="253"/>
      <c r="D1005" s="253"/>
      <c r="E1005" s="241"/>
      <c r="I1005" s="241"/>
      <c r="M1005" s="241"/>
      <c r="Q1005" s="241"/>
    </row>
    <row r="1006" spans="3:17" x14ac:dyDescent="0.25">
      <c r="C1006" s="253"/>
      <c r="D1006" s="253"/>
      <c r="E1006" s="241"/>
      <c r="I1006" s="241"/>
      <c r="M1006" s="241"/>
      <c r="Q1006" s="241"/>
    </row>
    <row r="1007" spans="3:17" x14ac:dyDescent="0.25">
      <c r="C1007" s="253"/>
      <c r="D1007" s="253"/>
      <c r="E1007" s="241"/>
      <c r="I1007" s="241"/>
      <c r="M1007" s="241"/>
      <c r="Q1007" s="241"/>
    </row>
    <row r="1008" spans="3:17" x14ac:dyDescent="0.25">
      <c r="C1008" s="253"/>
      <c r="D1008" s="253"/>
      <c r="E1008" s="241"/>
      <c r="I1008" s="241"/>
      <c r="M1008" s="241"/>
      <c r="Q1008" s="241"/>
    </row>
    <row r="1009" spans="3:17" x14ac:dyDescent="0.25">
      <c r="C1009" s="253"/>
      <c r="D1009" s="253"/>
      <c r="E1009" s="241"/>
      <c r="I1009" s="241"/>
      <c r="M1009" s="241"/>
      <c r="Q1009" s="241"/>
    </row>
    <row r="1010" spans="3:17" x14ac:dyDescent="0.25">
      <c r="C1010" s="253"/>
      <c r="D1010" s="253"/>
      <c r="E1010" s="241"/>
      <c r="I1010" s="241"/>
      <c r="M1010" s="241"/>
      <c r="Q1010" s="241"/>
    </row>
    <row r="1011" spans="3:17" x14ac:dyDescent="0.25">
      <c r="C1011" s="253"/>
      <c r="D1011" s="253"/>
      <c r="E1011" s="241"/>
      <c r="I1011" s="241"/>
      <c r="M1011" s="241"/>
      <c r="Q1011" s="241"/>
    </row>
    <row r="1012" spans="3:17" x14ac:dyDescent="0.25">
      <c r="C1012" s="253"/>
      <c r="D1012" s="253"/>
      <c r="E1012" s="241"/>
      <c r="I1012" s="241"/>
      <c r="M1012" s="241"/>
      <c r="Q1012" s="241"/>
    </row>
    <row r="1013" spans="3:17" x14ac:dyDescent="0.25">
      <c r="C1013" s="253"/>
      <c r="D1013" s="253"/>
      <c r="E1013" s="241"/>
      <c r="I1013" s="241"/>
      <c r="M1013" s="241"/>
      <c r="Q1013" s="241"/>
    </row>
    <row r="1014" spans="3:17" x14ac:dyDescent="0.25">
      <c r="C1014" s="253"/>
      <c r="D1014" s="253"/>
      <c r="E1014" s="241"/>
      <c r="I1014" s="241"/>
      <c r="M1014" s="241"/>
      <c r="Q1014" s="241"/>
    </row>
    <row r="1015" spans="3:17" x14ac:dyDescent="0.25">
      <c r="C1015" s="253"/>
      <c r="D1015" s="253"/>
      <c r="E1015" s="241"/>
      <c r="I1015" s="241"/>
      <c r="M1015" s="241"/>
      <c r="Q1015" s="241"/>
    </row>
    <row r="1016" spans="3:17" x14ac:dyDescent="0.25">
      <c r="C1016" s="253"/>
      <c r="D1016" s="253"/>
      <c r="E1016" s="241"/>
      <c r="I1016" s="241"/>
      <c r="M1016" s="241"/>
      <c r="Q1016" s="241"/>
    </row>
    <row r="1017" spans="3:17" x14ac:dyDescent="0.25">
      <c r="C1017" s="253"/>
      <c r="D1017" s="253"/>
      <c r="E1017" s="241"/>
      <c r="I1017" s="241"/>
      <c r="M1017" s="241"/>
      <c r="Q1017" s="241"/>
    </row>
    <row r="1018" spans="3:17" x14ac:dyDescent="0.25">
      <c r="C1018" s="253"/>
      <c r="D1018" s="253"/>
      <c r="E1018" s="241"/>
      <c r="I1018" s="241"/>
      <c r="M1018" s="241"/>
      <c r="Q1018" s="241"/>
    </row>
    <row r="1019" spans="3:17" x14ac:dyDescent="0.25">
      <c r="C1019" s="253"/>
      <c r="D1019" s="253"/>
      <c r="E1019" s="241"/>
      <c r="I1019" s="241"/>
      <c r="M1019" s="241"/>
      <c r="Q1019" s="241"/>
    </row>
    <row r="1020" spans="3:17" x14ac:dyDescent="0.25">
      <c r="C1020" s="253"/>
      <c r="D1020" s="253"/>
      <c r="E1020" s="241"/>
      <c r="I1020" s="241"/>
      <c r="M1020" s="241"/>
      <c r="Q1020" s="241"/>
    </row>
    <row r="1021" spans="3:17" x14ac:dyDescent="0.25">
      <c r="C1021" s="253"/>
      <c r="D1021" s="253"/>
      <c r="E1021" s="241"/>
      <c r="I1021" s="241"/>
      <c r="M1021" s="241"/>
      <c r="Q1021" s="241"/>
    </row>
    <row r="1022" spans="3:17" x14ac:dyDescent="0.25">
      <c r="C1022" s="253"/>
      <c r="D1022" s="253"/>
      <c r="E1022" s="241"/>
      <c r="I1022" s="241"/>
      <c r="M1022" s="241"/>
      <c r="Q1022" s="241"/>
    </row>
    <row r="1023" spans="3:17" x14ac:dyDescent="0.25">
      <c r="C1023" s="253"/>
      <c r="D1023" s="253"/>
      <c r="E1023" s="241"/>
      <c r="I1023" s="241"/>
      <c r="M1023" s="241"/>
      <c r="Q1023" s="241"/>
    </row>
    <row r="1024" spans="3:17" x14ac:dyDescent="0.25">
      <c r="C1024" s="253"/>
      <c r="D1024" s="253"/>
      <c r="E1024" s="241"/>
      <c r="I1024" s="241"/>
      <c r="M1024" s="241"/>
      <c r="Q1024" s="241"/>
    </row>
    <row r="1025" spans="3:17" x14ac:dyDescent="0.25">
      <c r="C1025" s="253"/>
      <c r="D1025" s="253"/>
      <c r="E1025" s="241"/>
      <c r="I1025" s="241"/>
      <c r="M1025" s="241"/>
      <c r="Q1025" s="241"/>
    </row>
    <row r="1026" spans="3:17" x14ac:dyDescent="0.25">
      <c r="C1026" s="253"/>
      <c r="D1026" s="253"/>
      <c r="E1026" s="241"/>
      <c r="I1026" s="241"/>
      <c r="M1026" s="241"/>
      <c r="Q1026" s="241"/>
    </row>
    <row r="1027" spans="3:17" x14ac:dyDescent="0.25">
      <c r="C1027" s="253"/>
      <c r="D1027" s="253"/>
      <c r="E1027" s="241"/>
      <c r="I1027" s="241"/>
      <c r="M1027" s="241"/>
      <c r="Q1027" s="241"/>
    </row>
    <row r="1028" spans="3:17" x14ac:dyDescent="0.25">
      <c r="C1028" s="253"/>
      <c r="D1028" s="253"/>
      <c r="E1028" s="241"/>
      <c r="I1028" s="241"/>
      <c r="M1028" s="241"/>
      <c r="Q1028" s="241"/>
    </row>
    <row r="1029" spans="3:17" x14ac:dyDescent="0.25">
      <c r="C1029" s="253"/>
      <c r="D1029" s="253"/>
      <c r="E1029" s="241"/>
      <c r="I1029" s="241"/>
      <c r="M1029" s="241"/>
      <c r="Q1029" s="241"/>
    </row>
    <row r="1030" spans="3:17" x14ac:dyDescent="0.25">
      <c r="C1030" s="253"/>
      <c r="D1030" s="253"/>
      <c r="E1030" s="241"/>
      <c r="I1030" s="241"/>
      <c r="M1030" s="241"/>
      <c r="Q1030" s="241"/>
    </row>
    <row r="1031" spans="3:17" x14ac:dyDescent="0.25">
      <c r="C1031" s="253"/>
      <c r="D1031" s="253"/>
      <c r="E1031" s="241"/>
      <c r="I1031" s="241"/>
      <c r="M1031" s="241"/>
      <c r="Q1031" s="241"/>
    </row>
    <row r="1032" spans="3:17" x14ac:dyDescent="0.25">
      <c r="C1032" s="253"/>
      <c r="D1032" s="253"/>
      <c r="E1032" s="241"/>
      <c r="I1032" s="241"/>
      <c r="M1032" s="241"/>
      <c r="Q1032" s="241"/>
    </row>
    <row r="1033" spans="3:17" x14ac:dyDescent="0.25">
      <c r="C1033" s="253"/>
      <c r="D1033" s="253"/>
      <c r="E1033" s="241"/>
      <c r="I1033" s="241"/>
      <c r="M1033" s="241"/>
      <c r="Q1033" s="241"/>
    </row>
    <row r="1034" spans="3:17" x14ac:dyDescent="0.25">
      <c r="C1034" s="253"/>
      <c r="D1034" s="253"/>
      <c r="E1034" s="241"/>
      <c r="I1034" s="241"/>
      <c r="M1034" s="241"/>
      <c r="Q1034" s="241"/>
    </row>
    <row r="1035" spans="3:17" x14ac:dyDescent="0.25">
      <c r="C1035" s="253"/>
      <c r="D1035" s="253"/>
      <c r="E1035" s="241"/>
      <c r="I1035" s="241"/>
      <c r="M1035" s="241"/>
      <c r="Q1035" s="241"/>
    </row>
    <row r="1036" spans="3:17" x14ac:dyDescent="0.25">
      <c r="C1036" s="253"/>
      <c r="D1036" s="253"/>
      <c r="E1036" s="241"/>
      <c r="I1036" s="241"/>
      <c r="M1036" s="241"/>
      <c r="Q1036" s="241"/>
    </row>
    <row r="1037" spans="3:17" x14ac:dyDescent="0.25">
      <c r="C1037" s="253"/>
      <c r="D1037" s="253"/>
      <c r="E1037" s="241"/>
      <c r="I1037" s="241"/>
      <c r="M1037" s="241"/>
      <c r="Q1037" s="241"/>
    </row>
    <row r="1038" spans="3:17" x14ac:dyDescent="0.25">
      <c r="C1038" s="253"/>
      <c r="D1038" s="253"/>
      <c r="E1038" s="241"/>
      <c r="I1038" s="241"/>
      <c r="M1038" s="241"/>
      <c r="Q1038" s="241"/>
    </row>
    <row r="1039" spans="3:17" x14ac:dyDescent="0.25">
      <c r="C1039" s="253"/>
      <c r="D1039" s="253"/>
      <c r="E1039" s="241"/>
      <c r="I1039" s="241"/>
      <c r="M1039" s="241"/>
      <c r="Q1039" s="241"/>
    </row>
    <row r="1040" spans="3:17" x14ac:dyDescent="0.25">
      <c r="C1040" s="253"/>
      <c r="D1040" s="253"/>
      <c r="E1040" s="241"/>
      <c r="I1040" s="241"/>
      <c r="M1040" s="241"/>
      <c r="Q1040" s="241"/>
    </row>
    <row r="1041" spans="3:17" x14ac:dyDescent="0.25">
      <c r="C1041" s="253"/>
      <c r="D1041" s="253"/>
      <c r="E1041" s="241"/>
      <c r="I1041" s="241"/>
      <c r="M1041" s="241"/>
      <c r="Q1041" s="241"/>
    </row>
    <row r="1042" spans="3:17" x14ac:dyDescent="0.25">
      <c r="C1042" s="253"/>
      <c r="D1042" s="253"/>
      <c r="E1042" s="241"/>
      <c r="I1042" s="241"/>
      <c r="M1042" s="241"/>
      <c r="Q1042" s="241"/>
    </row>
    <row r="1043" spans="3:17" x14ac:dyDescent="0.25">
      <c r="C1043" s="253"/>
      <c r="D1043" s="253"/>
      <c r="E1043" s="241"/>
      <c r="I1043" s="241"/>
      <c r="M1043" s="241"/>
      <c r="Q1043" s="241"/>
    </row>
    <row r="1044" spans="3:17" x14ac:dyDescent="0.25">
      <c r="C1044" s="253"/>
      <c r="D1044" s="253"/>
      <c r="E1044" s="241"/>
      <c r="I1044" s="241"/>
      <c r="M1044" s="241"/>
      <c r="Q1044" s="241"/>
    </row>
    <row r="1045" spans="3:17" x14ac:dyDescent="0.25">
      <c r="C1045" s="253"/>
      <c r="D1045" s="253"/>
      <c r="E1045" s="241"/>
      <c r="I1045" s="241"/>
      <c r="M1045" s="241"/>
      <c r="Q1045" s="241"/>
    </row>
    <row r="1046" spans="3:17" x14ac:dyDescent="0.25">
      <c r="C1046" s="253"/>
      <c r="D1046" s="253"/>
      <c r="E1046" s="241"/>
      <c r="I1046" s="241"/>
      <c r="M1046" s="241"/>
      <c r="Q1046" s="241"/>
    </row>
    <row r="1047" spans="3:17" x14ac:dyDescent="0.25">
      <c r="C1047" s="253"/>
      <c r="D1047" s="253"/>
      <c r="E1047" s="241"/>
      <c r="I1047" s="241"/>
      <c r="M1047" s="241"/>
      <c r="Q1047" s="241"/>
    </row>
    <row r="1048" spans="3:17" x14ac:dyDescent="0.25">
      <c r="C1048" s="253"/>
      <c r="D1048" s="253"/>
      <c r="E1048" s="241"/>
      <c r="I1048" s="241"/>
      <c r="M1048" s="241"/>
      <c r="Q1048" s="241"/>
    </row>
    <row r="1049" spans="3:17" x14ac:dyDescent="0.25">
      <c r="C1049" s="253"/>
      <c r="D1049" s="253"/>
      <c r="E1049" s="241"/>
      <c r="I1049" s="241"/>
      <c r="M1049" s="241"/>
      <c r="Q1049" s="241"/>
    </row>
    <row r="1050" spans="3:17" x14ac:dyDescent="0.25">
      <c r="C1050" s="253"/>
      <c r="D1050" s="253"/>
      <c r="E1050" s="241"/>
      <c r="I1050" s="241"/>
      <c r="M1050" s="241"/>
      <c r="Q1050" s="241"/>
    </row>
    <row r="1051" spans="3:17" x14ac:dyDescent="0.25">
      <c r="C1051" s="253"/>
      <c r="D1051" s="253"/>
      <c r="E1051" s="241"/>
      <c r="I1051" s="241"/>
      <c r="M1051" s="241"/>
      <c r="Q1051" s="241"/>
    </row>
    <row r="1052" spans="3:17" x14ac:dyDescent="0.25">
      <c r="C1052" s="253"/>
      <c r="D1052" s="253"/>
      <c r="E1052" s="241"/>
      <c r="I1052" s="241"/>
      <c r="M1052" s="241"/>
      <c r="Q1052" s="241"/>
    </row>
    <row r="1053" spans="3:17" x14ac:dyDescent="0.25">
      <c r="C1053" s="253"/>
      <c r="D1053" s="253"/>
      <c r="E1053" s="241"/>
      <c r="I1053" s="241"/>
      <c r="M1053" s="241"/>
      <c r="Q1053" s="241"/>
    </row>
    <row r="1054" spans="3:17" x14ac:dyDescent="0.25">
      <c r="C1054" s="253"/>
      <c r="D1054" s="253"/>
      <c r="E1054" s="241"/>
      <c r="I1054" s="241"/>
      <c r="M1054" s="241"/>
      <c r="Q1054" s="241"/>
    </row>
    <row r="1055" spans="3:17" x14ac:dyDescent="0.25">
      <c r="C1055" s="253"/>
      <c r="D1055" s="253"/>
      <c r="E1055" s="241"/>
      <c r="I1055" s="241"/>
      <c r="M1055" s="241"/>
      <c r="Q1055" s="241"/>
    </row>
    <row r="1056" spans="3:17" x14ac:dyDescent="0.25">
      <c r="C1056" s="253"/>
      <c r="D1056" s="253"/>
      <c r="E1056" s="241"/>
      <c r="I1056" s="241"/>
      <c r="M1056" s="241"/>
      <c r="Q1056" s="241"/>
    </row>
    <row r="1057" spans="3:17" x14ac:dyDescent="0.25">
      <c r="C1057" s="253"/>
      <c r="D1057" s="253"/>
      <c r="E1057" s="241"/>
      <c r="I1057" s="241"/>
      <c r="M1057" s="241"/>
      <c r="Q1057" s="241"/>
    </row>
    <row r="1058" spans="3:17" x14ac:dyDescent="0.25">
      <c r="C1058" s="253"/>
      <c r="D1058" s="253"/>
      <c r="E1058" s="241"/>
      <c r="I1058" s="241"/>
      <c r="M1058" s="241"/>
      <c r="Q1058" s="241"/>
    </row>
    <row r="1059" spans="3:17" x14ac:dyDescent="0.25">
      <c r="C1059" s="253"/>
      <c r="D1059" s="253"/>
      <c r="E1059" s="241"/>
      <c r="I1059" s="241"/>
      <c r="M1059" s="241"/>
      <c r="Q1059" s="241"/>
    </row>
    <row r="1060" spans="3:17" x14ac:dyDescent="0.25">
      <c r="C1060" s="253"/>
      <c r="D1060" s="253"/>
      <c r="E1060" s="241"/>
      <c r="I1060" s="241"/>
      <c r="M1060" s="241"/>
      <c r="Q1060" s="241"/>
    </row>
    <row r="1061" spans="3:17" x14ac:dyDescent="0.25">
      <c r="C1061" s="253"/>
      <c r="D1061" s="253"/>
      <c r="E1061" s="241"/>
      <c r="I1061" s="241"/>
      <c r="M1061" s="241"/>
      <c r="Q1061" s="241"/>
    </row>
    <row r="1062" spans="3:17" x14ac:dyDescent="0.25">
      <c r="C1062" s="253"/>
      <c r="D1062" s="253"/>
      <c r="E1062" s="241"/>
      <c r="I1062" s="241"/>
      <c r="M1062" s="241"/>
      <c r="Q1062" s="241"/>
    </row>
    <row r="1063" spans="3:17" x14ac:dyDescent="0.25">
      <c r="C1063" s="253"/>
      <c r="D1063" s="253"/>
      <c r="E1063" s="241"/>
      <c r="I1063" s="241"/>
      <c r="M1063" s="241"/>
      <c r="Q1063" s="241"/>
    </row>
    <row r="1064" spans="3:17" x14ac:dyDescent="0.25">
      <c r="C1064" s="253"/>
      <c r="D1064" s="253"/>
      <c r="E1064" s="241"/>
      <c r="I1064" s="241"/>
      <c r="M1064" s="241"/>
      <c r="Q1064" s="241"/>
    </row>
    <row r="1065" spans="3:17" x14ac:dyDescent="0.25">
      <c r="C1065" s="253"/>
      <c r="D1065" s="253"/>
      <c r="E1065" s="241"/>
      <c r="I1065" s="241"/>
      <c r="M1065" s="241"/>
      <c r="Q1065" s="241"/>
    </row>
    <row r="1066" spans="3:17" x14ac:dyDescent="0.25">
      <c r="C1066" s="253"/>
      <c r="D1066" s="253"/>
      <c r="E1066" s="241"/>
      <c r="I1066" s="241"/>
      <c r="M1066" s="241"/>
      <c r="Q1066" s="241"/>
    </row>
    <row r="1067" spans="3:17" x14ac:dyDescent="0.25">
      <c r="C1067" s="253"/>
      <c r="D1067" s="253"/>
      <c r="E1067" s="241"/>
      <c r="I1067" s="241"/>
      <c r="M1067" s="241"/>
      <c r="Q1067" s="241"/>
    </row>
    <row r="1068" spans="3:17" x14ac:dyDescent="0.25">
      <c r="C1068" s="253"/>
      <c r="D1068" s="253"/>
      <c r="E1068" s="241"/>
      <c r="I1068" s="241"/>
      <c r="M1068" s="241"/>
      <c r="Q1068" s="241"/>
    </row>
    <row r="1069" spans="3:17" x14ac:dyDescent="0.25">
      <c r="C1069" s="253"/>
      <c r="D1069" s="253"/>
      <c r="E1069" s="241"/>
      <c r="I1069" s="241"/>
      <c r="M1069" s="241"/>
      <c r="Q1069" s="241"/>
    </row>
    <row r="1070" spans="3:17" x14ac:dyDescent="0.25">
      <c r="C1070" s="253"/>
      <c r="D1070" s="253"/>
      <c r="E1070" s="241"/>
      <c r="I1070" s="241"/>
      <c r="M1070" s="241"/>
      <c r="Q1070" s="241"/>
    </row>
    <row r="1071" spans="3:17" x14ac:dyDescent="0.25">
      <c r="C1071" s="253"/>
      <c r="D1071" s="253"/>
      <c r="E1071" s="241"/>
      <c r="I1071" s="241"/>
      <c r="M1071" s="241"/>
      <c r="Q1071" s="241"/>
    </row>
    <row r="1072" spans="3:17" x14ac:dyDescent="0.25">
      <c r="C1072" s="253"/>
      <c r="D1072" s="253"/>
      <c r="E1072" s="241"/>
      <c r="I1072" s="241"/>
      <c r="M1072" s="241"/>
      <c r="Q1072" s="241"/>
    </row>
    <row r="1073" spans="3:17" x14ac:dyDescent="0.25">
      <c r="C1073" s="253"/>
      <c r="D1073" s="253"/>
      <c r="E1073" s="241"/>
      <c r="I1073" s="241"/>
      <c r="M1073" s="241"/>
      <c r="Q1073" s="241"/>
    </row>
    <row r="1074" spans="3:17" x14ac:dyDescent="0.25">
      <c r="C1074" s="253"/>
      <c r="D1074" s="253"/>
      <c r="E1074" s="241"/>
      <c r="I1074" s="241"/>
      <c r="M1074" s="241"/>
      <c r="Q1074" s="241"/>
    </row>
    <row r="1075" spans="3:17" x14ac:dyDescent="0.25">
      <c r="C1075" s="253"/>
      <c r="D1075" s="253"/>
      <c r="E1075" s="241"/>
      <c r="I1075" s="241"/>
      <c r="M1075" s="241"/>
      <c r="Q1075" s="241"/>
    </row>
    <row r="1076" spans="3:17" x14ac:dyDescent="0.25">
      <c r="C1076" s="253"/>
      <c r="D1076" s="253"/>
      <c r="E1076" s="241"/>
      <c r="I1076" s="241"/>
      <c r="M1076" s="241"/>
      <c r="Q1076" s="241"/>
    </row>
    <row r="1077" spans="3:17" x14ac:dyDescent="0.25">
      <c r="C1077" s="253"/>
      <c r="D1077" s="253"/>
      <c r="E1077" s="241"/>
      <c r="I1077" s="241"/>
      <c r="M1077" s="241"/>
      <c r="Q1077" s="241"/>
    </row>
    <row r="1078" spans="3:17" x14ac:dyDescent="0.25">
      <c r="C1078" s="253"/>
      <c r="D1078" s="253"/>
      <c r="E1078" s="241"/>
      <c r="I1078" s="241"/>
      <c r="M1078" s="241"/>
      <c r="Q1078" s="241"/>
    </row>
    <row r="1079" spans="3:17" x14ac:dyDescent="0.25">
      <c r="C1079" s="253"/>
      <c r="D1079" s="253"/>
      <c r="E1079" s="241"/>
      <c r="I1079" s="241"/>
      <c r="M1079" s="241"/>
      <c r="Q1079" s="241"/>
    </row>
    <row r="1080" spans="3:17" x14ac:dyDescent="0.25">
      <c r="C1080" s="253"/>
      <c r="D1080" s="253"/>
      <c r="E1080" s="241"/>
      <c r="I1080" s="241"/>
      <c r="M1080" s="241"/>
      <c r="Q1080" s="241"/>
    </row>
    <row r="1081" spans="3:17" x14ac:dyDescent="0.25">
      <c r="C1081" s="253"/>
      <c r="D1081" s="253"/>
      <c r="E1081" s="241"/>
      <c r="I1081" s="241"/>
      <c r="M1081" s="241"/>
      <c r="Q1081" s="241"/>
    </row>
    <row r="1082" spans="3:17" x14ac:dyDescent="0.25">
      <c r="C1082" s="253"/>
      <c r="D1082" s="253"/>
      <c r="E1082" s="241"/>
      <c r="I1082" s="241"/>
      <c r="M1082" s="241"/>
      <c r="Q1082" s="241"/>
    </row>
    <row r="1083" spans="3:17" x14ac:dyDescent="0.25">
      <c r="C1083" s="253"/>
      <c r="D1083" s="253"/>
      <c r="E1083" s="241"/>
      <c r="I1083" s="241"/>
      <c r="M1083" s="241"/>
      <c r="Q1083" s="241"/>
    </row>
    <row r="1084" spans="3:17" x14ac:dyDescent="0.25">
      <c r="C1084" s="253"/>
      <c r="D1084" s="253"/>
      <c r="E1084" s="241"/>
      <c r="I1084" s="241"/>
      <c r="M1084" s="241"/>
      <c r="Q1084" s="241"/>
    </row>
    <row r="1085" spans="3:17" x14ac:dyDescent="0.25">
      <c r="C1085" s="253"/>
      <c r="D1085" s="253"/>
      <c r="E1085" s="241"/>
      <c r="I1085" s="241"/>
      <c r="M1085" s="241"/>
      <c r="Q1085" s="241"/>
    </row>
    <row r="1086" spans="3:17" x14ac:dyDescent="0.25">
      <c r="C1086" s="253"/>
      <c r="D1086" s="253"/>
      <c r="E1086" s="241"/>
      <c r="I1086" s="241"/>
      <c r="M1086" s="241"/>
      <c r="Q1086" s="241"/>
    </row>
    <row r="1087" spans="3:17" x14ac:dyDescent="0.25">
      <c r="C1087" s="253"/>
      <c r="D1087" s="253"/>
      <c r="E1087" s="241"/>
      <c r="I1087" s="241"/>
      <c r="M1087" s="241"/>
      <c r="Q1087" s="241"/>
    </row>
    <row r="1088" spans="3:17" x14ac:dyDescent="0.25">
      <c r="C1088" s="253"/>
      <c r="D1088" s="253"/>
      <c r="E1088" s="241"/>
      <c r="I1088" s="241"/>
      <c r="M1088" s="241"/>
      <c r="Q1088" s="241"/>
    </row>
    <row r="1089" spans="3:17" x14ac:dyDescent="0.25">
      <c r="C1089" s="253"/>
      <c r="D1089" s="253"/>
      <c r="E1089" s="241"/>
      <c r="I1089" s="241"/>
      <c r="M1089" s="241"/>
      <c r="Q1089" s="241"/>
    </row>
    <row r="1090" spans="3:17" x14ac:dyDescent="0.25">
      <c r="C1090" s="253"/>
      <c r="D1090" s="253"/>
      <c r="E1090" s="241"/>
      <c r="I1090" s="241"/>
      <c r="M1090" s="241"/>
      <c r="Q1090" s="241"/>
    </row>
    <row r="1091" spans="3:17" x14ac:dyDescent="0.25">
      <c r="C1091" s="253"/>
      <c r="D1091" s="253"/>
      <c r="E1091" s="241"/>
      <c r="I1091" s="241"/>
      <c r="M1091" s="241"/>
      <c r="Q1091" s="241"/>
    </row>
    <row r="1092" spans="3:17" x14ac:dyDescent="0.25">
      <c r="C1092" s="253"/>
      <c r="D1092" s="253"/>
      <c r="E1092" s="241"/>
      <c r="I1092" s="241"/>
      <c r="M1092" s="241"/>
      <c r="Q1092" s="241"/>
    </row>
    <row r="1093" spans="3:17" x14ac:dyDescent="0.25">
      <c r="C1093" s="253"/>
      <c r="D1093" s="253"/>
      <c r="E1093" s="241"/>
      <c r="I1093" s="241"/>
      <c r="M1093" s="241"/>
      <c r="Q1093" s="241"/>
    </row>
    <row r="1094" spans="3:17" x14ac:dyDescent="0.25">
      <c r="C1094" s="253"/>
      <c r="D1094" s="253"/>
      <c r="E1094" s="241"/>
      <c r="I1094" s="241"/>
      <c r="M1094" s="241"/>
      <c r="Q1094" s="241"/>
    </row>
    <row r="1095" spans="3:17" x14ac:dyDescent="0.25">
      <c r="C1095" s="253"/>
      <c r="D1095" s="253"/>
      <c r="E1095" s="241"/>
      <c r="I1095" s="241"/>
      <c r="M1095" s="241"/>
      <c r="Q1095" s="241"/>
    </row>
    <row r="1096" spans="3:17" x14ac:dyDescent="0.25">
      <c r="C1096" s="253"/>
      <c r="D1096" s="253"/>
      <c r="E1096" s="241"/>
      <c r="I1096" s="241"/>
      <c r="M1096" s="241"/>
      <c r="Q1096" s="241"/>
    </row>
    <row r="1097" spans="3:17" x14ac:dyDescent="0.25">
      <c r="C1097" s="253"/>
      <c r="D1097" s="253"/>
      <c r="E1097" s="241"/>
      <c r="I1097" s="241"/>
      <c r="M1097" s="241"/>
      <c r="Q1097" s="241"/>
    </row>
    <row r="1098" spans="3:17" x14ac:dyDescent="0.25">
      <c r="C1098" s="253"/>
      <c r="D1098" s="253"/>
      <c r="E1098" s="241"/>
      <c r="I1098" s="241"/>
      <c r="M1098" s="241"/>
      <c r="Q1098" s="241"/>
    </row>
    <row r="1099" spans="3:17" x14ac:dyDescent="0.25">
      <c r="C1099" s="253"/>
      <c r="D1099" s="253"/>
      <c r="E1099" s="241"/>
      <c r="I1099" s="241"/>
      <c r="M1099" s="241"/>
      <c r="Q1099" s="241"/>
    </row>
    <row r="1100" spans="3:17" x14ac:dyDescent="0.25">
      <c r="C1100" s="253"/>
      <c r="D1100" s="253"/>
      <c r="E1100" s="241"/>
      <c r="I1100" s="241"/>
      <c r="M1100" s="241"/>
      <c r="Q1100" s="241"/>
    </row>
    <row r="1101" spans="3:17" x14ac:dyDescent="0.25">
      <c r="C1101" s="253"/>
      <c r="D1101" s="253"/>
      <c r="E1101" s="241"/>
      <c r="I1101" s="241"/>
      <c r="M1101" s="241"/>
      <c r="Q1101" s="241"/>
    </row>
    <row r="1102" spans="3:17" x14ac:dyDescent="0.25">
      <c r="C1102" s="253"/>
      <c r="D1102" s="253"/>
      <c r="E1102" s="241"/>
      <c r="I1102" s="241"/>
      <c r="M1102" s="241"/>
      <c r="Q1102" s="241"/>
    </row>
    <row r="1103" spans="3:17" x14ac:dyDescent="0.25">
      <c r="C1103" s="253"/>
      <c r="D1103" s="253"/>
      <c r="E1103" s="241"/>
      <c r="I1103" s="241"/>
      <c r="M1103" s="241"/>
      <c r="Q1103" s="241"/>
    </row>
    <row r="1104" spans="3:17" x14ac:dyDescent="0.25">
      <c r="C1104" s="253"/>
      <c r="D1104" s="253"/>
      <c r="E1104" s="241"/>
      <c r="I1104" s="241"/>
      <c r="M1104" s="241"/>
      <c r="Q1104" s="241"/>
    </row>
    <row r="1105" spans="3:17" x14ac:dyDescent="0.25">
      <c r="C1105" s="253"/>
      <c r="D1105" s="253"/>
      <c r="E1105" s="241"/>
      <c r="I1105" s="241"/>
      <c r="M1105" s="241"/>
      <c r="Q1105" s="241"/>
    </row>
    <row r="1106" spans="3:17" x14ac:dyDescent="0.25">
      <c r="C1106" s="253"/>
      <c r="D1106" s="253"/>
      <c r="E1106" s="241"/>
      <c r="I1106" s="241"/>
      <c r="M1106" s="241"/>
      <c r="Q1106" s="241"/>
    </row>
    <row r="1107" spans="3:17" x14ac:dyDescent="0.25">
      <c r="C1107" s="253"/>
      <c r="D1107" s="253"/>
      <c r="E1107" s="241"/>
      <c r="I1107" s="241"/>
      <c r="M1107" s="241"/>
      <c r="Q1107" s="241"/>
    </row>
    <row r="1108" spans="3:17" x14ac:dyDescent="0.25">
      <c r="C1108" s="253"/>
      <c r="D1108" s="253"/>
      <c r="E1108" s="241"/>
      <c r="I1108" s="241"/>
      <c r="M1108" s="241"/>
      <c r="Q1108" s="241"/>
    </row>
    <row r="1109" spans="3:17" x14ac:dyDescent="0.25">
      <c r="C1109" s="253"/>
      <c r="D1109" s="253"/>
      <c r="E1109" s="241"/>
      <c r="I1109" s="241"/>
      <c r="M1109" s="241"/>
      <c r="Q1109" s="241"/>
    </row>
    <row r="1110" spans="3:17" x14ac:dyDescent="0.25">
      <c r="C1110" s="253"/>
      <c r="D1110" s="253"/>
      <c r="E1110" s="241"/>
      <c r="I1110" s="241"/>
      <c r="M1110" s="241"/>
      <c r="Q1110" s="241"/>
    </row>
    <row r="1111" spans="3:17" x14ac:dyDescent="0.25">
      <c r="C1111" s="253"/>
      <c r="D1111" s="253"/>
      <c r="E1111" s="241"/>
      <c r="I1111" s="241"/>
      <c r="M1111" s="241"/>
      <c r="Q1111" s="241"/>
    </row>
    <row r="1112" spans="3:17" x14ac:dyDescent="0.25">
      <c r="C1112" s="253"/>
      <c r="D1112" s="253"/>
      <c r="E1112" s="241"/>
      <c r="I1112" s="241"/>
      <c r="M1112" s="241"/>
      <c r="Q1112" s="241"/>
    </row>
    <row r="1113" spans="3:17" x14ac:dyDescent="0.25">
      <c r="C1113" s="253"/>
      <c r="D1113" s="253"/>
      <c r="E1113" s="241"/>
      <c r="I1113" s="241"/>
      <c r="M1113" s="241"/>
      <c r="Q1113" s="241"/>
    </row>
    <row r="1114" spans="3:17" x14ac:dyDescent="0.25">
      <c r="C1114" s="253"/>
      <c r="D1114" s="253"/>
      <c r="E1114" s="241"/>
      <c r="I1114" s="241"/>
      <c r="M1114" s="241"/>
      <c r="Q1114" s="241"/>
    </row>
    <row r="1115" spans="3:17" x14ac:dyDescent="0.25">
      <c r="C1115" s="253"/>
      <c r="D1115" s="253"/>
      <c r="E1115" s="241"/>
      <c r="I1115" s="241"/>
      <c r="M1115" s="241"/>
      <c r="Q1115" s="241"/>
    </row>
    <row r="1116" spans="3:17" x14ac:dyDescent="0.25">
      <c r="C1116" s="253"/>
      <c r="D1116" s="253"/>
      <c r="E1116" s="241"/>
      <c r="I1116" s="241"/>
      <c r="M1116" s="241"/>
      <c r="Q1116" s="241"/>
    </row>
    <row r="1117" spans="3:17" x14ac:dyDescent="0.25">
      <c r="C1117" s="253"/>
      <c r="D1117" s="253"/>
      <c r="E1117" s="241"/>
      <c r="I1117" s="241"/>
      <c r="M1117" s="241"/>
      <c r="Q1117" s="241"/>
    </row>
    <row r="1118" spans="3:17" x14ac:dyDescent="0.25">
      <c r="C1118" s="253"/>
      <c r="D1118" s="253"/>
      <c r="E1118" s="241"/>
      <c r="I1118" s="241"/>
      <c r="M1118" s="241"/>
      <c r="Q1118" s="241"/>
    </row>
    <row r="1119" spans="3:17" x14ac:dyDescent="0.25">
      <c r="C1119" s="253"/>
      <c r="D1119" s="253"/>
      <c r="E1119" s="241"/>
      <c r="I1119" s="241"/>
      <c r="M1119" s="241"/>
      <c r="Q1119" s="241"/>
    </row>
    <row r="1120" spans="3:17" x14ac:dyDescent="0.25">
      <c r="C1120" s="253"/>
      <c r="D1120" s="253"/>
      <c r="E1120" s="241"/>
      <c r="I1120" s="241"/>
      <c r="M1120" s="241"/>
      <c r="Q1120" s="241"/>
    </row>
  </sheetData>
  <printOptions gridLinesSet="0"/>
  <pageMargins left="0.22" right="0.17" top="0.3" bottom="1" header="0.17" footer="0.5"/>
  <pageSetup scale="30" orientation="portrait" r:id="rId1"/>
  <headerFooter alignWithMargins="0">
    <oddFooter>&amp;L&amp;Z&amp;F&amp;A</oddFooter>
  </headerFooter>
  <rowBreaks count="1" manualBreakCount="1">
    <brk id="7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B631-BEFF-4507-B4C3-DEE54443089C}">
  <sheetPr>
    <pageSetUpPr fitToPage="1"/>
  </sheetPr>
  <dimension ref="B1:R432"/>
  <sheetViews>
    <sheetView showGridLines="0" zoomScaleNormal="100" zoomScaleSheetLayoutView="90" workbookViewId="0">
      <selection activeCell="D90" sqref="D90"/>
    </sheetView>
  </sheetViews>
  <sheetFormatPr defaultColWidth="9.1796875" defaultRowHeight="12.5" x14ac:dyDescent="0.25"/>
  <cols>
    <col min="1" max="1" width="9.1796875" style="768"/>
    <col min="2" max="2" width="6.54296875" style="768" customWidth="1"/>
    <col min="3" max="3" width="9.1796875" style="768" customWidth="1"/>
    <col min="4" max="4" width="33.81640625" style="768" customWidth="1"/>
    <col min="5" max="5" width="39" style="768" customWidth="1"/>
    <col min="6" max="6" width="28.54296875" style="768" customWidth="1"/>
    <col min="7" max="7" width="21.7265625" style="768" customWidth="1"/>
    <col min="8" max="8" width="18.81640625" style="768" customWidth="1"/>
    <col min="9" max="9" width="14.453125" style="768" bestFit="1" customWidth="1"/>
    <col min="10" max="10" width="49.81640625" style="768" bestFit="1" customWidth="1"/>
    <col min="11" max="11" width="15.7265625" style="768" customWidth="1"/>
    <col min="12" max="12" width="13.1796875" style="768" bestFit="1" customWidth="1"/>
    <col min="13" max="14" width="10.7265625" style="768" bestFit="1" customWidth="1"/>
    <col min="15" max="15" width="11.26953125" style="768" customWidth="1"/>
    <col min="16" max="17" width="9.1796875" style="768"/>
    <col min="18" max="18" width="29.453125" style="768" bestFit="1" customWidth="1"/>
    <col min="19" max="16384" width="9.1796875" style="768"/>
  </cols>
  <sheetData>
    <row r="1" spans="2:4" ht="13" x14ac:dyDescent="0.3">
      <c r="B1" s="766" t="s">
        <v>407</v>
      </c>
      <c r="C1" s="766"/>
      <c r="D1" s="767"/>
    </row>
    <row r="2" spans="2:4" ht="13" x14ac:dyDescent="0.3">
      <c r="B2" s="767" t="s">
        <v>64</v>
      </c>
    </row>
    <row r="3" spans="2:4" ht="13" x14ac:dyDescent="0.3">
      <c r="B3" s="767" t="s">
        <v>408</v>
      </c>
    </row>
    <row r="4" spans="2:4" ht="13" x14ac:dyDescent="0.3">
      <c r="B4" s="767" t="s">
        <v>409</v>
      </c>
    </row>
    <row r="5" spans="2:4" ht="13" x14ac:dyDescent="0.3">
      <c r="B5" s="767"/>
    </row>
    <row r="6" spans="2:4" ht="13" x14ac:dyDescent="0.3">
      <c r="B6" s="767" t="s">
        <v>410</v>
      </c>
    </row>
    <row r="7" spans="2:4" ht="13" x14ac:dyDescent="0.3">
      <c r="B7" s="767"/>
    </row>
    <row r="8" spans="2:4" ht="13" x14ac:dyDescent="0.3">
      <c r="B8" s="769" t="s">
        <v>411</v>
      </c>
    </row>
    <row r="9" spans="2:4" ht="13" x14ac:dyDescent="0.3">
      <c r="B9" s="769" t="s">
        <v>412</v>
      </c>
    </row>
    <row r="10" spans="2:4" ht="13" x14ac:dyDescent="0.3">
      <c r="B10" s="769" t="s">
        <v>413</v>
      </c>
    </row>
    <row r="11" spans="2:4" ht="13" x14ac:dyDescent="0.3">
      <c r="B11" s="769" t="s">
        <v>414</v>
      </c>
    </row>
    <row r="12" spans="2:4" ht="13" x14ac:dyDescent="0.3">
      <c r="B12" s="769" t="s">
        <v>415</v>
      </c>
    </row>
    <row r="14" spans="2:4" ht="14" x14ac:dyDescent="0.3">
      <c r="B14" s="770" t="s">
        <v>416</v>
      </c>
    </row>
    <row r="15" spans="2:4" ht="14" x14ac:dyDescent="0.3">
      <c r="B15" s="770"/>
    </row>
    <row r="16" spans="2:4" ht="14" x14ac:dyDescent="0.3">
      <c r="B16" s="770"/>
      <c r="C16" s="768" t="s">
        <v>417</v>
      </c>
    </row>
    <row r="17" spans="2:13" ht="14" x14ac:dyDescent="0.3">
      <c r="B17" s="770"/>
    </row>
    <row r="18" spans="2:13" ht="14" x14ac:dyDescent="0.3">
      <c r="B18" s="770"/>
    </row>
    <row r="19" spans="2:13" ht="14" x14ac:dyDescent="0.3">
      <c r="B19" s="770" t="s">
        <v>418</v>
      </c>
    </row>
    <row r="20" spans="2:13" ht="14" x14ac:dyDescent="0.3">
      <c r="B20" s="770"/>
    </row>
    <row r="21" spans="2:13" x14ac:dyDescent="0.25">
      <c r="C21" s="774" t="s">
        <v>419</v>
      </c>
      <c r="H21" s="775" t="s">
        <v>420</v>
      </c>
    </row>
    <row r="22" spans="2:13" s="776" customFormat="1" ht="14.5" x14ac:dyDescent="0.35"/>
    <row r="23" spans="2:13" ht="14.5" thickBot="1" x14ac:dyDescent="0.35">
      <c r="B23" s="770"/>
      <c r="D23" s="768" t="str">
        <f>IF(H21="Yes","Please provide a detailed explanation of the changes in accounting methodologies:",IF(H21="No","No explanation required",""))</f>
        <v/>
      </c>
    </row>
    <row r="24" spans="2:13" ht="14.5" thickBot="1" x14ac:dyDescent="0.35">
      <c r="B24" s="770"/>
      <c r="D24" s="777"/>
      <c r="E24" s="778"/>
      <c r="F24" s="778"/>
      <c r="G24" s="778"/>
      <c r="H24" s="778"/>
      <c r="I24" s="778"/>
      <c r="J24" s="778"/>
      <c r="K24" s="778"/>
      <c r="L24" s="778"/>
      <c r="M24" s="779"/>
    </row>
    <row r="25" spans="2:13" ht="14" x14ac:dyDescent="0.3">
      <c r="B25" s="770"/>
      <c r="D25" s="780"/>
      <c r="E25" s="780"/>
      <c r="F25" s="780"/>
      <c r="G25" s="780"/>
      <c r="H25" s="780"/>
      <c r="I25" s="780"/>
      <c r="J25" s="780"/>
      <c r="K25" s="780"/>
      <c r="L25" s="780"/>
      <c r="M25" s="780"/>
    </row>
    <row r="26" spans="2:13" ht="14" x14ac:dyDescent="0.3">
      <c r="B26" s="770"/>
      <c r="C26" s="768" t="s">
        <v>421</v>
      </c>
      <c r="D26" s="780"/>
      <c r="E26" s="780"/>
      <c r="F26" s="780"/>
      <c r="G26" s="780"/>
      <c r="H26" s="780"/>
      <c r="I26" s="780"/>
      <c r="J26" s="780"/>
      <c r="K26" s="780"/>
      <c r="L26" s="780"/>
      <c r="M26" s="780"/>
    </row>
    <row r="27" spans="2:13" ht="14" x14ac:dyDescent="0.3">
      <c r="B27" s="770"/>
      <c r="D27" s="780"/>
      <c r="E27" s="780"/>
      <c r="F27" s="780"/>
      <c r="G27" s="780"/>
      <c r="H27" s="780"/>
      <c r="I27" s="780"/>
      <c r="J27" s="780"/>
      <c r="K27" s="780"/>
      <c r="L27" s="780"/>
      <c r="M27" s="780"/>
    </row>
    <row r="28" spans="2:13" ht="14" x14ac:dyDescent="0.3">
      <c r="B28" s="770"/>
      <c r="D28" s="780"/>
      <c r="E28" s="780"/>
      <c r="F28" s="780"/>
      <c r="G28" s="780"/>
      <c r="H28" s="780"/>
      <c r="I28" s="780"/>
      <c r="J28" s="780"/>
      <c r="K28" s="780"/>
      <c r="L28" s="780"/>
      <c r="M28" s="780"/>
    </row>
    <row r="29" spans="2:13" ht="14" x14ac:dyDescent="0.3">
      <c r="B29" s="770"/>
    </row>
    <row r="30" spans="2:13" ht="14" x14ac:dyDescent="0.3">
      <c r="B30" s="770" t="s">
        <v>422</v>
      </c>
    </row>
    <row r="31" spans="2:13" ht="14" x14ac:dyDescent="0.3">
      <c r="B31" s="770"/>
    </row>
    <row r="32" spans="2:13" ht="14" x14ac:dyDescent="0.3">
      <c r="B32" s="770"/>
      <c r="C32" s="768" t="s">
        <v>423</v>
      </c>
    </row>
    <row r="33" spans="2:12" ht="14" x14ac:dyDescent="0.3">
      <c r="B33" s="770"/>
      <c r="C33" s="768" t="s">
        <v>424</v>
      </c>
    </row>
    <row r="34" spans="2:12" ht="14" x14ac:dyDescent="0.3">
      <c r="B34" s="770"/>
    </row>
    <row r="35" spans="2:12" ht="14" x14ac:dyDescent="0.3">
      <c r="B35" s="770"/>
      <c r="C35" s="767" t="s">
        <v>425</v>
      </c>
    </row>
    <row r="36" spans="2:12" ht="14" x14ac:dyDescent="0.3">
      <c r="B36" s="770"/>
    </row>
    <row r="37" spans="2:12" ht="14" x14ac:dyDescent="0.3">
      <c r="B37" s="781"/>
      <c r="E37" s="767" t="s">
        <v>426</v>
      </c>
      <c r="F37" s="782" t="s">
        <v>427</v>
      </c>
    </row>
    <row r="38" spans="2:12" ht="14" x14ac:dyDescent="0.3">
      <c r="B38" s="781"/>
    </row>
    <row r="39" spans="2:12" ht="14" x14ac:dyDescent="0.3">
      <c r="B39" s="781"/>
    </row>
    <row r="40" spans="2:12" ht="14" x14ac:dyDescent="0.3">
      <c r="B40" s="781"/>
      <c r="E40" s="1249" t="s">
        <v>428</v>
      </c>
      <c r="F40" s="1249"/>
      <c r="G40" s="1249"/>
      <c r="J40" s="1249" t="s">
        <v>179</v>
      </c>
      <c r="K40" s="1249"/>
      <c r="L40" s="1249"/>
    </row>
    <row r="41" spans="2:12" ht="14.5" thickBot="1" x14ac:dyDescent="0.35">
      <c r="B41" s="781"/>
    </row>
    <row r="42" spans="2:12" ht="14.5" thickBot="1" x14ac:dyDescent="0.35">
      <c r="B42" s="781"/>
      <c r="E42" s="783" t="s">
        <v>429</v>
      </c>
      <c r="F42" s="783" t="s">
        <v>430</v>
      </c>
      <c r="G42" s="783" t="s">
        <v>431</v>
      </c>
      <c r="J42" s="783" t="s">
        <v>429</v>
      </c>
      <c r="K42" s="783" t="s">
        <v>430</v>
      </c>
      <c r="L42" s="783" t="s">
        <v>431</v>
      </c>
    </row>
    <row r="43" spans="2:12" ht="14" x14ac:dyDescent="0.3">
      <c r="B43" s="781"/>
      <c r="E43" s="784" t="s">
        <v>432</v>
      </c>
      <c r="F43" s="785" t="str">
        <f>IF($F$37="1st Qtr",'FS-Balance Sheet 3.04'!C16,IF($F$37="2nd Qtr",'FS-Balance Sheet 3.04'!D16,IF($F$37="3rd Qtr",'FS-Balance Sheet 3.04'!E16, IF($F$37="4th Qtr",'FS-Balance Sheet 3.04'!F16,""))))</f>
        <v/>
      </c>
      <c r="G43" s="786">
        <f>IFERROR(F43/F44,0)</f>
        <v>0</v>
      </c>
      <c r="J43" s="784" t="s">
        <v>433</v>
      </c>
      <c r="K43" s="787">
        <f>IF($F$37="1st Qtr",'FS-Statement of Activities 3.05'!E29,IF($F$37="2nd Qtr",'FS-Statement of Activities 3.05'!I29,IF($F$37="3rd Qtr",'FS-Statement of Activities 3.05'!M29,IF($F$37="4th Qtr",'FS-Statement of Activities 3.05'!Q29,0))))</f>
        <v>0</v>
      </c>
      <c r="L43" s="786">
        <f>IFERROR(K43/K44,0)</f>
        <v>0</v>
      </c>
    </row>
    <row r="44" spans="2:12" ht="14" x14ac:dyDescent="0.3">
      <c r="B44" s="781"/>
      <c r="E44" s="788" t="s">
        <v>434</v>
      </c>
      <c r="F44" s="789" t="str">
        <f>IF($F$37="1st Qtr",'FS-Balance Sheet 3.04'!C17,IF($F$37="2nd Qtr",'FS-Balance Sheet 3.04'!D17,IF($F$37="3rd Qtr",'FS-Balance Sheet 3.04'!E17, IF($F$37="4th Qtr",'FS-Balance Sheet 3.04'!F17,""))))</f>
        <v/>
      </c>
      <c r="G44" s="788"/>
      <c r="J44" s="788" t="s">
        <v>435</v>
      </c>
      <c r="K44" s="790">
        <f>IF($F$37="1st Qtr",'FS-Statement of Activities 3.05'!E30,IF($F$37="2nd Qtr",'FS-Statement of Activities 3.05'!I30,IF($F$37="3rd Qtr",'FS-Statement of Activities 3.05'!M30,IF($F$37="4th Qtr",'FS-Statement of Activities 3.05'!Q30,0))))</f>
        <v>0</v>
      </c>
      <c r="L44" s="788"/>
    </row>
    <row r="45" spans="2:12" ht="14" x14ac:dyDescent="0.3">
      <c r="B45" s="781"/>
      <c r="E45" s="791"/>
      <c r="F45" s="789"/>
      <c r="G45" s="792"/>
      <c r="J45" s="788"/>
      <c r="K45" s="790"/>
      <c r="L45" s="788"/>
    </row>
    <row r="46" spans="2:12" ht="14" x14ac:dyDescent="0.3">
      <c r="B46" s="781"/>
      <c r="E46" s="788" t="s">
        <v>436</v>
      </c>
      <c r="F46" s="789" t="str">
        <f>IF($F$37="1st Qtr",'FS-Balance Sheet 3.04'!C23,IF($F$37="2nd Qtr",'FS-Balance Sheet 3.04'!D23,IF($F$37="3rd Qtr",'FS-Balance Sheet 3.04'!E23, IF($F$37="4th Qtr",'FS-Balance Sheet 3.04'!F23,""))))</f>
        <v/>
      </c>
      <c r="G46" s="786">
        <f>IFERROR(F46/F47,0)</f>
        <v>0</v>
      </c>
      <c r="J46" s="788" t="s">
        <v>437</v>
      </c>
      <c r="K46" s="790">
        <f>IF($F$37="1st Qtr",'FS-Statement of Activities 3.05'!E38,IF($F$37="2nd Qtr",'FS-Statement of Activities 3.05'!I38,IF($F$37="3rd Qtr",'FS-Statement of Activities 3.05'!M38,IF($F$37="4th Qtr",'FS-Statement of Activities 3.05'!Q38,0))))</f>
        <v>0</v>
      </c>
      <c r="L46" s="786">
        <f>IFERROR(K46/K47,0)</f>
        <v>0</v>
      </c>
    </row>
    <row r="47" spans="2:12" ht="14" x14ac:dyDescent="0.3">
      <c r="B47" s="781"/>
      <c r="E47" s="791" t="s">
        <v>438</v>
      </c>
      <c r="F47" s="789" t="str">
        <f>IF($F$37="1st Qtr",'FS-Balance Sheet 3.04'!C24,IF($F$37="2nd Qtr",'FS-Balance Sheet 3.04'!D24,IF($F$37="3rd Qtr",'FS-Balance Sheet 3.04'!E24, IF($F$37="4th Qtr",'FS-Balance Sheet 3.04'!F24,""))))</f>
        <v/>
      </c>
      <c r="G47" s="788"/>
      <c r="J47" s="788" t="s">
        <v>439</v>
      </c>
      <c r="K47" s="790">
        <f>IF($F$37="1st Qtr",'FS-Statement of Activities 3.05'!E39,IF($F$37="2nd Qtr",'FS-Statement of Activities 3.05'!I39,IF($F$37="3rd Qtr",'FS-Statement of Activities 3.05'!M39,IF($F$37="4th Qtr",'FS-Statement of Activities 3.05'!Q39,0))))</f>
        <v>0</v>
      </c>
      <c r="L47" s="788"/>
    </row>
    <row r="48" spans="2:12" ht="14" x14ac:dyDescent="0.3">
      <c r="B48" s="781"/>
      <c r="E48" s="791"/>
      <c r="F48" s="789"/>
      <c r="G48" s="792"/>
      <c r="J48" s="788"/>
      <c r="K48" s="790"/>
      <c r="L48" s="788"/>
    </row>
    <row r="49" spans="2:14" ht="14" x14ac:dyDescent="0.3">
      <c r="B49" s="781"/>
      <c r="E49" s="788" t="s">
        <v>440</v>
      </c>
      <c r="F49" s="789" t="str">
        <f>IF($F$37="1st Qtr",'FS-Balance Sheet 3.04'!C30,IF($F$37="2nd Qtr",'FS-Balance Sheet 3.04'!D30,IF($F$37="3rd Qtr",'FS-Balance Sheet 3.04'!E30, IF($F$37="4th Qtr",'FS-Balance Sheet 3.04'!F30,""))))</f>
        <v/>
      </c>
      <c r="G49" s="786">
        <f>IFERROR(F49/F50,0)</f>
        <v>0</v>
      </c>
      <c r="J49" s="788" t="s">
        <v>441</v>
      </c>
      <c r="K49" s="790">
        <f>IF($F$37="1st Qtr",'FS-Statement of Activities 3.05'!E56,IF($F$37="2nd Qtr",'FS-Statement of Activities 3.05'!I56,IF($F$37="3rd Qtr",'FS-Statement of Activities 3.05'!M56,IF($F$37="4th Qtr",'FS-Statement of Activities 3.05'!Q56,0))))</f>
        <v>0</v>
      </c>
      <c r="L49" s="786">
        <f>IFERROR(K49/K50,0)</f>
        <v>0</v>
      </c>
    </row>
    <row r="50" spans="2:14" ht="14" x14ac:dyDescent="0.3">
      <c r="B50" s="781"/>
      <c r="E50" s="788" t="s">
        <v>442</v>
      </c>
      <c r="F50" s="789" t="str">
        <f>IF($F$37="1st Qtr",'FS-Balance Sheet 3.04'!C31,IF($F$37="2nd Qtr",'FS-Balance Sheet 3.04'!D31,IF($F$37="3rd Qtr",'FS-Balance Sheet 3.04'!E31, IF($F$37="4th Qtr",'FS-Balance Sheet 3.04'!F31,""))))</f>
        <v/>
      </c>
      <c r="G50" s="788"/>
      <c r="J50" s="788" t="s">
        <v>443</v>
      </c>
      <c r="K50" s="790">
        <f>IF($F$37="1st Qtr",'FS-Statement of Activities 3.05'!E57,IF($F$37="2nd Qtr",'FS-Statement of Activities 3.05'!I57,IF($F$37="3rd Qtr",'FS-Statement of Activities 3.05'!M57,IF($F$37="4th Qtr",'FS-Statement of Activities 3.05'!Q57,0))))</f>
        <v>0</v>
      </c>
      <c r="L50" s="786"/>
    </row>
    <row r="51" spans="2:14" ht="14" x14ac:dyDescent="0.3">
      <c r="B51" s="781"/>
      <c r="E51" s="791"/>
      <c r="F51" s="789"/>
      <c r="G51" s="792"/>
      <c r="J51" s="788"/>
      <c r="K51" s="790"/>
      <c r="L51" s="788"/>
    </row>
    <row r="52" spans="2:14" ht="14" x14ac:dyDescent="0.3">
      <c r="B52" s="781"/>
      <c r="E52" s="788" t="s">
        <v>444</v>
      </c>
      <c r="F52" s="789" t="str">
        <f>IF($F$37="1st Qtr",'FS-Balance Sheet 3.04'!C47,IF($F$37="2nd Qtr",'FS-Balance Sheet 3.04'!D47,IF($F$37="3rd Qtr",'FS-Balance Sheet 3.04'!E47, IF($F$37="4th Qtr",'FS-Balance Sheet 3.04'!F47,""))))</f>
        <v/>
      </c>
      <c r="G52" s="786">
        <f>IFERROR(F52/F53,0)</f>
        <v>0</v>
      </c>
      <c r="J52" s="793" t="s">
        <v>445</v>
      </c>
      <c r="K52" s="790">
        <f>IF($F$37="1st Qtr",'FS-Statement of Activities 3.05'!E93,IF($F$37="2nd Qtr",'FS-Statement of Activities 3.05'!I93,IF($F$37="3rd Qtr",'FS-Statement of Activities 3.05'!M95,IF($F$37="4th Qtr",'FS-Statement of Activities 3.05'!Q93,0))))</f>
        <v>0</v>
      </c>
      <c r="L52" s="786">
        <f>IFERROR(K52/K54,0)</f>
        <v>0</v>
      </c>
    </row>
    <row r="53" spans="2:14" ht="14" x14ac:dyDescent="0.3">
      <c r="B53" s="781"/>
      <c r="E53" s="788" t="s">
        <v>446</v>
      </c>
      <c r="F53" s="789" t="str">
        <f>IF($F$37="1st Qtr",'FS-Balance Sheet 3.04'!C48,IF($F$37="2nd Qtr",'FS-Balance Sheet 3.04'!D48,IF($F$37="3rd Qtr",'FS-Balance Sheet 3.04'!E48, IF($F$37="4th Qtr",'FS-Balance Sheet 3.04'!F48,""))))</f>
        <v/>
      </c>
      <c r="G53" s="788"/>
      <c r="J53" s="788" t="s">
        <v>447</v>
      </c>
      <c r="K53" s="790">
        <f>IF($F$37="1st Qtr",'FS-Statement of Activities 3.05'!E95,IF($F$37="2nd Qtr",'FS-Statement of Activities 3.05'!I95,IF($F$37="3rd Qtr",'FS-Statement of Activities 3.05'!M96,IF($F$37="4th Qtr",'FS-Statement of Activities 3.05'!Q95,0))))</f>
        <v>0</v>
      </c>
      <c r="L53" s="786">
        <f>IFERROR(K53/K54,0)</f>
        <v>0</v>
      </c>
    </row>
    <row r="54" spans="2:14" ht="14" x14ac:dyDescent="0.3">
      <c r="B54" s="781"/>
      <c r="E54" s="788"/>
      <c r="F54" s="789"/>
      <c r="G54" s="792"/>
      <c r="J54" s="791" t="s">
        <v>448</v>
      </c>
      <c r="K54" s="790">
        <f>IF($F$37="1st Qtr",'FS-Statement of Activities 3.05'!E96,IF($F$37="2nd Qtr",'FS-Statement of Activities 3.05'!I96,IF($F$37="3rd Qtr",'FS-Statement of Activities 3.05'!M97,IF($F$37="4th Qtr",'FS-Statement of Activities 3.05'!Q96,0))))</f>
        <v>0</v>
      </c>
      <c r="L54" s="786"/>
    </row>
    <row r="55" spans="2:14" ht="14" x14ac:dyDescent="0.3">
      <c r="B55" s="781"/>
      <c r="E55" s="788" t="s">
        <v>449</v>
      </c>
      <c r="F55" s="789" t="str">
        <f>IF($F$37="1st Qtr",'FS-Balance Sheet 3.04'!C52,IF($F$37="2nd Qtr",'FS-Balance Sheet 3.04'!D52,IF($F$37="3rd Qtr",'FS-Balance Sheet 3.04'!E52, IF($F$37="4th Qtr",'FS-Balance Sheet 3.04'!F52,""))))</f>
        <v/>
      </c>
      <c r="G55" s="786">
        <f>IFERROR(F55/F58,0)</f>
        <v>0</v>
      </c>
      <c r="J55" s="788"/>
      <c r="K55" s="790"/>
      <c r="L55" s="788"/>
    </row>
    <row r="56" spans="2:14" ht="14.5" thickBot="1" x14ac:dyDescent="0.35">
      <c r="B56" s="781"/>
      <c r="E56" s="794" t="s">
        <v>450</v>
      </c>
      <c r="F56" s="795" t="str">
        <f>IF($F$37="1st Qtr",'FS-Balance Sheet 3.04'!C53,IF($F$37="2nd Qtr",'FS-Balance Sheet 3.04'!D53,IF($F$37="3rd Qtr",'FS-Balance Sheet 3.04'!E53, IF($F$37="4th Qtr",'FS-Balance Sheet 3.04'!F53,""))))</f>
        <v/>
      </c>
      <c r="G56" s="794"/>
      <c r="J56" s="793" t="s">
        <v>451</v>
      </c>
      <c r="K56" s="790">
        <f>IF($F$37="1st Qtr",'FS-Statement of Activities 3.05'!E128,IF($F$37="2nd Qtr",'FS-Statement of Activities 3.05'!I128,IF($F$37="3rd Qtr",'FS-Statement of Activities 3.05'!M128,IF($F$37="4th Qtr",'FS-Statement of Activities 3.05'!Q128,0))))</f>
        <v>0</v>
      </c>
      <c r="L56" s="786">
        <f>IFERROR(K56/K57,0)</f>
        <v>0</v>
      </c>
    </row>
    <row r="57" spans="2:14" ht="14.5" thickBot="1" x14ac:dyDescent="0.35">
      <c r="B57" s="781"/>
      <c r="J57" s="796" t="s">
        <v>452</v>
      </c>
      <c r="K57" s="797">
        <f>IF($F$37="1st Qtr",'FS-Statement of Activities 3.05'!E129,IF($F$37="2nd Qtr",'FS-Statement of Activities 3.05'!I129,IF($F$37="3rd Qtr",'FS-Statement of Activities 3.05'!M129,IF($F$37="4th Qtr",'FS-Statement of Activities 3.05'!Q129,0))))</f>
        <v>0</v>
      </c>
      <c r="L57" s="798"/>
    </row>
    <row r="58" spans="2:14" ht="14" x14ac:dyDescent="0.3">
      <c r="B58" s="781"/>
    </row>
    <row r="59" spans="2:14" ht="14" x14ac:dyDescent="0.3">
      <c r="B59" s="781"/>
    </row>
    <row r="60" spans="2:14" ht="14" x14ac:dyDescent="0.3">
      <c r="B60" s="781"/>
    </row>
    <row r="61" spans="2:14" ht="14" x14ac:dyDescent="0.3">
      <c r="B61" s="781"/>
      <c r="E61" s="768" t="s">
        <v>453</v>
      </c>
    </row>
    <row r="62" spans="2:14" ht="14.5" thickBot="1" x14ac:dyDescent="0.35">
      <c r="B62" s="781"/>
    </row>
    <row r="63" spans="2:14" ht="14.5" thickBot="1" x14ac:dyDescent="0.35">
      <c r="B63" s="781"/>
      <c r="E63" s="1250" t="s">
        <v>428</v>
      </c>
      <c r="F63" s="1251"/>
      <c r="G63" s="1251"/>
      <c r="H63" s="1251"/>
      <c r="I63" s="1251"/>
      <c r="J63" s="1251"/>
      <c r="K63" s="1251"/>
      <c r="L63" s="1251"/>
      <c r="M63" s="1251"/>
      <c r="N63" s="1252"/>
    </row>
    <row r="64" spans="2:14" ht="14" x14ac:dyDescent="0.3">
      <c r="B64" s="781"/>
      <c r="E64" s="799" t="s">
        <v>432</v>
      </c>
      <c r="F64" s="800"/>
      <c r="G64" s="801"/>
      <c r="H64" s="801"/>
      <c r="I64" s="801"/>
      <c r="J64" s="801"/>
      <c r="K64" s="801"/>
      <c r="L64" s="801"/>
      <c r="M64" s="802"/>
      <c r="N64" s="803"/>
    </row>
    <row r="65" spans="2:14" ht="14" x14ac:dyDescent="0.3">
      <c r="B65" s="781"/>
      <c r="E65" s="804" t="s">
        <v>454</v>
      </c>
      <c r="F65" s="805"/>
      <c r="G65" s="806"/>
      <c r="H65" s="806"/>
      <c r="I65" s="806"/>
      <c r="J65" s="806"/>
      <c r="K65" s="806"/>
      <c r="L65" s="806"/>
      <c r="M65" s="807"/>
      <c r="N65" s="808"/>
    </row>
    <row r="66" spans="2:14" ht="14" x14ac:dyDescent="0.3">
      <c r="B66" s="781"/>
      <c r="E66" s="804" t="s">
        <v>440</v>
      </c>
      <c r="F66" s="805"/>
      <c r="G66" s="806"/>
      <c r="H66" s="806"/>
      <c r="I66" s="806"/>
      <c r="J66" s="806"/>
      <c r="K66" s="806"/>
      <c r="L66" s="806"/>
      <c r="M66" s="807"/>
      <c r="N66" s="808"/>
    </row>
    <row r="67" spans="2:14" ht="14" x14ac:dyDescent="0.3">
      <c r="B67" s="781"/>
      <c r="E67" s="804" t="s">
        <v>446</v>
      </c>
      <c r="F67" s="805"/>
      <c r="G67" s="806"/>
      <c r="H67" s="806"/>
      <c r="I67" s="806"/>
      <c r="J67" s="806"/>
      <c r="K67" s="806"/>
      <c r="L67" s="806"/>
      <c r="M67" s="807"/>
      <c r="N67" s="808"/>
    </row>
    <row r="68" spans="2:14" ht="14.5" thickBot="1" x14ac:dyDescent="0.35">
      <c r="B68" s="781"/>
      <c r="E68" s="809" t="s">
        <v>449</v>
      </c>
      <c r="F68" s="810"/>
      <c r="G68" s="811"/>
      <c r="H68" s="811"/>
      <c r="I68" s="811"/>
      <c r="J68" s="811"/>
      <c r="K68" s="811"/>
      <c r="L68" s="811"/>
      <c r="M68" s="812"/>
      <c r="N68" s="813"/>
    </row>
    <row r="69" spans="2:14" ht="14" x14ac:dyDescent="0.3">
      <c r="B69" s="781"/>
      <c r="F69" s="814"/>
      <c r="G69" s="814"/>
      <c r="H69" s="814"/>
      <c r="I69" s="814"/>
      <c r="J69" s="814"/>
      <c r="K69" s="814"/>
      <c r="L69" s="814"/>
    </row>
    <row r="70" spans="2:14" ht="14.5" thickBot="1" x14ac:dyDescent="0.35">
      <c r="B70" s="781"/>
    </row>
    <row r="71" spans="2:14" ht="14.5" thickBot="1" x14ac:dyDescent="0.35">
      <c r="B71" s="781"/>
      <c r="E71" s="1250" t="s">
        <v>455</v>
      </c>
      <c r="F71" s="1251"/>
      <c r="G71" s="1251"/>
      <c r="H71" s="1251"/>
      <c r="I71" s="1251"/>
      <c r="J71" s="1251"/>
      <c r="K71" s="1251"/>
      <c r="L71" s="1251"/>
      <c r="M71" s="1251"/>
      <c r="N71" s="1252"/>
    </row>
    <row r="72" spans="2:14" ht="14" x14ac:dyDescent="0.3">
      <c r="B72" s="781"/>
      <c r="E72" s="815" t="s">
        <v>433</v>
      </c>
      <c r="F72" s="816"/>
      <c r="G72" s="817"/>
      <c r="H72" s="817"/>
      <c r="I72" s="817"/>
      <c r="J72" s="817"/>
      <c r="K72" s="817"/>
      <c r="L72" s="817"/>
      <c r="M72" s="818"/>
      <c r="N72" s="819"/>
    </row>
    <row r="73" spans="2:14" ht="14" x14ac:dyDescent="0.3">
      <c r="B73" s="781"/>
      <c r="E73" s="804" t="s">
        <v>437</v>
      </c>
      <c r="F73" s="805"/>
      <c r="G73" s="806"/>
      <c r="H73" s="806"/>
      <c r="I73" s="806"/>
      <c r="J73" s="806"/>
      <c r="K73" s="806"/>
      <c r="L73" s="806"/>
      <c r="M73" s="807"/>
      <c r="N73" s="808"/>
    </row>
    <row r="74" spans="2:14" ht="14" x14ac:dyDescent="0.3">
      <c r="B74" s="781"/>
      <c r="E74" s="804" t="s">
        <v>441</v>
      </c>
      <c r="F74" s="805"/>
      <c r="G74" s="806"/>
      <c r="H74" s="806"/>
      <c r="I74" s="806"/>
      <c r="J74" s="806"/>
      <c r="K74" s="806"/>
      <c r="L74" s="806"/>
      <c r="M74" s="806"/>
      <c r="N74" s="820"/>
    </row>
    <row r="75" spans="2:14" ht="14" x14ac:dyDescent="0.3">
      <c r="B75" s="781"/>
      <c r="E75" s="804" t="s">
        <v>445</v>
      </c>
      <c r="F75" s="805"/>
      <c r="G75" s="806"/>
      <c r="H75" s="806"/>
      <c r="I75" s="806"/>
      <c r="J75" s="806"/>
      <c r="K75" s="806"/>
      <c r="L75" s="806"/>
      <c r="M75" s="806"/>
      <c r="N75" s="820"/>
    </row>
    <row r="76" spans="2:14" ht="14" x14ac:dyDescent="0.3">
      <c r="B76" s="781"/>
      <c r="E76" s="804" t="s">
        <v>447</v>
      </c>
      <c r="F76" s="805"/>
      <c r="G76" s="806"/>
      <c r="H76" s="806"/>
      <c r="I76" s="806"/>
      <c r="J76" s="806"/>
      <c r="K76" s="806"/>
      <c r="L76" s="806"/>
      <c r="M76" s="806"/>
      <c r="N76" s="820"/>
    </row>
    <row r="77" spans="2:14" ht="14.5" thickBot="1" x14ac:dyDescent="0.35">
      <c r="B77" s="781"/>
      <c r="E77" s="809" t="s">
        <v>451</v>
      </c>
      <c r="F77" s="810"/>
      <c r="G77" s="811"/>
      <c r="H77" s="811"/>
      <c r="I77" s="811"/>
      <c r="J77" s="811"/>
      <c r="K77" s="811"/>
      <c r="L77" s="811"/>
      <c r="M77" s="811"/>
      <c r="N77" s="821"/>
    </row>
    <row r="78" spans="2:14" ht="14" x14ac:dyDescent="0.3">
      <c r="B78" s="781"/>
    </row>
    <row r="79" spans="2:14" ht="14" x14ac:dyDescent="0.3">
      <c r="B79" s="781"/>
    </row>
    <row r="80" spans="2:14" ht="14" x14ac:dyDescent="0.3">
      <c r="B80" s="770" t="s">
        <v>456</v>
      </c>
      <c r="E80" s="1236" t="s">
        <v>457</v>
      </c>
    </row>
    <row r="81" spans="2:13" ht="14" x14ac:dyDescent="0.3">
      <c r="B81" s="781"/>
    </row>
    <row r="82" spans="2:13" x14ac:dyDescent="0.25">
      <c r="C82" s="768" t="s">
        <v>458</v>
      </c>
      <c r="G82" s="775" t="s">
        <v>420</v>
      </c>
    </row>
    <row r="84" spans="2:13" ht="14.5" thickBot="1" x14ac:dyDescent="0.35">
      <c r="B84" s="781"/>
      <c r="D84" s="767" t="str">
        <f>IF(G82="Yes","Explanation Required",IF(G82="No","No explanation required",""))</f>
        <v/>
      </c>
    </row>
    <row r="85" spans="2:13" ht="14.5" thickBot="1" x14ac:dyDescent="0.35">
      <c r="B85" s="781"/>
      <c r="D85" s="771"/>
      <c r="E85" s="772"/>
      <c r="F85" s="772"/>
      <c r="G85" s="772"/>
      <c r="H85" s="772"/>
      <c r="I85" s="772"/>
      <c r="J85" s="772"/>
      <c r="K85" s="772"/>
      <c r="L85" s="778"/>
      <c r="M85" s="779"/>
    </row>
    <row r="86" spans="2:13" ht="14" x14ac:dyDescent="0.3">
      <c r="B86" s="781"/>
    </row>
    <row r="87" spans="2:13" ht="14" x14ac:dyDescent="0.3">
      <c r="B87" s="781"/>
    </row>
    <row r="88" spans="2:13" ht="14" x14ac:dyDescent="0.3">
      <c r="B88" s="781"/>
    </row>
    <row r="89" spans="2:13" ht="14" x14ac:dyDescent="0.3">
      <c r="B89" s="770" t="s">
        <v>459</v>
      </c>
    </row>
    <row r="90" spans="2:13" ht="14" x14ac:dyDescent="0.3">
      <c r="B90" s="781"/>
    </row>
    <row r="91" spans="2:13" ht="14" x14ac:dyDescent="0.3">
      <c r="B91" s="770" t="s">
        <v>460</v>
      </c>
    </row>
    <row r="92" spans="2:13" ht="14" x14ac:dyDescent="0.3">
      <c r="B92" s="781"/>
    </row>
    <row r="93" spans="2:13" x14ac:dyDescent="0.25">
      <c r="C93" s="768" t="s">
        <v>461</v>
      </c>
      <c r="F93" s="775" t="s">
        <v>420</v>
      </c>
    </row>
    <row r="94" spans="2:13" ht="14" x14ac:dyDescent="0.3">
      <c r="B94" s="781"/>
    </row>
    <row r="95" spans="2:13" ht="14.5" thickBot="1" x14ac:dyDescent="0.35">
      <c r="B95" s="781"/>
      <c r="D95" s="767" t="str">
        <f>IF(F93="Yes","Explanation Required",IF(F93="No","No explanation required",""))</f>
        <v/>
      </c>
    </row>
    <row r="96" spans="2:13" ht="14.5" thickBot="1" x14ac:dyDescent="0.35">
      <c r="B96" s="781"/>
      <c r="D96" s="771"/>
      <c r="E96" s="772"/>
      <c r="F96" s="772"/>
      <c r="G96" s="772"/>
      <c r="H96" s="772"/>
      <c r="I96" s="772"/>
      <c r="J96" s="772"/>
      <c r="K96" s="772"/>
      <c r="L96" s="772"/>
      <c r="M96" s="773"/>
    </row>
    <row r="97" spans="2:13" ht="14" x14ac:dyDescent="0.3">
      <c r="B97" s="781"/>
    </row>
    <row r="98" spans="2:13" ht="14" x14ac:dyDescent="0.3">
      <c r="B98" s="781"/>
    </row>
    <row r="99" spans="2:13" ht="14" x14ac:dyDescent="0.3">
      <c r="B99" s="781"/>
    </row>
    <row r="100" spans="2:13" ht="14" x14ac:dyDescent="0.3">
      <c r="B100" s="781"/>
    </row>
    <row r="101" spans="2:13" ht="14" x14ac:dyDescent="0.3">
      <c r="B101" s="770" t="s">
        <v>462</v>
      </c>
      <c r="M101" s="767"/>
    </row>
    <row r="102" spans="2:13" ht="14" x14ac:dyDescent="0.3">
      <c r="B102" s="770"/>
      <c r="M102" s="767"/>
    </row>
    <row r="103" spans="2:13" ht="13" x14ac:dyDescent="0.3">
      <c r="C103" s="768" t="s">
        <v>463</v>
      </c>
      <c r="M103" s="767"/>
    </row>
    <row r="104" spans="2:13" ht="14" x14ac:dyDescent="0.3">
      <c r="B104" s="770"/>
      <c r="M104" s="767"/>
    </row>
    <row r="105" spans="2:13" ht="14.5" thickBot="1" x14ac:dyDescent="0.35">
      <c r="B105" s="781"/>
      <c r="M105" s="767"/>
    </row>
    <row r="106" spans="2:13" ht="14.5" thickBot="1" x14ac:dyDescent="0.35">
      <c r="B106" s="781"/>
      <c r="E106" s="822" t="s">
        <v>464</v>
      </c>
      <c r="F106" s="822" t="s">
        <v>465</v>
      </c>
      <c r="L106" s="767"/>
    </row>
    <row r="107" spans="2:13" ht="14.5" thickBot="1" x14ac:dyDescent="0.35">
      <c r="B107" s="781"/>
      <c r="D107" s="823" t="s">
        <v>189</v>
      </c>
      <c r="E107" s="824">
        <v>0</v>
      </c>
      <c r="F107" s="825">
        <v>0</v>
      </c>
      <c r="L107" s="767"/>
    </row>
    <row r="108" spans="2:13" ht="14.5" thickBot="1" x14ac:dyDescent="0.35">
      <c r="B108" s="781"/>
      <c r="L108" s="767"/>
    </row>
    <row r="109" spans="2:13" ht="15" customHeight="1" thickBot="1" x14ac:dyDescent="0.35">
      <c r="B109" s="781"/>
      <c r="E109" s="1222" t="s">
        <v>466</v>
      </c>
      <c r="F109" s="1224"/>
      <c r="G109" s="1222" t="s">
        <v>467</v>
      </c>
      <c r="H109" s="1223"/>
      <c r="I109" s="1223"/>
      <c r="J109" s="1224"/>
      <c r="K109" s="826"/>
      <c r="L109" s="767"/>
    </row>
    <row r="110" spans="2:13" ht="26.5" thickBot="1" x14ac:dyDescent="0.35">
      <c r="B110" s="781"/>
      <c r="E110" s="827" t="s">
        <v>464</v>
      </c>
      <c r="F110" s="827" t="s">
        <v>465</v>
      </c>
      <c r="G110" s="827" t="s">
        <v>464</v>
      </c>
      <c r="H110" s="827" t="s">
        <v>465</v>
      </c>
      <c r="I110" s="828" t="s">
        <v>468</v>
      </c>
      <c r="J110" s="829" t="s">
        <v>469</v>
      </c>
    </row>
    <row r="111" spans="2:13" ht="14.5" thickBot="1" x14ac:dyDescent="0.35">
      <c r="B111" s="781"/>
      <c r="D111" s="830" t="s">
        <v>131</v>
      </c>
      <c r="E111" s="831">
        <v>0</v>
      </c>
      <c r="F111" s="831">
        <v>0</v>
      </c>
      <c r="G111" s="832">
        <f>IFERROR(E111/$E$107,0)</f>
        <v>0</v>
      </c>
      <c r="H111" s="832" t="e">
        <f>F111/$F$107</f>
        <v>#DIV/0!</v>
      </c>
      <c r="I111" s="832" t="e">
        <f>H111-G111</f>
        <v>#DIV/0!</v>
      </c>
      <c r="J111" s="833">
        <f>IFERROR(I111/G111,0)</f>
        <v>0</v>
      </c>
    </row>
    <row r="112" spans="2:13" ht="14" x14ac:dyDescent="0.3">
      <c r="B112" s="781"/>
      <c r="L112" s="767"/>
    </row>
    <row r="113" spans="2:18" ht="14.5" thickBot="1" x14ac:dyDescent="0.35">
      <c r="B113" s="781"/>
      <c r="L113" s="767"/>
    </row>
    <row r="114" spans="2:18" ht="14.5" thickBot="1" x14ac:dyDescent="0.35">
      <c r="B114" s="781"/>
      <c r="D114" s="834" t="s">
        <v>131</v>
      </c>
      <c r="E114" s="835"/>
      <c r="F114" s="772"/>
      <c r="G114" s="772"/>
      <c r="H114" s="772"/>
      <c r="I114" s="772"/>
      <c r="J114" s="772"/>
      <c r="K114" s="772"/>
      <c r="L114" s="836"/>
      <c r="M114" s="773"/>
    </row>
    <row r="115" spans="2:18" ht="14" x14ac:dyDescent="0.3">
      <c r="B115" s="781"/>
      <c r="M115" s="767"/>
    </row>
    <row r="116" spans="2:18" ht="14" x14ac:dyDescent="0.3">
      <c r="B116" s="781"/>
      <c r="M116" s="767"/>
    </row>
    <row r="117" spans="2:18" ht="14" x14ac:dyDescent="0.3">
      <c r="B117" s="781"/>
      <c r="M117" s="767"/>
    </row>
    <row r="118" spans="2:18" ht="14" x14ac:dyDescent="0.3">
      <c r="B118" s="770" t="s">
        <v>470</v>
      </c>
      <c r="M118" s="837"/>
      <c r="N118" s="838"/>
      <c r="O118" s="838"/>
      <c r="P118" s="838"/>
      <c r="Q118" s="839"/>
      <c r="R118" s="838"/>
    </row>
    <row r="119" spans="2:18" s="776" customFormat="1" ht="14.5" x14ac:dyDescent="0.35"/>
    <row r="120" spans="2:18" s="776" customFormat="1" ht="14.5" x14ac:dyDescent="0.35">
      <c r="B120" s="768"/>
      <c r="C120" s="768" t="s">
        <v>471</v>
      </c>
      <c r="F120" s="775" t="s">
        <v>420</v>
      </c>
    </row>
    <row r="121" spans="2:18" s="776" customFormat="1" ht="14.5" x14ac:dyDescent="0.35"/>
    <row r="122" spans="2:18" ht="14" x14ac:dyDescent="0.3">
      <c r="B122" s="781"/>
      <c r="M122" s="837"/>
      <c r="N122" s="838"/>
      <c r="O122" s="838"/>
      <c r="P122" s="838"/>
      <c r="Q122" s="839"/>
      <c r="R122" s="838"/>
    </row>
    <row r="123" spans="2:18" ht="14.5" thickBot="1" x14ac:dyDescent="0.35">
      <c r="B123" s="781"/>
      <c r="D123" s="767" t="str">
        <f>IF(F120="Yes","Explanation Required",IF(F120="No","No explanation required",""))</f>
        <v/>
      </c>
      <c r="L123" s="837"/>
      <c r="M123" s="838"/>
      <c r="O123" s="838"/>
      <c r="P123" s="838"/>
      <c r="Q123" s="839"/>
      <c r="R123" s="838"/>
    </row>
    <row r="124" spans="2:18" ht="14.5" thickBot="1" x14ac:dyDescent="0.35">
      <c r="B124" s="781"/>
      <c r="D124" s="840"/>
      <c r="E124" s="841"/>
      <c r="F124" s="841"/>
      <c r="G124" s="841"/>
      <c r="H124" s="841"/>
      <c r="I124" s="841"/>
      <c r="J124" s="841"/>
      <c r="K124" s="841"/>
      <c r="L124" s="842"/>
      <c r="M124" s="843"/>
      <c r="O124" s="838"/>
      <c r="P124" s="838"/>
      <c r="Q124" s="839"/>
      <c r="R124" s="838"/>
    </row>
    <row r="125" spans="2:18" ht="14" x14ac:dyDescent="0.3">
      <c r="B125" s="781"/>
      <c r="M125" s="837"/>
      <c r="N125" s="838"/>
      <c r="O125" s="838"/>
      <c r="P125" s="838"/>
      <c r="Q125" s="839"/>
      <c r="R125" s="838"/>
    </row>
    <row r="126" spans="2:18" ht="14" x14ac:dyDescent="0.3">
      <c r="B126" s="781"/>
      <c r="M126" s="837"/>
      <c r="N126" s="838"/>
      <c r="O126" s="838"/>
      <c r="P126" s="838"/>
      <c r="Q126" s="839"/>
      <c r="R126" s="838"/>
    </row>
    <row r="127" spans="2:18" ht="14" x14ac:dyDescent="0.3">
      <c r="B127" s="770" t="s">
        <v>472</v>
      </c>
      <c r="N127" s="844"/>
      <c r="O127" s="844"/>
      <c r="P127" s="844"/>
      <c r="Q127" s="844"/>
      <c r="R127" s="844"/>
    </row>
    <row r="128" spans="2:18" ht="14" x14ac:dyDescent="0.3">
      <c r="B128" s="781"/>
      <c r="N128" s="844"/>
      <c r="O128" s="844"/>
      <c r="P128" s="844"/>
      <c r="Q128" s="844"/>
      <c r="R128" s="844"/>
    </row>
    <row r="129" spans="2:18" ht="14" x14ac:dyDescent="0.3">
      <c r="C129" s="768" t="s">
        <v>473</v>
      </c>
      <c r="F129" s="775" t="s">
        <v>420</v>
      </c>
      <c r="N129" s="844"/>
      <c r="O129" s="844"/>
      <c r="P129" s="844"/>
      <c r="Q129" s="844"/>
      <c r="R129" s="844"/>
    </row>
    <row r="130" spans="2:18" ht="14" x14ac:dyDescent="0.3">
      <c r="B130" s="781"/>
      <c r="N130" s="844"/>
      <c r="O130" s="844"/>
      <c r="P130" s="844"/>
      <c r="Q130" s="844"/>
      <c r="R130" s="844"/>
    </row>
    <row r="131" spans="2:18" ht="14.5" thickBot="1" x14ac:dyDescent="0.35">
      <c r="B131" s="781"/>
      <c r="D131" s="767" t="str">
        <f>IF(F129="Yes","Please complete the table below:",IF(F129="No","Explanation not required",""))</f>
        <v/>
      </c>
      <c r="N131" s="844"/>
      <c r="O131" s="844"/>
      <c r="P131" s="844"/>
      <c r="Q131" s="844"/>
      <c r="R131" s="844"/>
    </row>
    <row r="132" spans="2:18" ht="15" customHeight="1" thickBot="1" x14ac:dyDescent="0.35">
      <c r="B132" s="781"/>
      <c r="D132" s="1253" t="s">
        <v>474</v>
      </c>
      <c r="E132" s="1254"/>
      <c r="F132" s="1254"/>
      <c r="G132" s="1255"/>
      <c r="N132" s="844"/>
      <c r="O132" s="844"/>
      <c r="P132" s="844"/>
      <c r="Q132" s="844"/>
      <c r="R132" s="844"/>
    </row>
    <row r="133" spans="2:18" ht="14" x14ac:dyDescent="0.3">
      <c r="B133" s="781"/>
      <c r="D133" s="845" t="s">
        <v>475</v>
      </c>
      <c r="E133" s="846" t="s">
        <v>476</v>
      </c>
      <c r="F133" s="847" t="s">
        <v>430</v>
      </c>
      <c r="G133" s="848" t="s">
        <v>477</v>
      </c>
      <c r="N133" s="844"/>
      <c r="O133" s="844"/>
      <c r="P133" s="844"/>
      <c r="Q133" s="844"/>
      <c r="R133" s="844"/>
    </row>
    <row r="134" spans="2:18" ht="14" x14ac:dyDescent="0.3">
      <c r="B134" s="781"/>
      <c r="D134" s="849"/>
      <c r="E134" s="850"/>
      <c r="F134" s="851">
        <v>0</v>
      </c>
      <c r="G134" s="852">
        <v>0</v>
      </c>
      <c r="N134" s="844"/>
      <c r="O134" s="844"/>
      <c r="P134" s="844"/>
      <c r="Q134" s="844"/>
      <c r="R134" s="844"/>
    </row>
    <row r="135" spans="2:18" ht="14" x14ac:dyDescent="0.3">
      <c r="B135" s="781"/>
      <c r="D135" s="853"/>
      <c r="E135" s="850"/>
      <c r="F135" s="854">
        <v>0</v>
      </c>
      <c r="G135" s="852">
        <v>0</v>
      </c>
      <c r="N135" s="844"/>
      <c r="O135" s="844"/>
      <c r="P135" s="844"/>
      <c r="Q135" s="844"/>
      <c r="R135" s="844"/>
    </row>
    <row r="136" spans="2:18" ht="14" x14ac:dyDescent="0.3">
      <c r="B136" s="781"/>
      <c r="D136" s="849"/>
      <c r="E136" s="850"/>
      <c r="F136" s="854">
        <v>0</v>
      </c>
      <c r="G136" s="852">
        <v>0</v>
      </c>
      <c r="N136" s="844"/>
      <c r="O136" s="844"/>
      <c r="P136" s="844"/>
      <c r="Q136" s="844"/>
      <c r="R136" s="844"/>
    </row>
    <row r="137" spans="2:18" ht="14" x14ac:dyDescent="0.3">
      <c r="B137" s="781"/>
      <c r="D137" s="849"/>
      <c r="E137" s="855"/>
      <c r="F137" s="856">
        <v>0</v>
      </c>
      <c r="G137" s="852">
        <v>0</v>
      </c>
      <c r="N137" s="844"/>
      <c r="O137" s="844"/>
      <c r="P137" s="844"/>
      <c r="Q137" s="844"/>
      <c r="R137" s="844"/>
    </row>
    <row r="138" spans="2:18" ht="14.5" thickBot="1" x14ac:dyDescent="0.35">
      <c r="B138" s="781"/>
      <c r="D138" s="1247" t="s">
        <v>478</v>
      </c>
      <c r="E138" s="1248"/>
      <c r="F138" s="857">
        <f>SUM(F134:F137)</f>
        <v>0</v>
      </c>
      <c r="G138" s="858">
        <f>SUM(G134:G137)</f>
        <v>0</v>
      </c>
      <c r="N138" s="844"/>
      <c r="O138" s="844"/>
      <c r="P138" s="844"/>
      <c r="Q138" s="844"/>
      <c r="R138" s="844"/>
    </row>
    <row r="139" spans="2:18" ht="14" x14ac:dyDescent="0.3">
      <c r="B139" s="781"/>
      <c r="N139" s="844"/>
      <c r="O139" s="844"/>
      <c r="P139" s="844"/>
      <c r="Q139" s="844"/>
      <c r="R139" s="844"/>
    </row>
    <row r="140" spans="2:18" ht="14" x14ac:dyDescent="0.3">
      <c r="B140" s="781"/>
      <c r="N140" s="844"/>
      <c r="O140" s="844"/>
      <c r="P140" s="844"/>
      <c r="Q140" s="844"/>
      <c r="R140" s="844"/>
    </row>
    <row r="141" spans="2:18" ht="14" x14ac:dyDescent="0.3">
      <c r="B141" s="781"/>
      <c r="N141" s="844"/>
      <c r="O141" s="844"/>
      <c r="P141" s="844"/>
      <c r="Q141" s="844"/>
      <c r="R141" s="844"/>
    </row>
    <row r="142" spans="2:18" ht="14.5" x14ac:dyDescent="0.35">
      <c r="B142" s="770" t="s">
        <v>479</v>
      </c>
      <c r="E142" s="776"/>
      <c r="N142" s="844"/>
      <c r="O142" s="844"/>
      <c r="P142" s="844"/>
      <c r="Q142" s="844"/>
      <c r="R142" s="844"/>
    </row>
    <row r="143" spans="2:18" ht="14" x14ac:dyDescent="0.3">
      <c r="B143" s="781"/>
      <c r="N143" s="844"/>
      <c r="O143" s="844"/>
      <c r="P143" s="844"/>
      <c r="Q143" s="844"/>
      <c r="R143" s="844"/>
    </row>
    <row r="144" spans="2:18" ht="14.5" x14ac:dyDescent="0.35">
      <c r="B144" s="781"/>
      <c r="C144" s="768" t="s">
        <v>480</v>
      </c>
      <c r="F144" s="776"/>
      <c r="O144" s="844"/>
      <c r="P144" s="844"/>
      <c r="Q144" s="844"/>
      <c r="R144" s="844"/>
    </row>
    <row r="145" spans="2:18" ht="14.5" x14ac:dyDescent="0.35">
      <c r="B145" s="781"/>
      <c r="C145" s="776"/>
      <c r="D145" s="776"/>
      <c r="E145" s="776"/>
      <c r="F145" s="776"/>
      <c r="G145" s="776"/>
      <c r="H145" s="776"/>
      <c r="I145" s="776"/>
      <c r="J145" s="776"/>
      <c r="M145" s="844"/>
      <c r="O145" s="844"/>
      <c r="P145" s="844"/>
      <c r="Q145" s="844"/>
      <c r="R145" s="844"/>
    </row>
    <row r="146" spans="2:18" ht="15" thickBot="1" x14ac:dyDescent="0.4">
      <c r="B146" s="781"/>
      <c r="C146" s="776"/>
      <c r="D146" s="767"/>
      <c r="E146" s="776"/>
      <c r="F146" s="776"/>
      <c r="G146" s="776"/>
      <c r="H146" s="776"/>
      <c r="I146" s="776"/>
      <c r="J146" s="776"/>
      <c r="M146" s="844"/>
      <c r="O146" s="844"/>
      <c r="P146" s="844"/>
      <c r="Q146" s="844"/>
      <c r="R146" s="844"/>
    </row>
    <row r="147" spans="2:18" ht="15" thickBot="1" x14ac:dyDescent="0.4">
      <c r="B147" s="781"/>
      <c r="C147" s="776"/>
      <c r="D147" s="1250" t="s">
        <v>481</v>
      </c>
      <c r="E147" s="1251"/>
      <c r="F147" s="1251"/>
      <c r="G147" s="1251"/>
      <c r="H147" s="1251"/>
      <c r="I147" s="1251"/>
      <c r="J147" s="1252"/>
      <c r="M147" s="844"/>
      <c r="O147" s="844"/>
      <c r="P147" s="844"/>
      <c r="Q147" s="844"/>
      <c r="R147" s="844"/>
    </row>
    <row r="148" spans="2:18" ht="15" thickBot="1" x14ac:dyDescent="0.4">
      <c r="B148" s="781"/>
      <c r="C148" s="776"/>
      <c r="D148" s="783" t="s">
        <v>482</v>
      </c>
      <c r="E148" s="859" t="s">
        <v>483</v>
      </c>
      <c r="F148" s="859" t="s">
        <v>484</v>
      </c>
      <c r="G148" s="1222" t="s">
        <v>469</v>
      </c>
      <c r="H148" s="1250" t="s">
        <v>485</v>
      </c>
      <c r="I148" s="1251"/>
      <c r="J148" s="1252"/>
      <c r="M148" s="844"/>
      <c r="O148" s="844"/>
      <c r="P148" s="844"/>
      <c r="Q148" s="844"/>
      <c r="R148" s="844"/>
    </row>
    <row r="149" spans="2:18" ht="14.5" x14ac:dyDescent="0.35">
      <c r="B149" s="781"/>
      <c r="C149" s="776"/>
      <c r="D149" s="860"/>
      <c r="E149" s="861">
        <v>0</v>
      </c>
      <c r="F149" s="861">
        <v>0</v>
      </c>
      <c r="G149" s="862">
        <f>IF(AND(E149=0,F149=0),0,(F149-E149)/E149)</f>
        <v>0</v>
      </c>
      <c r="H149" s="1256"/>
      <c r="I149" s="1257"/>
      <c r="J149" s="1258"/>
      <c r="M149" s="844"/>
      <c r="O149" s="844"/>
      <c r="P149" s="844"/>
      <c r="Q149" s="844"/>
      <c r="R149" s="844"/>
    </row>
    <row r="150" spans="2:18" ht="14.5" x14ac:dyDescent="0.35">
      <c r="B150" s="781"/>
      <c r="C150" s="776"/>
      <c r="D150" s="860"/>
      <c r="E150" s="861">
        <v>0</v>
      </c>
      <c r="F150" s="861">
        <v>0</v>
      </c>
      <c r="G150" s="862">
        <f t="shared" ref="G150:G155" si="0">IF(AND(E150=0,F150=0),0,(F150-E150)/E150)</f>
        <v>0</v>
      </c>
      <c r="H150" s="1259"/>
      <c r="I150" s="1260"/>
      <c r="J150" s="1261"/>
      <c r="M150" s="844"/>
      <c r="O150" s="844"/>
      <c r="P150" s="844"/>
      <c r="Q150" s="844"/>
      <c r="R150" s="844"/>
    </row>
    <row r="151" spans="2:18" ht="14.5" x14ac:dyDescent="0.35">
      <c r="B151" s="781"/>
      <c r="C151" s="776"/>
      <c r="D151" s="860"/>
      <c r="E151" s="861">
        <v>0</v>
      </c>
      <c r="F151" s="861">
        <v>0</v>
      </c>
      <c r="G151" s="862">
        <f t="shared" si="0"/>
        <v>0</v>
      </c>
      <c r="H151" s="1259"/>
      <c r="I151" s="1260"/>
      <c r="J151" s="1261"/>
      <c r="M151" s="844"/>
      <c r="O151" s="844"/>
      <c r="P151" s="844"/>
      <c r="Q151" s="844"/>
      <c r="R151" s="844"/>
    </row>
    <row r="152" spans="2:18" ht="14.5" x14ac:dyDescent="0.35">
      <c r="B152" s="781"/>
      <c r="C152" s="776"/>
      <c r="D152" s="860"/>
      <c r="E152" s="861">
        <v>0</v>
      </c>
      <c r="F152" s="861">
        <v>0</v>
      </c>
      <c r="G152" s="862">
        <f t="shared" si="0"/>
        <v>0</v>
      </c>
      <c r="H152" s="1259"/>
      <c r="I152" s="1260"/>
      <c r="J152" s="1261"/>
      <c r="M152" s="844"/>
      <c r="O152" s="844"/>
      <c r="P152" s="844"/>
      <c r="Q152" s="844"/>
      <c r="R152" s="844"/>
    </row>
    <row r="153" spans="2:18" ht="14.5" x14ac:dyDescent="0.35">
      <c r="B153" s="781"/>
      <c r="C153" s="776"/>
      <c r="D153" s="860"/>
      <c r="E153" s="861">
        <v>0</v>
      </c>
      <c r="F153" s="861">
        <v>0</v>
      </c>
      <c r="G153" s="862">
        <f t="shared" si="0"/>
        <v>0</v>
      </c>
      <c r="H153" s="1259"/>
      <c r="I153" s="1260"/>
      <c r="J153" s="1261"/>
      <c r="M153" s="844"/>
      <c r="O153" s="844"/>
      <c r="P153" s="844"/>
      <c r="Q153" s="844"/>
      <c r="R153" s="844"/>
    </row>
    <row r="154" spans="2:18" ht="14.5" x14ac:dyDescent="0.35">
      <c r="B154" s="781"/>
      <c r="C154" s="776"/>
      <c r="D154" s="860"/>
      <c r="E154" s="861">
        <v>0</v>
      </c>
      <c r="F154" s="861">
        <v>0</v>
      </c>
      <c r="G154" s="862">
        <f t="shared" si="0"/>
        <v>0</v>
      </c>
      <c r="H154" s="1259"/>
      <c r="I154" s="1260"/>
      <c r="J154" s="1261"/>
      <c r="M154" s="844"/>
      <c r="O154" s="844"/>
      <c r="P154" s="844"/>
      <c r="Q154" s="844"/>
      <c r="R154" s="844"/>
    </row>
    <row r="155" spans="2:18" ht="14.5" x14ac:dyDescent="0.35">
      <c r="B155" s="781"/>
      <c r="C155" s="776"/>
      <c r="D155" s="863"/>
      <c r="E155" s="864">
        <v>0</v>
      </c>
      <c r="F155" s="864">
        <v>0</v>
      </c>
      <c r="G155" s="865">
        <f t="shared" si="0"/>
        <v>0</v>
      </c>
      <c r="H155" s="1262"/>
      <c r="I155" s="1263"/>
      <c r="J155" s="1264"/>
      <c r="M155" s="844"/>
      <c r="O155" s="844"/>
      <c r="P155" s="844"/>
      <c r="Q155" s="844"/>
      <c r="R155" s="844"/>
    </row>
    <row r="156" spans="2:18" ht="15" thickBot="1" x14ac:dyDescent="0.4">
      <c r="B156" s="781"/>
      <c r="C156" s="776"/>
      <c r="D156" s="866" t="s">
        <v>486</v>
      </c>
      <c r="E156" s="867">
        <f>SUM(E149:E155)</f>
        <v>0</v>
      </c>
      <c r="F156" s="867">
        <f>SUM(F149:F155)</f>
        <v>0</v>
      </c>
      <c r="G156" s="867"/>
      <c r="H156" s="1265"/>
      <c r="I156" s="1266"/>
      <c r="J156" s="1267"/>
      <c r="M156" s="844"/>
      <c r="O156" s="844"/>
      <c r="P156" s="844"/>
      <c r="Q156" s="844"/>
      <c r="R156" s="844"/>
    </row>
    <row r="157" spans="2:18" ht="14.5" x14ac:dyDescent="0.35">
      <c r="B157" s="781"/>
      <c r="C157" s="776"/>
      <c r="D157" s="868"/>
      <c r="E157" s="869"/>
      <c r="M157" s="844"/>
      <c r="O157" s="844"/>
      <c r="P157" s="844"/>
      <c r="Q157" s="844"/>
      <c r="R157" s="844"/>
    </row>
    <row r="158" spans="2:18" ht="15" thickBot="1" x14ac:dyDescent="0.4">
      <c r="B158" s="781"/>
      <c r="C158" s="776"/>
      <c r="D158" s="868"/>
      <c r="E158" s="869"/>
      <c r="M158" s="844"/>
      <c r="O158" s="844"/>
      <c r="P158" s="844"/>
      <c r="Q158" s="844"/>
      <c r="R158" s="844"/>
    </row>
    <row r="159" spans="2:18" ht="14.5" thickBot="1" x14ac:dyDescent="0.35">
      <c r="B159" s="781"/>
      <c r="D159" s="1250" t="s">
        <v>487</v>
      </c>
      <c r="E159" s="1251"/>
      <c r="F159" s="1251"/>
      <c r="G159" s="1251"/>
      <c r="H159" s="1251"/>
      <c r="I159" s="1251"/>
      <c r="J159" s="1252"/>
      <c r="M159" s="844"/>
      <c r="O159" s="844"/>
      <c r="P159" s="844"/>
      <c r="Q159" s="844"/>
      <c r="R159" s="844"/>
    </row>
    <row r="160" spans="2:18" ht="14.5" thickBot="1" x14ac:dyDescent="0.35">
      <c r="B160" s="781"/>
      <c r="D160" s="783" t="s">
        <v>482</v>
      </c>
      <c r="E160" s="859" t="s">
        <v>483</v>
      </c>
      <c r="F160" s="859" t="s">
        <v>484</v>
      </c>
      <c r="G160" s="1222" t="s">
        <v>469</v>
      </c>
      <c r="H160" s="1250" t="s">
        <v>485</v>
      </c>
      <c r="I160" s="1251"/>
      <c r="J160" s="1252"/>
      <c r="M160" s="844"/>
      <c r="O160" s="844"/>
      <c r="P160" s="844"/>
      <c r="Q160" s="844"/>
      <c r="R160" s="844"/>
    </row>
    <row r="161" spans="2:18" ht="14" x14ac:dyDescent="0.3">
      <c r="B161" s="781"/>
      <c r="D161" s="860"/>
      <c r="E161" s="861">
        <v>0</v>
      </c>
      <c r="F161" s="861">
        <v>0</v>
      </c>
      <c r="G161" s="862">
        <f>IF(AND(E161=0,F161=0),0,(F161-E161)/E161)</f>
        <v>0</v>
      </c>
      <c r="H161" s="1256"/>
      <c r="I161" s="1257"/>
      <c r="J161" s="1258"/>
      <c r="M161" s="844"/>
      <c r="O161" s="844"/>
      <c r="P161" s="844"/>
      <c r="Q161" s="844"/>
      <c r="R161" s="844"/>
    </row>
    <row r="162" spans="2:18" ht="14" x14ac:dyDescent="0.3">
      <c r="B162" s="781"/>
      <c r="D162" s="860"/>
      <c r="E162" s="861">
        <v>0</v>
      </c>
      <c r="F162" s="861">
        <v>0</v>
      </c>
      <c r="G162" s="862">
        <f t="shared" ref="G162:G167" si="1">IF(AND(E162=0,F162=0),0,(F162-E162)/E162)</f>
        <v>0</v>
      </c>
      <c r="H162" s="1259"/>
      <c r="I162" s="1260"/>
      <c r="J162" s="1261"/>
      <c r="M162" s="844"/>
      <c r="O162" s="844"/>
      <c r="P162" s="844"/>
      <c r="Q162" s="844"/>
      <c r="R162" s="844"/>
    </row>
    <row r="163" spans="2:18" ht="14" x14ac:dyDescent="0.3">
      <c r="B163" s="781"/>
      <c r="D163" s="860"/>
      <c r="E163" s="861">
        <v>0</v>
      </c>
      <c r="F163" s="861">
        <v>0</v>
      </c>
      <c r="G163" s="862">
        <f t="shared" si="1"/>
        <v>0</v>
      </c>
      <c r="H163" s="1259"/>
      <c r="I163" s="1260"/>
      <c r="J163" s="1261"/>
      <c r="M163" s="844"/>
      <c r="O163" s="844"/>
      <c r="P163" s="844"/>
      <c r="Q163" s="844"/>
      <c r="R163" s="844"/>
    </row>
    <row r="164" spans="2:18" ht="14" x14ac:dyDescent="0.3">
      <c r="B164" s="781"/>
      <c r="D164" s="860"/>
      <c r="E164" s="861">
        <v>0</v>
      </c>
      <c r="F164" s="861">
        <v>0</v>
      </c>
      <c r="G164" s="862">
        <f t="shared" si="1"/>
        <v>0</v>
      </c>
      <c r="H164" s="1259"/>
      <c r="I164" s="1260"/>
      <c r="J164" s="1261"/>
      <c r="M164" s="844"/>
      <c r="O164" s="844"/>
      <c r="P164" s="844"/>
      <c r="Q164" s="844"/>
      <c r="R164" s="844"/>
    </row>
    <row r="165" spans="2:18" ht="14" x14ac:dyDescent="0.3">
      <c r="B165" s="781"/>
      <c r="D165" s="860"/>
      <c r="E165" s="861">
        <v>0</v>
      </c>
      <c r="F165" s="861">
        <v>0</v>
      </c>
      <c r="G165" s="862">
        <f t="shared" si="1"/>
        <v>0</v>
      </c>
      <c r="H165" s="1259"/>
      <c r="I165" s="1260"/>
      <c r="J165" s="1261"/>
      <c r="M165" s="844"/>
      <c r="O165" s="844"/>
      <c r="P165" s="844"/>
      <c r="Q165" s="844"/>
      <c r="R165" s="844"/>
    </row>
    <row r="166" spans="2:18" ht="14" x14ac:dyDescent="0.3">
      <c r="B166" s="781"/>
      <c r="D166" s="860"/>
      <c r="E166" s="861">
        <v>0</v>
      </c>
      <c r="F166" s="861">
        <v>0</v>
      </c>
      <c r="G166" s="862">
        <f t="shared" si="1"/>
        <v>0</v>
      </c>
      <c r="H166" s="1259"/>
      <c r="I166" s="1260"/>
      <c r="J166" s="1261"/>
      <c r="M166" s="844"/>
      <c r="O166" s="844"/>
      <c r="P166" s="844"/>
      <c r="Q166" s="844"/>
      <c r="R166" s="844"/>
    </row>
    <row r="167" spans="2:18" ht="14" x14ac:dyDescent="0.3">
      <c r="B167" s="781"/>
      <c r="D167" s="863"/>
      <c r="E167" s="864">
        <v>0</v>
      </c>
      <c r="F167" s="864">
        <v>0</v>
      </c>
      <c r="G167" s="865">
        <f t="shared" si="1"/>
        <v>0</v>
      </c>
      <c r="H167" s="1262"/>
      <c r="I167" s="1263"/>
      <c r="J167" s="1264"/>
      <c r="M167" s="844"/>
      <c r="O167" s="844"/>
      <c r="P167" s="844"/>
      <c r="Q167" s="844"/>
      <c r="R167" s="844"/>
    </row>
    <row r="168" spans="2:18" ht="14.5" thickBot="1" x14ac:dyDescent="0.35">
      <c r="B168" s="781"/>
      <c r="D168" s="866" t="s">
        <v>488</v>
      </c>
      <c r="E168" s="867">
        <f>SUM(E161:E167)</f>
        <v>0</v>
      </c>
      <c r="F168" s="867">
        <f>SUM(F161:F167)</f>
        <v>0</v>
      </c>
      <c r="G168" s="867"/>
      <c r="H168" s="1265"/>
      <c r="I168" s="1266"/>
      <c r="J168" s="1267"/>
      <c r="M168" s="844"/>
      <c r="O168" s="844"/>
      <c r="P168" s="844"/>
      <c r="Q168" s="844"/>
      <c r="R168" s="844"/>
    </row>
    <row r="169" spans="2:18" ht="14.5" x14ac:dyDescent="0.35">
      <c r="B169" s="781"/>
      <c r="D169" s="776"/>
      <c r="E169" s="776"/>
      <c r="F169" s="776"/>
      <c r="M169" s="844"/>
      <c r="O169" s="844"/>
      <c r="P169" s="844"/>
      <c r="Q169" s="844"/>
      <c r="R169" s="844"/>
    </row>
    <row r="170" spans="2:18" ht="14.5" thickBot="1" x14ac:dyDescent="0.35">
      <c r="B170" s="781"/>
      <c r="D170" s="767" t="s">
        <v>489</v>
      </c>
      <c r="M170" s="844"/>
      <c r="O170" s="844"/>
      <c r="P170" s="844"/>
      <c r="Q170" s="844"/>
      <c r="R170" s="844"/>
    </row>
    <row r="171" spans="2:18" ht="14.5" thickBot="1" x14ac:dyDescent="0.35">
      <c r="B171" s="781"/>
      <c r="D171" s="771"/>
      <c r="E171" s="870"/>
      <c r="F171" s="870"/>
      <c r="G171" s="870"/>
      <c r="H171" s="870"/>
      <c r="I171" s="870"/>
      <c r="J171" s="870"/>
      <c r="K171" s="870"/>
      <c r="L171" s="870"/>
      <c r="M171" s="871"/>
      <c r="N171" s="844"/>
      <c r="O171" s="844"/>
      <c r="P171" s="844"/>
      <c r="Q171" s="844"/>
      <c r="R171" s="844"/>
    </row>
    <row r="172" spans="2:18" ht="14" x14ac:dyDescent="0.3">
      <c r="B172" s="781"/>
      <c r="N172" s="844"/>
      <c r="O172" s="844"/>
      <c r="P172" s="844"/>
      <c r="Q172" s="844"/>
      <c r="R172" s="844"/>
    </row>
    <row r="173" spans="2:18" ht="14" x14ac:dyDescent="0.3">
      <c r="B173" s="770" t="s">
        <v>490</v>
      </c>
      <c r="N173" s="844"/>
      <c r="O173" s="844"/>
      <c r="P173" s="844"/>
      <c r="Q173" s="844"/>
      <c r="R173" s="844"/>
    </row>
    <row r="174" spans="2:18" ht="14" x14ac:dyDescent="0.3">
      <c r="B174" s="770"/>
      <c r="N174" s="844"/>
      <c r="O174" s="844"/>
      <c r="P174" s="844"/>
      <c r="Q174" s="844"/>
      <c r="R174" s="844"/>
    </row>
    <row r="175" spans="2:18" ht="14" x14ac:dyDescent="0.3">
      <c r="C175" s="768" t="s">
        <v>491</v>
      </c>
      <c r="N175" s="844"/>
      <c r="O175" s="844"/>
      <c r="P175" s="844"/>
      <c r="Q175" s="844"/>
      <c r="R175" s="844"/>
    </row>
    <row r="176" spans="2:18" ht="14.5" thickBot="1" x14ac:dyDescent="0.35">
      <c r="B176" s="770"/>
      <c r="N176" s="844"/>
      <c r="O176" s="844"/>
      <c r="P176" s="844"/>
      <c r="Q176" s="844"/>
      <c r="R176" s="844"/>
    </row>
    <row r="177" spans="2:18" ht="14" x14ac:dyDescent="0.3">
      <c r="B177" s="781"/>
      <c r="D177" s="872" t="s">
        <v>492</v>
      </c>
      <c r="E177" s="873" t="s">
        <v>477</v>
      </c>
      <c r="F177" s="873" t="s">
        <v>493</v>
      </c>
      <c r="G177" s="873" t="s">
        <v>494</v>
      </c>
      <c r="H177" s="874" t="s">
        <v>495</v>
      </c>
      <c r="M177" s="844"/>
      <c r="O177" s="844"/>
      <c r="P177" s="844"/>
      <c r="Q177" s="844"/>
      <c r="R177" s="844"/>
    </row>
    <row r="178" spans="2:18" ht="14" x14ac:dyDescent="0.3">
      <c r="B178" s="781"/>
      <c r="D178" s="875"/>
      <c r="E178" s="876">
        <v>0</v>
      </c>
      <c r="F178" s="876">
        <v>0</v>
      </c>
      <c r="G178" s="876">
        <v>0</v>
      </c>
      <c r="H178" s="877">
        <f>E178+F178+G178</f>
        <v>0</v>
      </c>
      <c r="M178" s="844"/>
      <c r="O178" s="844"/>
      <c r="P178" s="844"/>
      <c r="Q178" s="844"/>
      <c r="R178" s="844"/>
    </row>
    <row r="179" spans="2:18" ht="14" x14ac:dyDescent="0.3">
      <c r="B179" s="781"/>
      <c r="D179" s="875"/>
      <c r="E179" s="876">
        <v>0</v>
      </c>
      <c r="F179" s="876">
        <v>0</v>
      </c>
      <c r="G179" s="876">
        <v>0</v>
      </c>
      <c r="H179" s="877">
        <f>E179+F179+G179</f>
        <v>0</v>
      </c>
      <c r="M179" s="844"/>
      <c r="O179" s="844"/>
      <c r="P179" s="844"/>
      <c r="Q179" s="844"/>
      <c r="R179" s="844"/>
    </row>
    <row r="180" spans="2:18" ht="14" x14ac:dyDescent="0.3">
      <c r="B180" s="781"/>
      <c r="D180" s="878"/>
      <c r="E180" s="879">
        <v>0</v>
      </c>
      <c r="F180" s="879">
        <v>0</v>
      </c>
      <c r="G180" s="879">
        <v>0</v>
      </c>
      <c r="H180" s="880">
        <f>E180+F180+G180</f>
        <v>0</v>
      </c>
      <c r="M180" s="844"/>
      <c r="O180" s="844"/>
      <c r="P180" s="844"/>
      <c r="Q180" s="844"/>
      <c r="R180" s="844"/>
    </row>
    <row r="181" spans="2:18" ht="14.5" thickBot="1" x14ac:dyDescent="0.35">
      <c r="B181" s="781"/>
      <c r="D181" s="881" t="s">
        <v>496</v>
      </c>
      <c r="E181" s="882">
        <f>SUM(E178:E180)</f>
        <v>0</v>
      </c>
      <c r="F181" s="882">
        <f>SUM(F178:F180)</f>
        <v>0</v>
      </c>
      <c r="G181" s="882">
        <f>SUM(G178:G180)</f>
        <v>0</v>
      </c>
      <c r="H181" s="882">
        <f>SUM(H178:H180)</f>
        <v>0</v>
      </c>
      <c r="M181" s="844"/>
      <c r="O181" s="844"/>
      <c r="P181" s="844"/>
      <c r="Q181" s="844"/>
      <c r="R181" s="844"/>
    </row>
    <row r="182" spans="2:18" ht="14" x14ac:dyDescent="0.3">
      <c r="B182" s="781"/>
      <c r="M182" s="844"/>
      <c r="O182" s="844"/>
      <c r="P182" s="844"/>
      <c r="Q182" s="844"/>
      <c r="R182" s="844"/>
    </row>
    <row r="183" spans="2:18" ht="14.5" thickBot="1" x14ac:dyDescent="0.35">
      <c r="B183" s="781"/>
      <c r="D183" s="767" t="s">
        <v>489</v>
      </c>
      <c r="M183" s="844"/>
      <c r="O183" s="844"/>
      <c r="P183" s="844"/>
      <c r="Q183" s="844"/>
      <c r="R183" s="844"/>
    </row>
    <row r="184" spans="2:18" ht="14.5" thickBot="1" x14ac:dyDescent="0.35">
      <c r="B184" s="781"/>
      <c r="D184" s="771"/>
      <c r="E184" s="778"/>
      <c r="F184" s="778"/>
      <c r="G184" s="778"/>
      <c r="H184" s="778"/>
      <c r="I184" s="778"/>
      <c r="J184" s="778"/>
      <c r="K184" s="778"/>
      <c r="L184" s="778"/>
      <c r="M184" s="779"/>
      <c r="O184" s="844"/>
      <c r="P184" s="844"/>
      <c r="Q184" s="844"/>
      <c r="R184" s="844"/>
    </row>
    <row r="185" spans="2:18" ht="14" x14ac:dyDescent="0.3">
      <c r="B185" s="781"/>
      <c r="N185" s="844"/>
      <c r="O185" s="844"/>
      <c r="P185" s="844"/>
      <c r="Q185" s="844"/>
      <c r="R185" s="844"/>
    </row>
    <row r="186" spans="2:18" ht="14" x14ac:dyDescent="0.3">
      <c r="B186" s="781"/>
      <c r="N186" s="844"/>
      <c r="O186" s="844"/>
      <c r="P186" s="844"/>
      <c r="Q186" s="844"/>
      <c r="R186" s="844"/>
    </row>
    <row r="187" spans="2:18" ht="14" x14ac:dyDescent="0.3">
      <c r="B187" s="781"/>
      <c r="N187" s="844"/>
      <c r="O187" s="844"/>
      <c r="P187" s="844"/>
      <c r="Q187" s="844"/>
      <c r="R187" s="844"/>
    </row>
    <row r="188" spans="2:18" ht="14" x14ac:dyDescent="0.3">
      <c r="B188" s="770" t="s">
        <v>497</v>
      </c>
      <c r="M188" s="868"/>
      <c r="N188" s="883"/>
      <c r="O188" s="883"/>
      <c r="P188" s="883"/>
      <c r="Q188" s="883"/>
    </row>
    <row r="189" spans="2:18" ht="14" x14ac:dyDescent="0.3">
      <c r="B189" s="770"/>
      <c r="M189" s="868"/>
      <c r="N189" s="883"/>
      <c r="O189" s="883"/>
      <c r="P189" s="883"/>
      <c r="Q189" s="883"/>
    </row>
    <row r="190" spans="2:18" ht="14.5" x14ac:dyDescent="0.35">
      <c r="B190" s="770"/>
      <c r="C190" s="1160" t="s">
        <v>498</v>
      </c>
      <c r="M190" s="868"/>
      <c r="N190" s="883"/>
      <c r="O190" s="883"/>
      <c r="P190" s="883"/>
      <c r="Q190" s="883"/>
    </row>
    <row r="191" spans="2:18" ht="14" x14ac:dyDescent="0.3">
      <c r="B191" s="770"/>
      <c r="M191" s="868"/>
      <c r="N191" s="883"/>
      <c r="O191" s="883"/>
      <c r="P191" s="883"/>
      <c r="Q191" s="883"/>
    </row>
    <row r="192" spans="2:18" ht="14" x14ac:dyDescent="0.3">
      <c r="B192" s="770"/>
      <c r="C192" s="768" t="s">
        <v>499</v>
      </c>
      <c r="M192" s="868"/>
      <c r="N192" s="883"/>
      <c r="O192" s="883"/>
      <c r="P192" s="883"/>
      <c r="Q192" s="883"/>
    </row>
    <row r="193" spans="2:17" ht="14" x14ac:dyDescent="0.3">
      <c r="B193" s="781"/>
      <c r="M193" s="868"/>
      <c r="N193" s="883"/>
      <c r="O193" s="883"/>
      <c r="P193" s="883"/>
      <c r="Q193" s="883"/>
    </row>
    <row r="194" spans="2:17" ht="14.5" thickBot="1" x14ac:dyDescent="0.35">
      <c r="B194" s="781"/>
      <c r="M194" s="868"/>
      <c r="N194" s="883"/>
      <c r="O194" s="883"/>
      <c r="P194" s="883"/>
      <c r="Q194" s="883"/>
    </row>
    <row r="195" spans="2:17" ht="14.5" thickBot="1" x14ac:dyDescent="0.35">
      <c r="B195" s="781"/>
      <c r="D195" s="767" t="s">
        <v>500</v>
      </c>
      <c r="E195" s="884" t="str">
        <f>IF('Financial  Viability  E'!C13=0,"",'Financial  Viability  E'!C13)</f>
        <v/>
      </c>
      <c r="F195" s="1268" t="str">
        <f>IF(E195="","",IF(E195&gt;=1,"In compliance, no explanation required",IF(E195&lt;1,"Out of compliance, explanation required below:","")))</f>
        <v/>
      </c>
      <c r="G195" s="1268"/>
      <c r="H195" s="1221"/>
      <c r="L195" s="868"/>
      <c r="M195" s="883"/>
      <c r="N195" s="883"/>
      <c r="P195" s="883"/>
      <c r="Q195" s="883"/>
    </row>
    <row r="196" spans="2:17" ht="14" x14ac:dyDescent="0.3">
      <c r="B196" s="781"/>
      <c r="D196" s="885" t="s">
        <v>501</v>
      </c>
      <c r="L196" s="868"/>
      <c r="M196" s="883"/>
      <c r="N196" s="883"/>
      <c r="P196" s="883"/>
      <c r="Q196" s="883"/>
    </row>
    <row r="197" spans="2:17" ht="14.5" thickBot="1" x14ac:dyDescent="0.35">
      <c r="B197" s="781"/>
      <c r="E197" s="768" t="s">
        <v>502</v>
      </c>
      <c r="L197" s="868"/>
      <c r="M197" s="883"/>
      <c r="N197" s="883"/>
      <c r="P197" s="883"/>
      <c r="Q197" s="883"/>
    </row>
    <row r="198" spans="2:17" ht="14.5" thickBot="1" x14ac:dyDescent="0.35">
      <c r="B198" s="781"/>
      <c r="E198" s="886"/>
      <c r="F198" s="887"/>
      <c r="G198" s="887"/>
      <c r="H198" s="887"/>
      <c r="I198" s="887"/>
      <c r="J198" s="887"/>
      <c r="K198" s="887"/>
      <c r="L198" s="887"/>
      <c r="M198" s="888"/>
      <c r="N198" s="883"/>
      <c r="P198" s="883"/>
      <c r="Q198" s="883"/>
    </row>
    <row r="199" spans="2:17" ht="14" x14ac:dyDescent="0.3">
      <c r="B199" s="781"/>
      <c r="L199" s="868"/>
      <c r="M199" s="883"/>
      <c r="N199" s="883"/>
      <c r="P199" s="883"/>
      <c r="Q199" s="883"/>
    </row>
    <row r="200" spans="2:17" ht="14" x14ac:dyDescent="0.3">
      <c r="B200" s="781"/>
      <c r="L200" s="868"/>
      <c r="M200" s="883"/>
      <c r="N200" s="883"/>
      <c r="P200" s="883"/>
      <c r="Q200" s="883"/>
    </row>
    <row r="201" spans="2:17" ht="14.5" thickBot="1" x14ac:dyDescent="0.35">
      <c r="B201" s="781"/>
      <c r="E201" s="768" t="s">
        <v>503</v>
      </c>
      <c r="L201" s="868"/>
      <c r="M201" s="883"/>
      <c r="N201" s="883"/>
      <c r="P201" s="883"/>
      <c r="Q201" s="883"/>
    </row>
    <row r="202" spans="2:17" ht="14.5" thickBot="1" x14ac:dyDescent="0.35">
      <c r="B202" s="781"/>
      <c r="E202" s="886"/>
      <c r="F202" s="887"/>
      <c r="G202" s="887"/>
      <c r="H202" s="887"/>
      <c r="I202" s="887"/>
      <c r="J202" s="887"/>
      <c r="K202" s="887"/>
      <c r="L202" s="887"/>
      <c r="M202" s="888"/>
      <c r="N202" s="883"/>
      <c r="P202" s="883"/>
      <c r="Q202" s="883"/>
    </row>
    <row r="203" spans="2:17" ht="14" x14ac:dyDescent="0.3">
      <c r="B203" s="781"/>
      <c r="L203" s="868"/>
      <c r="M203" s="883"/>
      <c r="N203" s="883"/>
      <c r="P203" s="883"/>
      <c r="Q203" s="883"/>
    </row>
    <row r="204" spans="2:17" ht="14.5" thickBot="1" x14ac:dyDescent="0.35">
      <c r="B204" s="781"/>
      <c r="L204" s="868"/>
      <c r="M204" s="883"/>
      <c r="N204" s="883"/>
      <c r="P204" s="883"/>
      <c r="Q204" s="883"/>
    </row>
    <row r="205" spans="2:17" ht="14.5" thickBot="1" x14ac:dyDescent="0.35">
      <c r="B205" s="781"/>
      <c r="D205" s="1226" t="s">
        <v>504</v>
      </c>
      <c r="E205" s="889" t="str">
        <f>IF('Financial  Viability  E'!C25=0,"",'Financial  Viability  E'!C25)</f>
        <v/>
      </c>
      <c r="F205" s="1268" t="str">
        <f>IF(E205="","",IF(E205&gt;=250,"In compliance, no explanation required",IF(E205&lt;250,"Out of compliance, explanation required below:","")))</f>
        <v/>
      </c>
      <c r="G205" s="1268"/>
      <c r="H205" s="1221"/>
      <c r="L205" s="868"/>
      <c r="M205" s="883"/>
      <c r="N205" s="883"/>
      <c r="P205" s="883"/>
      <c r="Q205" s="883"/>
    </row>
    <row r="206" spans="2:17" ht="14" x14ac:dyDescent="0.3">
      <c r="B206" s="781"/>
      <c r="D206" s="885" t="s">
        <v>505</v>
      </c>
      <c r="L206" s="868"/>
      <c r="M206" s="883"/>
      <c r="N206" s="883"/>
      <c r="P206" s="883"/>
      <c r="Q206" s="883"/>
    </row>
    <row r="207" spans="2:17" ht="14.5" thickBot="1" x14ac:dyDescent="0.35">
      <c r="B207" s="781"/>
      <c r="E207" s="768" t="s">
        <v>502</v>
      </c>
      <c r="L207" s="868"/>
      <c r="M207" s="883"/>
      <c r="N207" s="883"/>
      <c r="P207" s="883"/>
      <c r="Q207" s="883"/>
    </row>
    <row r="208" spans="2:17" ht="14.5" thickBot="1" x14ac:dyDescent="0.35">
      <c r="B208" s="781"/>
      <c r="E208" s="886"/>
      <c r="F208" s="887"/>
      <c r="G208" s="887"/>
      <c r="H208" s="887"/>
      <c r="I208" s="887"/>
      <c r="J208" s="887"/>
      <c r="K208" s="887"/>
      <c r="L208" s="887"/>
      <c r="M208" s="888"/>
      <c r="N208" s="883"/>
      <c r="P208" s="883"/>
      <c r="Q208" s="883"/>
    </row>
    <row r="209" spans="2:17" ht="14" x14ac:dyDescent="0.3">
      <c r="B209" s="781"/>
      <c r="L209" s="868"/>
      <c r="M209" s="883"/>
      <c r="N209" s="883"/>
      <c r="P209" s="883"/>
      <c r="Q209" s="883"/>
    </row>
    <row r="210" spans="2:17" ht="14" x14ac:dyDescent="0.3">
      <c r="B210" s="781"/>
      <c r="L210" s="868"/>
      <c r="M210" s="883"/>
      <c r="N210" s="883"/>
      <c r="P210" s="883"/>
      <c r="Q210" s="883"/>
    </row>
    <row r="211" spans="2:17" ht="14.5" thickBot="1" x14ac:dyDescent="0.35">
      <c r="B211" s="781"/>
      <c r="E211" s="768" t="s">
        <v>503</v>
      </c>
      <c r="L211" s="868"/>
      <c r="M211" s="883"/>
      <c r="N211" s="883"/>
      <c r="P211" s="883"/>
      <c r="Q211" s="883"/>
    </row>
    <row r="212" spans="2:17" ht="14.5" thickBot="1" x14ac:dyDescent="0.35">
      <c r="B212" s="781"/>
      <c r="E212" s="886"/>
      <c r="F212" s="887"/>
      <c r="G212" s="887"/>
      <c r="H212" s="887"/>
      <c r="I212" s="887"/>
      <c r="J212" s="887"/>
      <c r="K212" s="887"/>
      <c r="L212" s="887"/>
      <c r="M212" s="888"/>
      <c r="N212" s="883"/>
      <c r="P212" s="883"/>
      <c r="Q212" s="883"/>
    </row>
    <row r="213" spans="2:17" ht="14" x14ac:dyDescent="0.3">
      <c r="B213" s="781"/>
      <c r="L213" s="868"/>
      <c r="M213" s="883"/>
      <c r="N213" s="883"/>
      <c r="P213" s="883"/>
      <c r="Q213" s="883"/>
    </row>
    <row r="214" spans="2:17" ht="14.5" thickBot="1" x14ac:dyDescent="0.35">
      <c r="B214" s="781"/>
      <c r="L214" s="868"/>
      <c r="M214" s="883"/>
      <c r="N214" s="883"/>
      <c r="P214" s="883"/>
      <c r="Q214" s="883"/>
    </row>
    <row r="215" spans="2:17" ht="14.5" thickBot="1" x14ac:dyDescent="0.35">
      <c r="B215" s="781"/>
      <c r="D215" s="767" t="s">
        <v>506</v>
      </c>
      <c r="E215" s="890" t="str">
        <f>IF('Financial  Viability  E'!C42=0,"",'Financial  Viability  E'!C42)</f>
        <v/>
      </c>
      <c r="F215" s="1268" t="str">
        <f>IF(E215="","",IF(E215&lt;=10%,"In compliance, no explanation required",IF(E215&gt;10%,"Out of compliance, explanation required below:","")))</f>
        <v/>
      </c>
      <c r="G215" s="1268"/>
      <c r="H215" s="1221"/>
      <c r="L215" s="868"/>
      <c r="M215" s="883"/>
      <c r="N215" s="883"/>
      <c r="P215" s="883"/>
      <c r="Q215" s="883"/>
    </row>
    <row r="216" spans="2:17" ht="11.5" customHeight="1" x14ac:dyDescent="0.3">
      <c r="B216" s="781"/>
      <c r="D216" s="885" t="s">
        <v>507</v>
      </c>
      <c r="L216" s="868"/>
      <c r="M216" s="883"/>
      <c r="N216" s="883"/>
      <c r="P216" s="883"/>
      <c r="Q216" s="883"/>
    </row>
    <row r="217" spans="2:17" ht="14.5" thickBot="1" x14ac:dyDescent="0.35">
      <c r="B217" s="781"/>
      <c r="E217" s="768" t="s">
        <v>502</v>
      </c>
      <c r="L217" s="868"/>
      <c r="M217" s="883"/>
      <c r="N217" s="883"/>
      <c r="P217" s="883"/>
      <c r="Q217" s="883"/>
    </row>
    <row r="218" spans="2:17" ht="14.5" thickBot="1" x14ac:dyDescent="0.35">
      <c r="B218" s="781"/>
      <c r="E218" s="771"/>
      <c r="F218" s="772"/>
      <c r="G218" s="772"/>
      <c r="H218" s="772"/>
      <c r="I218" s="772"/>
      <c r="J218" s="772"/>
      <c r="K218" s="772"/>
      <c r="L218" s="772"/>
      <c r="M218" s="891"/>
      <c r="N218" s="883"/>
      <c r="P218" s="883"/>
      <c r="Q218" s="883"/>
    </row>
    <row r="219" spans="2:17" ht="14" x14ac:dyDescent="0.3">
      <c r="B219" s="781"/>
      <c r="L219" s="868"/>
      <c r="M219" s="883"/>
      <c r="N219" s="883"/>
      <c r="P219" s="883"/>
      <c r="Q219" s="883"/>
    </row>
    <row r="220" spans="2:17" ht="14" x14ac:dyDescent="0.3">
      <c r="B220" s="781"/>
      <c r="L220" s="868"/>
      <c r="M220" s="883"/>
      <c r="N220" s="883"/>
      <c r="P220" s="883"/>
      <c r="Q220" s="883"/>
    </row>
    <row r="221" spans="2:17" ht="14.5" thickBot="1" x14ac:dyDescent="0.35">
      <c r="B221" s="781"/>
      <c r="E221" s="768" t="s">
        <v>503</v>
      </c>
      <c r="L221" s="868"/>
      <c r="M221" s="883"/>
      <c r="N221" s="883"/>
      <c r="P221" s="883"/>
      <c r="Q221" s="883"/>
    </row>
    <row r="222" spans="2:17" ht="14.5" thickBot="1" x14ac:dyDescent="0.35">
      <c r="B222" s="781"/>
      <c r="E222" s="771"/>
      <c r="F222" s="772"/>
      <c r="G222" s="772"/>
      <c r="H222" s="772"/>
      <c r="I222" s="772"/>
      <c r="J222" s="772"/>
      <c r="K222" s="772"/>
      <c r="L222" s="772"/>
      <c r="M222" s="891"/>
      <c r="N222" s="883"/>
      <c r="P222" s="883"/>
      <c r="Q222" s="883"/>
    </row>
    <row r="223" spans="2:17" ht="14" x14ac:dyDescent="0.3">
      <c r="B223" s="781"/>
      <c r="L223" s="868"/>
      <c r="M223" s="883"/>
      <c r="N223" s="883"/>
      <c r="P223" s="883"/>
      <c r="Q223" s="883"/>
    </row>
    <row r="224" spans="2:17" ht="14.5" thickBot="1" x14ac:dyDescent="0.35">
      <c r="B224" s="781"/>
      <c r="L224" s="868"/>
      <c r="M224" s="883"/>
      <c r="N224" s="883"/>
      <c r="P224" s="883"/>
      <c r="Q224" s="883"/>
    </row>
    <row r="225" spans="2:17" ht="14.5" thickBot="1" x14ac:dyDescent="0.35">
      <c r="B225" s="781"/>
      <c r="D225" s="767" t="s">
        <v>508</v>
      </c>
      <c r="E225" s="890" t="str">
        <f>IF(ISERROR(#REF!),"",#REF!)</f>
        <v/>
      </c>
      <c r="F225" s="1268" t="str">
        <f>IF(E225="","",IF(E225&gt;=85%,"In compliance, no explanation required",IF(E225&lt;85%,"Out of compliance, explanation required below:","")))</f>
        <v/>
      </c>
      <c r="G225" s="1268"/>
      <c r="H225" s="1221"/>
      <c r="L225" s="868"/>
      <c r="M225" s="883"/>
      <c r="N225" s="883"/>
      <c r="P225" s="883"/>
      <c r="Q225" s="883"/>
    </row>
    <row r="226" spans="2:17" ht="14" x14ac:dyDescent="0.3">
      <c r="B226" s="781"/>
      <c r="D226" s="885" t="s">
        <v>509</v>
      </c>
      <c r="L226" s="868"/>
      <c r="M226" s="883"/>
      <c r="N226" s="883"/>
      <c r="P226" s="883"/>
      <c r="Q226" s="883"/>
    </row>
    <row r="227" spans="2:17" ht="14.5" thickBot="1" x14ac:dyDescent="0.35">
      <c r="B227" s="781"/>
      <c r="E227" s="768" t="s">
        <v>502</v>
      </c>
      <c r="L227" s="868"/>
      <c r="M227" s="883"/>
      <c r="N227" s="883"/>
      <c r="P227" s="883"/>
      <c r="Q227" s="883"/>
    </row>
    <row r="228" spans="2:17" ht="14.5" thickBot="1" x14ac:dyDescent="0.35">
      <c r="B228" s="781"/>
      <c r="E228" s="771"/>
      <c r="F228" s="772"/>
      <c r="G228" s="772"/>
      <c r="H228" s="772"/>
      <c r="I228" s="772"/>
      <c r="J228" s="772"/>
      <c r="K228" s="772"/>
      <c r="L228" s="772"/>
      <c r="M228" s="891"/>
      <c r="N228" s="883"/>
      <c r="P228" s="883"/>
      <c r="Q228" s="883"/>
    </row>
    <row r="229" spans="2:17" ht="14" x14ac:dyDescent="0.3">
      <c r="B229" s="781"/>
      <c r="L229" s="868"/>
      <c r="M229" s="883"/>
      <c r="N229" s="883"/>
      <c r="P229" s="883"/>
      <c r="Q229" s="883"/>
    </row>
    <row r="230" spans="2:17" ht="14" x14ac:dyDescent="0.3">
      <c r="B230" s="781"/>
      <c r="L230" s="868"/>
      <c r="M230" s="883"/>
      <c r="N230" s="883"/>
      <c r="P230" s="883"/>
      <c r="Q230" s="883"/>
    </row>
    <row r="231" spans="2:17" ht="14.5" thickBot="1" x14ac:dyDescent="0.35">
      <c r="B231" s="781"/>
      <c r="E231" s="768" t="s">
        <v>503</v>
      </c>
      <c r="L231" s="868"/>
      <c r="M231" s="883"/>
      <c r="N231" s="883"/>
      <c r="P231" s="883"/>
      <c r="Q231" s="883"/>
    </row>
    <row r="232" spans="2:17" ht="14.5" thickBot="1" x14ac:dyDescent="0.35">
      <c r="B232" s="781"/>
      <c r="E232" s="771"/>
      <c r="F232" s="772"/>
      <c r="G232" s="772"/>
      <c r="H232" s="772"/>
      <c r="I232" s="772"/>
      <c r="J232" s="772"/>
      <c r="K232" s="772"/>
      <c r="L232" s="772"/>
      <c r="M232" s="891"/>
      <c r="N232" s="883"/>
      <c r="P232" s="883"/>
      <c r="Q232" s="883"/>
    </row>
    <row r="233" spans="2:17" ht="14" x14ac:dyDescent="0.3">
      <c r="B233" s="781"/>
      <c r="E233" s="892"/>
      <c r="F233" s="892"/>
      <c r="G233" s="892"/>
      <c r="H233" s="892"/>
      <c r="I233" s="892"/>
      <c r="J233" s="892"/>
      <c r="K233" s="892"/>
      <c r="L233" s="892"/>
      <c r="M233" s="893"/>
      <c r="N233" s="883"/>
      <c r="P233" s="883"/>
      <c r="Q233" s="883"/>
    </row>
    <row r="234" spans="2:17" ht="14.5" thickBot="1" x14ac:dyDescent="0.35">
      <c r="B234" s="781"/>
      <c r="E234" s="892"/>
      <c r="F234" s="892"/>
      <c r="G234" s="892"/>
      <c r="H234" s="892"/>
      <c r="I234" s="892"/>
      <c r="J234" s="892"/>
      <c r="K234" s="892"/>
      <c r="L234" s="892"/>
      <c r="M234" s="893"/>
      <c r="N234" s="883"/>
      <c r="P234" s="883"/>
      <c r="Q234" s="883"/>
    </row>
    <row r="235" spans="2:17" ht="14.5" thickBot="1" x14ac:dyDescent="0.35">
      <c r="B235" s="781"/>
      <c r="D235" s="767" t="s">
        <v>510</v>
      </c>
      <c r="E235" s="1159"/>
      <c r="F235" s="892"/>
      <c r="G235" s="892"/>
      <c r="H235" s="892"/>
      <c r="I235" s="892"/>
      <c r="J235" s="892"/>
      <c r="K235" s="892"/>
      <c r="L235" s="892"/>
      <c r="M235" s="893"/>
      <c r="N235" s="883"/>
      <c r="P235" s="883"/>
      <c r="Q235" s="883"/>
    </row>
    <row r="236" spans="2:17" ht="14" x14ac:dyDescent="0.3">
      <c r="B236" s="781"/>
      <c r="E236" s="892"/>
      <c r="F236" s="892"/>
      <c r="G236" s="892"/>
      <c r="H236" s="892"/>
      <c r="I236" s="892"/>
      <c r="J236" s="892"/>
      <c r="K236" s="892"/>
      <c r="L236" s="892"/>
      <c r="M236" s="893"/>
      <c r="N236" s="883"/>
      <c r="P236" s="883"/>
      <c r="Q236" s="883"/>
    </row>
    <row r="237" spans="2:17" ht="14.5" thickBot="1" x14ac:dyDescent="0.35">
      <c r="B237" s="781"/>
      <c r="E237" s="768" t="s">
        <v>511</v>
      </c>
      <c r="F237" s="892"/>
      <c r="G237" s="892"/>
      <c r="H237" s="892"/>
      <c r="I237" s="892"/>
      <c r="J237" s="892"/>
      <c r="K237" s="892"/>
      <c r="L237" s="892"/>
      <c r="M237" s="893"/>
      <c r="N237" s="883"/>
      <c r="P237" s="883"/>
      <c r="Q237" s="883"/>
    </row>
    <row r="238" spans="2:17" ht="14.5" thickBot="1" x14ac:dyDescent="0.35">
      <c r="B238" s="781"/>
      <c r="E238" s="771"/>
      <c r="F238" s="772"/>
      <c r="G238" s="772"/>
      <c r="H238" s="772"/>
      <c r="I238" s="772"/>
      <c r="J238" s="772"/>
      <c r="K238" s="772"/>
      <c r="L238" s="772"/>
      <c r="M238" s="891"/>
      <c r="N238" s="883"/>
      <c r="P238" s="883"/>
      <c r="Q238" s="883"/>
    </row>
    <row r="239" spans="2:17" ht="14" x14ac:dyDescent="0.3">
      <c r="B239" s="781"/>
      <c r="E239" s="892"/>
      <c r="F239" s="892"/>
      <c r="G239" s="892"/>
      <c r="H239" s="892"/>
      <c r="I239" s="892"/>
      <c r="J239" s="892"/>
      <c r="K239" s="892"/>
      <c r="L239" s="892"/>
      <c r="M239" s="893"/>
      <c r="N239" s="883"/>
      <c r="P239" s="883"/>
      <c r="Q239" s="883"/>
    </row>
    <row r="240" spans="2:17" ht="14" x14ac:dyDescent="0.3">
      <c r="B240" s="781"/>
      <c r="E240" s="892"/>
      <c r="F240" s="892"/>
      <c r="G240" s="892"/>
      <c r="H240" s="892"/>
      <c r="I240" s="892"/>
      <c r="J240" s="892"/>
      <c r="K240" s="892"/>
      <c r="L240" s="892"/>
      <c r="M240" s="893"/>
      <c r="N240" s="883"/>
      <c r="P240" s="883"/>
      <c r="Q240" s="883"/>
    </row>
    <row r="241" spans="2:17" ht="14" x14ac:dyDescent="0.3">
      <c r="B241" s="781"/>
      <c r="E241" s="892"/>
      <c r="F241" s="892"/>
      <c r="G241" s="892"/>
      <c r="H241" s="892"/>
      <c r="I241" s="892"/>
      <c r="J241" s="892"/>
      <c r="K241" s="892"/>
      <c r="L241" s="892"/>
      <c r="M241" s="893"/>
      <c r="N241" s="883"/>
      <c r="P241" s="883"/>
      <c r="Q241" s="883"/>
    </row>
    <row r="242" spans="2:17" ht="14" x14ac:dyDescent="0.3">
      <c r="B242" s="781"/>
      <c r="E242" s="892"/>
      <c r="F242" s="892"/>
      <c r="G242" s="892"/>
      <c r="H242" s="892"/>
      <c r="I242" s="892"/>
      <c r="J242" s="892"/>
      <c r="K242" s="892"/>
      <c r="L242" s="892"/>
      <c r="M242" s="893"/>
      <c r="N242" s="883"/>
      <c r="P242" s="883"/>
      <c r="Q242" s="883"/>
    </row>
    <row r="243" spans="2:17" ht="14" x14ac:dyDescent="0.3">
      <c r="B243" s="781"/>
      <c r="F243" s="894"/>
      <c r="G243" s="894"/>
      <c r="H243" s="894"/>
      <c r="I243" s="894"/>
      <c r="J243" s="894"/>
      <c r="K243" s="894"/>
      <c r="L243" s="894"/>
      <c r="M243" s="894"/>
      <c r="N243" s="895"/>
      <c r="O243" s="883"/>
      <c r="P243" s="883"/>
      <c r="Q243" s="883"/>
    </row>
    <row r="244" spans="2:17" ht="14" x14ac:dyDescent="0.3">
      <c r="B244" s="770" t="s">
        <v>512</v>
      </c>
    </row>
    <row r="245" spans="2:17" ht="14" x14ac:dyDescent="0.3">
      <c r="B245" s="781"/>
    </row>
    <row r="246" spans="2:17" ht="14" x14ac:dyDescent="0.3">
      <c r="B246" s="781"/>
      <c r="D246" s="767" t="s">
        <v>513</v>
      </c>
    </row>
    <row r="247" spans="2:17" ht="14" x14ac:dyDescent="0.3">
      <c r="B247" s="781"/>
    </row>
    <row r="248" spans="2:17" ht="14" x14ac:dyDescent="0.3">
      <c r="B248" s="770" t="s">
        <v>514</v>
      </c>
      <c r="C248" s="896"/>
    </row>
    <row r="249" spans="2:17" ht="14" x14ac:dyDescent="0.3">
      <c r="B249" s="770"/>
      <c r="C249" s="896"/>
    </row>
    <row r="250" spans="2:17" ht="14" x14ac:dyDescent="0.3">
      <c r="B250" s="770" t="s">
        <v>515</v>
      </c>
    </row>
    <row r="251" spans="2:17" ht="14" x14ac:dyDescent="0.3">
      <c r="B251" s="781"/>
    </row>
    <row r="252" spans="2:17" ht="14" x14ac:dyDescent="0.3">
      <c r="B252" s="770" t="s">
        <v>516</v>
      </c>
    </row>
    <row r="253" spans="2:17" s="776" customFormat="1" ht="14.5" x14ac:dyDescent="0.35"/>
    <row r="254" spans="2:17" s="776" customFormat="1" ht="14.5" x14ac:dyDescent="0.35">
      <c r="C254" s="768" t="s">
        <v>517</v>
      </c>
      <c r="G254" s="775" t="s">
        <v>420</v>
      </c>
    </row>
    <row r="255" spans="2:17" ht="14" x14ac:dyDescent="0.3">
      <c r="B255" s="781"/>
    </row>
    <row r="256" spans="2:17" ht="14.5" thickBot="1" x14ac:dyDescent="0.35">
      <c r="B256" s="781"/>
      <c r="D256" s="767" t="str">
        <f>IF(G254="Yes","Please complete the table below:",IF(G254="No","Explanation not required",""))</f>
        <v/>
      </c>
    </row>
    <row r="257" spans="2:13" ht="28.5" customHeight="1" thickBot="1" x14ac:dyDescent="0.35">
      <c r="B257" s="781"/>
      <c r="D257" s="897" t="s">
        <v>518</v>
      </c>
      <c r="E257" s="898" t="s">
        <v>519</v>
      </c>
      <c r="F257" s="898" t="s">
        <v>520</v>
      </c>
      <c r="G257" s="898" t="s">
        <v>521</v>
      </c>
      <c r="H257" s="898" t="s">
        <v>522</v>
      </c>
      <c r="I257" s="899" t="s">
        <v>496</v>
      </c>
      <c r="K257" s="900"/>
    </row>
    <row r="258" spans="2:13" ht="14" x14ac:dyDescent="0.3">
      <c r="B258" s="781"/>
      <c r="D258" s="901"/>
      <c r="E258" s="902"/>
      <c r="F258" s="903"/>
      <c r="G258" s="904">
        <v>0</v>
      </c>
      <c r="H258" s="904">
        <v>0</v>
      </c>
      <c r="I258" s="905">
        <f t="shared" ref="I258:I266" si="2">G258+H258</f>
        <v>0</v>
      </c>
      <c r="K258" s="900"/>
    </row>
    <row r="259" spans="2:13" ht="14" x14ac:dyDescent="0.3">
      <c r="B259" s="781"/>
      <c r="D259" s="906"/>
      <c r="E259" s="907"/>
      <c r="F259" s="908"/>
      <c r="G259" s="909">
        <v>0</v>
      </c>
      <c r="H259" s="909">
        <v>0</v>
      </c>
      <c r="I259" s="910">
        <f t="shared" si="2"/>
        <v>0</v>
      </c>
      <c r="K259" s="900"/>
    </row>
    <row r="260" spans="2:13" ht="14" x14ac:dyDescent="0.3">
      <c r="B260" s="781"/>
      <c r="D260" s="906"/>
      <c r="E260" s="907"/>
      <c r="F260" s="908"/>
      <c r="G260" s="909">
        <v>0</v>
      </c>
      <c r="H260" s="909">
        <v>0</v>
      </c>
      <c r="I260" s="910">
        <f t="shared" si="2"/>
        <v>0</v>
      </c>
      <c r="K260" s="900"/>
    </row>
    <row r="261" spans="2:13" ht="14" x14ac:dyDescent="0.3">
      <c r="B261" s="781"/>
      <c r="D261" s="906"/>
      <c r="E261" s="907"/>
      <c r="F261" s="908"/>
      <c r="G261" s="909">
        <v>0</v>
      </c>
      <c r="H261" s="909">
        <v>0</v>
      </c>
      <c r="I261" s="910">
        <f t="shared" si="2"/>
        <v>0</v>
      </c>
      <c r="K261" s="900"/>
    </row>
    <row r="262" spans="2:13" ht="14" x14ac:dyDescent="0.3">
      <c r="B262" s="781"/>
      <c r="D262" s="906"/>
      <c r="E262" s="907"/>
      <c r="F262" s="908"/>
      <c r="G262" s="909">
        <v>0</v>
      </c>
      <c r="H262" s="909">
        <v>0</v>
      </c>
      <c r="I262" s="910">
        <f t="shared" si="2"/>
        <v>0</v>
      </c>
      <c r="K262" s="900"/>
    </row>
    <row r="263" spans="2:13" ht="14" x14ac:dyDescent="0.3">
      <c r="B263" s="781"/>
      <c r="D263" s="906"/>
      <c r="E263" s="907"/>
      <c r="F263" s="908"/>
      <c r="G263" s="909">
        <v>0</v>
      </c>
      <c r="H263" s="909">
        <v>0</v>
      </c>
      <c r="I263" s="910">
        <f t="shared" si="2"/>
        <v>0</v>
      </c>
      <c r="K263" s="900"/>
    </row>
    <row r="264" spans="2:13" ht="14" x14ac:dyDescent="0.3">
      <c r="B264" s="781"/>
      <c r="D264" s="906"/>
      <c r="E264" s="907"/>
      <c r="F264" s="908"/>
      <c r="G264" s="909">
        <v>0</v>
      </c>
      <c r="H264" s="909">
        <v>0</v>
      </c>
      <c r="I264" s="910">
        <f t="shared" si="2"/>
        <v>0</v>
      </c>
      <c r="K264" s="900"/>
    </row>
    <row r="265" spans="2:13" ht="14" x14ac:dyDescent="0.3">
      <c r="B265" s="781"/>
      <c r="D265" s="906"/>
      <c r="E265" s="908" t="s">
        <v>523</v>
      </c>
      <c r="F265" s="908"/>
      <c r="G265" s="909">
        <v>0</v>
      </c>
      <c r="H265" s="909">
        <v>0</v>
      </c>
      <c r="I265" s="910">
        <f t="shared" si="2"/>
        <v>0</v>
      </c>
      <c r="K265" s="900"/>
    </row>
    <row r="266" spans="2:13" ht="14.5" thickBot="1" x14ac:dyDescent="0.35">
      <c r="B266" s="781"/>
      <c r="D266" s="911"/>
      <c r="E266" s="912" t="s">
        <v>523</v>
      </c>
      <c r="F266" s="912"/>
      <c r="G266" s="913">
        <v>0</v>
      </c>
      <c r="H266" s="913">
        <v>0</v>
      </c>
      <c r="I266" s="914">
        <f t="shared" si="2"/>
        <v>0</v>
      </c>
      <c r="K266" s="900"/>
    </row>
    <row r="267" spans="2:13" ht="14.5" thickBot="1" x14ac:dyDescent="0.35">
      <c r="B267" s="781"/>
      <c r="D267" s="915"/>
      <c r="E267" s="916" t="s">
        <v>524</v>
      </c>
      <c r="F267" s="917"/>
      <c r="G267" s="918">
        <f>SUM(G258:G266)</f>
        <v>0</v>
      </c>
      <c r="H267" s="918">
        <f>SUM(H258:H266)</f>
        <v>0</v>
      </c>
      <c r="I267" s="919">
        <f>SUM(I258:I266)</f>
        <v>0</v>
      </c>
      <c r="K267" s="900"/>
    </row>
    <row r="268" spans="2:13" ht="14" x14ac:dyDescent="0.3">
      <c r="B268" s="781"/>
    </row>
    <row r="269" spans="2:13" ht="14.5" thickBot="1" x14ac:dyDescent="0.35">
      <c r="B269" s="781"/>
      <c r="D269" s="767" t="s">
        <v>489</v>
      </c>
      <c r="M269" s="844"/>
    </row>
    <row r="270" spans="2:13" ht="14.5" thickBot="1" x14ac:dyDescent="0.35">
      <c r="B270" s="781"/>
      <c r="D270" s="771"/>
      <c r="E270" s="778"/>
      <c r="F270" s="778"/>
      <c r="G270" s="778"/>
      <c r="H270" s="778"/>
      <c r="I270" s="778"/>
      <c r="J270" s="778"/>
      <c r="K270" s="778"/>
      <c r="L270" s="778"/>
      <c r="M270" s="779"/>
    </row>
    <row r="271" spans="2:13" ht="14" x14ac:dyDescent="0.3">
      <c r="B271" s="781"/>
    </row>
    <row r="272" spans="2:13" ht="14" x14ac:dyDescent="0.3">
      <c r="B272" s="770" t="s">
        <v>525</v>
      </c>
    </row>
    <row r="273" spans="2:9" s="776" customFormat="1" ht="14.5" x14ac:dyDescent="0.35"/>
    <row r="274" spans="2:9" s="776" customFormat="1" ht="14.5" x14ac:dyDescent="0.35">
      <c r="C274" s="768" t="s">
        <v>526</v>
      </c>
      <c r="F274" s="920" t="s">
        <v>420</v>
      </c>
    </row>
    <row r="275" spans="2:9" s="776" customFormat="1" ht="14.5" x14ac:dyDescent="0.35"/>
    <row r="276" spans="2:9" s="776" customFormat="1" ht="15" thickBot="1" x14ac:dyDescent="0.4">
      <c r="D276" s="767" t="str">
        <f>IF(F274="Yes","Please complete the table below:",IF(F274="No","Explanation not required",""))</f>
        <v/>
      </c>
    </row>
    <row r="277" spans="2:9" s="776" customFormat="1" ht="27" thickBot="1" x14ac:dyDescent="0.4">
      <c r="D277" s="921" t="s">
        <v>527</v>
      </c>
      <c r="E277" s="922" t="s">
        <v>528</v>
      </c>
      <c r="F277" s="923" t="s">
        <v>529</v>
      </c>
    </row>
    <row r="278" spans="2:9" s="776" customFormat="1" ht="15" thickBot="1" x14ac:dyDescent="0.4">
      <c r="D278" s="924"/>
      <c r="E278" s="925">
        <v>0</v>
      </c>
      <c r="F278" s="925">
        <v>0</v>
      </c>
    </row>
    <row r="279" spans="2:9" s="776" customFormat="1" ht="14.5" x14ac:dyDescent="0.35"/>
    <row r="280" spans="2:9" s="776" customFormat="1" ht="14.5" x14ac:dyDescent="0.35">
      <c r="D280" s="900"/>
      <c r="E280" s="900"/>
      <c r="F280" s="900"/>
      <c r="G280" s="926"/>
      <c r="H280" s="869"/>
    </row>
    <row r="281" spans="2:9" s="776" customFormat="1" ht="14.5" x14ac:dyDescent="0.35">
      <c r="C281" s="768" t="s">
        <v>530</v>
      </c>
      <c r="D281" s="900"/>
      <c r="E281" s="900"/>
      <c r="F281" s="775" t="s">
        <v>420</v>
      </c>
      <c r="G281" s="926"/>
      <c r="H281" s="869"/>
    </row>
    <row r="282" spans="2:9" s="776" customFormat="1" ht="14.5" x14ac:dyDescent="0.35"/>
    <row r="283" spans="2:9" ht="14.5" thickBot="1" x14ac:dyDescent="0.35">
      <c r="B283" s="781"/>
      <c r="D283" s="767" t="str">
        <f>IF(F281="Yes","Please complete the table below:",IF(F281="No","Explanation not required",""))</f>
        <v/>
      </c>
    </row>
    <row r="284" spans="2:9" ht="15" customHeight="1" thickBot="1" x14ac:dyDescent="0.35">
      <c r="B284" s="781"/>
      <c r="D284" s="927" t="s">
        <v>531</v>
      </c>
      <c r="E284" s="928" t="s">
        <v>532</v>
      </c>
      <c r="F284" s="929"/>
      <c r="G284" s="929"/>
      <c r="H284" s="930"/>
    </row>
    <row r="285" spans="2:9" ht="15" thickBot="1" x14ac:dyDescent="0.4">
      <c r="B285" s="781"/>
      <c r="D285" s="921" t="s">
        <v>533</v>
      </c>
      <c r="E285" s="931" t="s">
        <v>534</v>
      </c>
      <c r="F285" s="932" t="s">
        <v>535</v>
      </c>
      <c r="G285" s="932" t="s">
        <v>527</v>
      </c>
      <c r="H285" s="923" t="s">
        <v>430</v>
      </c>
      <c r="I285" s="776"/>
    </row>
    <row r="286" spans="2:9" ht="14.5" x14ac:dyDescent="0.35">
      <c r="B286" s="781"/>
      <c r="D286" s="933"/>
      <c r="E286" s="934"/>
      <c r="F286" s="850"/>
      <c r="G286" s="850"/>
      <c r="H286" s="935">
        <v>0</v>
      </c>
      <c r="I286" s="776"/>
    </row>
    <row r="287" spans="2:9" ht="14.5" x14ac:dyDescent="0.35">
      <c r="B287" s="781"/>
      <c r="D287" s="933"/>
      <c r="E287" s="934"/>
      <c r="F287" s="850"/>
      <c r="G287" s="850"/>
      <c r="H287" s="935">
        <v>0</v>
      </c>
      <c r="I287" s="776"/>
    </row>
    <row r="288" spans="2:9" ht="14.5" x14ac:dyDescent="0.35">
      <c r="B288" s="781"/>
      <c r="D288" s="933"/>
      <c r="E288" s="934"/>
      <c r="F288" s="850"/>
      <c r="G288" s="850"/>
      <c r="H288" s="935">
        <v>0</v>
      </c>
      <c r="I288" s="776"/>
    </row>
    <row r="289" spans="2:9" ht="14.5" x14ac:dyDescent="0.35">
      <c r="B289" s="781"/>
      <c r="D289" s="933"/>
      <c r="E289" s="934"/>
      <c r="F289" s="850"/>
      <c r="G289" s="850"/>
      <c r="H289" s="935">
        <v>0</v>
      </c>
      <c r="I289" s="776"/>
    </row>
    <row r="290" spans="2:9" ht="14.5" x14ac:dyDescent="0.35">
      <c r="B290" s="781"/>
      <c r="D290" s="933"/>
      <c r="E290" s="934"/>
      <c r="F290" s="850"/>
      <c r="G290" s="850"/>
      <c r="H290" s="935">
        <v>0</v>
      </c>
      <c r="I290" s="776"/>
    </row>
    <row r="291" spans="2:9" ht="15" thickBot="1" x14ac:dyDescent="0.4">
      <c r="B291" s="781"/>
      <c r="D291" s="924"/>
      <c r="E291" s="934"/>
      <c r="F291" s="850"/>
      <c r="G291" s="850"/>
      <c r="H291" s="925">
        <v>0</v>
      </c>
      <c r="I291" s="776"/>
    </row>
    <row r="292" spans="2:9" ht="15" thickBot="1" x14ac:dyDescent="0.4">
      <c r="B292" s="781"/>
      <c r="D292" s="936"/>
      <c r="E292" s="937"/>
      <c r="F292" s="937"/>
      <c r="G292" s="938" t="s">
        <v>496</v>
      </c>
      <c r="H292" s="939">
        <f>SUM(H286:H291)</f>
        <v>0</v>
      </c>
      <c r="I292" s="776"/>
    </row>
    <row r="293" spans="2:9" ht="14" x14ac:dyDescent="0.3">
      <c r="B293" s="781"/>
      <c r="D293" s="900"/>
      <c r="E293" s="900"/>
      <c r="F293" s="900"/>
      <c r="G293" s="926"/>
      <c r="H293" s="869"/>
    </row>
    <row r="294" spans="2:9" ht="14" x14ac:dyDescent="0.3">
      <c r="B294" s="781"/>
      <c r="C294" s="768" t="s">
        <v>536</v>
      </c>
      <c r="D294" s="900"/>
      <c r="E294" s="900"/>
      <c r="F294" s="775" t="s">
        <v>420</v>
      </c>
      <c r="G294" s="926"/>
      <c r="H294" s="869"/>
    </row>
    <row r="295" spans="2:9" ht="14.5" x14ac:dyDescent="0.35">
      <c r="B295" s="781"/>
      <c r="C295" s="776"/>
      <c r="D295" s="776"/>
      <c r="E295" s="776"/>
      <c r="F295" s="776"/>
      <c r="G295" s="776"/>
      <c r="H295" s="776"/>
    </row>
    <row r="296" spans="2:9" ht="14.5" thickBot="1" x14ac:dyDescent="0.35">
      <c r="B296" s="781"/>
      <c r="D296" s="767" t="str">
        <f>IF(F294="Yes","Please complete the table below:",IF(F294="No","Explanation not required",""))</f>
        <v/>
      </c>
    </row>
    <row r="297" spans="2:9" ht="14.5" thickBot="1" x14ac:dyDescent="0.35">
      <c r="B297" s="781"/>
      <c r="D297" s="927" t="s">
        <v>531</v>
      </c>
      <c r="E297" s="928" t="s">
        <v>532</v>
      </c>
      <c r="F297" s="929"/>
      <c r="G297" s="929"/>
      <c r="H297" s="930"/>
    </row>
    <row r="298" spans="2:9" ht="14.5" thickBot="1" x14ac:dyDescent="0.35">
      <c r="B298" s="781"/>
      <c r="D298" s="921" t="s">
        <v>533</v>
      </c>
      <c r="E298" s="932" t="s">
        <v>535</v>
      </c>
      <c r="F298" s="932" t="s">
        <v>527</v>
      </c>
      <c r="G298" s="932" t="s">
        <v>537</v>
      </c>
      <c r="H298" s="923" t="s">
        <v>430</v>
      </c>
    </row>
    <row r="299" spans="2:9" ht="14" x14ac:dyDescent="0.3">
      <c r="B299" s="781"/>
      <c r="D299" s="933"/>
      <c r="E299" s="850"/>
      <c r="F299" s="850"/>
      <c r="G299" s="850"/>
      <c r="H299" s="935">
        <v>0</v>
      </c>
    </row>
    <row r="300" spans="2:9" ht="14" x14ac:dyDescent="0.3">
      <c r="B300" s="781"/>
      <c r="D300" s="933"/>
      <c r="E300" s="850"/>
      <c r="F300" s="850"/>
      <c r="G300" s="850"/>
      <c r="H300" s="935">
        <v>0</v>
      </c>
    </row>
    <row r="301" spans="2:9" ht="14" x14ac:dyDescent="0.3">
      <c r="B301" s="781"/>
      <c r="D301" s="933"/>
      <c r="E301" s="850"/>
      <c r="F301" s="850"/>
      <c r="G301" s="850"/>
      <c r="H301" s="935">
        <v>0</v>
      </c>
    </row>
    <row r="302" spans="2:9" ht="14" x14ac:dyDescent="0.3">
      <c r="B302" s="781"/>
      <c r="D302" s="933"/>
      <c r="E302" s="850"/>
      <c r="F302" s="850"/>
      <c r="G302" s="850"/>
      <c r="H302" s="935">
        <v>0</v>
      </c>
    </row>
    <row r="303" spans="2:9" ht="14" x14ac:dyDescent="0.3">
      <c r="B303" s="781"/>
      <c r="D303" s="933"/>
      <c r="E303" s="850"/>
      <c r="F303" s="850"/>
      <c r="G303" s="850"/>
      <c r="H303" s="935">
        <v>0</v>
      </c>
    </row>
    <row r="304" spans="2:9" ht="14.5" thickBot="1" x14ac:dyDescent="0.35">
      <c r="B304" s="781"/>
      <c r="D304" s="924"/>
      <c r="E304" s="850"/>
      <c r="F304" s="850"/>
      <c r="G304" s="850"/>
      <c r="H304" s="925">
        <v>0</v>
      </c>
    </row>
    <row r="305" spans="2:9" ht="14.5" thickBot="1" x14ac:dyDescent="0.35">
      <c r="B305" s="781"/>
      <c r="D305" s="936"/>
      <c r="E305" s="937"/>
      <c r="F305" s="937"/>
      <c r="G305" s="938" t="s">
        <v>496</v>
      </c>
      <c r="H305" s="939">
        <f>SUM(H299:H304)</f>
        <v>0</v>
      </c>
    </row>
    <row r="306" spans="2:9" ht="14" x14ac:dyDescent="0.3">
      <c r="B306" s="781"/>
      <c r="D306" s="900"/>
      <c r="E306" s="900"/>
      <c r="F306" s="900"/>
      <c r="G306" s="900"/>
      <c r="H306" s="926"/>
      <c r="I306" s="869"/>
    </row>
    <row r="307" spans="2:9" ht="14.5" thickBot="1" x14ac:dyDescent="0.35">
      <c r="B307" s="781"/>
      <c r="D307" s="900"/>
      <c r="E307" s="900"/>
      <c r="F307" s="900"/>
      <c r="G307" s="926"/>
      <c r="H307" s="869"/>
    </row>
    <row r="308" spans="2:9" ht="14.5" thickBot="1" x14ac:dyDescent="0.35">
      <c r="B308" s="781"/>
      <c r="D308" s="927" t="s">
        <v>538</v>
      </c>
      <c r="E308" s="928" t="s">
        <v>539</v>
      </c>
      <c r="F308" s="929"/>
      <c r="G308" s="929"/>
      <c r="H308" s="930"/>
    </row>
    <row r="309" spans="2:9" ht="14.5" thickBot="1" x14ac:dyDescent="0.35">
      <c r="B309" s="781"/>
      <c r="D309" s="921" t="s">
        <v>533</v>
      </c>
      <c r="E309" s="932" t="s">
        <v>535</v>
      </c>
      <c r="F309" s="932" t="s">
        <v>527</v>
      </c>
      <c r="G309" s="932" t="s">
        <v>537</v>
      </c>
      <c r="H309" s="923" t="s">
        <v>430</v>
      </c>
    </row>
    <row r="310" spans="2:9" ht="14" x14ac:dyDescent="0.3">
      <c r="B310" s="781"/>
      <c r="D310" s="933"/>
      <c r="E310" s="850"/>
      <c r="F310" s="850"/>
      <c r="G310" s="850"/>
      <c r="H310" s="935">
        <v>0</v>
      </c>
    </row>
    <row r="311" spans="2:9" ht="14" x14ac:dyDescent="0.3">
      <c r="B311" s="781"/>
      <c r="D311" s="933"/>
      <c r="E311" s="850"/>
      <c r="F311" s="850"/>
      <c r="G311" s="850"/>
      <c r="H311" s="935">
        <v>0</v>
      </c>
    </row>
    <row r="312" spans="2:9" ht="14" x14ac:dyDescent="0.3">
      <c r="B312" s="781"/>
      <c r="D312" s="933"/>
      <c r="E312" s="850"/>
      <c r="F312" s="850"/>
      <c r="G312" s="850"/>
      <c r="H312" s="935">
        <v>0</v>
      </c>
    </row>
    <row r="313" spans="2:9" ht="14" x14ac:dyDescent="0.3">
      <c r="B313" s="781"/>
      <c r="D313" s="933"/>
      <c r="E313" s="850"/>
      <c r="F313" s="850"/>
      <c r="G313" s="850"/>
      <c r="H313" s="935">
        <v>0</v>
      </c>
    </row>
    <row r="314" spans="2:9" ht="14" x14ac:dyDescent="0.3">
      <c r="B314" s="781"/>
      <c r="D314" s="933"/>
      <c r="E314" s="850"/>
      <c r="F314" s="850"/>
      <c r="G314" s="850"/>
      <c r="H314" s="935">
        <v>0</v>
      </c>
    </row>
    <row r="315" spans="2:9" ht="14.5" thickBot="1" x14ac:dyDescent="0.35">
      <c r="B315" s="781"/>
      <c r="D315" s="924"/>
      <c r="E315" s="850"/>
      <c r="F315" s="850"/>
      <c r="G315" s="850"/>
      <c r="H315" s="925">
        <v>0</v>
      </c>
    </row>
    <row r="316" spans="2:9" ht="14.5" thickBot="1" x14ac:dyDescent="0.35">
      <c r="B316" s="781"/>
      <c r="D316" s="936"/>
      <c r="E316" s="937"/>
      <c r="F316" s="937"/>
      <c r="G316" s="938" t="s">
        <v>496</v>
      </c>
      <c r="H316" s="939">
        <f>SUM(H310:H315)</f>
        <v>0</v>
      </c>
    </row>
    <row r="317" spans="2:9" ht="14.5" x14ac:dyDescent="0.35">
      <c r="B317" s="781"/>
      <c r="D317" s="776"/>
      <c r="E317" s="776"/>
      <c r="F317" s="776"/>
      <c r="G317" s="776"/>
      <c r="H317" s="776"/>
    </row>
    <row r="318" spans="2:9" ht="14" x14ac:dyDescent="0.3">
      <c r="B318" s="770" t="s">
        <v>540</v>
      </c>
      <c r="C318" s="896"/>
    </row>
    <row r="319" spans="2:9" ht="14" x14ac:dyDescent="0.3">
      <c r="B319" s="770"/>
      <c r="C319" s="896"/>
    </row>
    <row r="320" spans="2:9" ht="14" x14ac:dyDescent="0.3">
      <c r="B320" s="770" t="s">
        <v>541</v>
      </c>
    </row>
    <row r="321" spans="2:12" ht="14" x14ac:dyDescent="0.3">
      <c r="B321" s="770"/>
    </row>
    <row r="322" spans="2:12" ht="14" x14ac:dyDescent="0.3">
      <c r="B322" s="770" t="s">
        <v>542</v>
      </c>
      <c r="C322" s="896"/>
    </row>
    <row r="323" spans="2:12" ht="14" x14ac:dyDescent="0.3">
      <c r="B323" s="781"/>
      <c r="C323" s="896"/>
    </row>
    <row r="324" spans="2:12" ht="14" x14ac:dyDescent="0.3">
      <c r="B324" s="770" t="s">
        <v>543</v>
      </c>
    </row>
    <row r="325" spans="2:12" s="776" customFormat="1" ht="14.5" x14ac:dyDescent="0.35"/>
    <row r="326" spans="2:12" s="776" customFormat="1" ht="14.5" x14ac:dyDescent="0.35">
      <c r="C326" s="768" t="s">
        <v>544</v>
      </c>
      <c r="E326" s="775" t="s">
        <v>420</v>
      </c>
    </row>
    <row r="327" spans="2:12" s="776" customFormat="1" ht="14.5" x14ac:dyDescent="0.35"/>
    <row r="328" spans="2:12" s="776" customFormat="1" ht="15" thickBot="1" x14ac:dyDescent="0.4">
      <c r="D328" s="940" t="str">
        <f>IF(E326="Yes","Please complete the table below:",IF(E326="No","Explanation not required",""))</f>
        <v/>
      </c>
    </row>
    <row r="329" spans="2:12" s="776" customFormat="1" ht="14.5" x14ac:dyDescent="0.35">
      <c r="D329" s="941" t="s">
        <v>545</v>
      </c>
      <c r="E329" s="942" t="s">
        <v>546</v>
      </c>
      <c r="F329" s="1278" t="s">
        <v>547</v>
      </c>
      <c r="G329" s="1278"/>
      <c r="H329" s="1278"/>
      <c r="I329" s="1278"/>
      <c r="J329" s="1278"/>
      <c r="K329" s="1278"/>
      <c r="L329" s="1279"/>
    </row>
    <row r="330" spans="2:12" s="776" customFormat="1" ht="14.5" x14ac:dyDescent="0.35">
      <c r="D330" s="943">
        <v>0</v>
      </c>
      <c r="E330" s="944"/>
      <c r="L330" s="945"/>
    </row>
    <row r="331" spans="2:12" s="776" customFormat="1" ht="14.5" x14ac:dyDescent="0.35">
      <c r="D331" s="943">
        <v>0</v>
      </c>
      <c r="E331" s="944"/>
      <c r="L331" s="945"/>
    </row>
    <row r="332" spans="2:12" s="776" customFormat="1" ht="14.5" x14ac:dyDescent="0.35">
      <c r="D332" s="943">
        <v>0</v>
      </c>
      <c r="E332" s="944"/>
      <c r="L332" s="945"/>
    </row>
    <row r="333" spans="2:12" s="776" customFormat="1" ht="14.5" x14ac:dyDescent="0.35">
      <c r="D333" s="943">
        <v>0</v>
      </c>
      <c r="E333" s="944"/>
      <c r="L333" s="945"/>
    </row>
    <row r="334" spans="2:12" s="776" customFormat="1" ht="14.5" x14ac:dyDescent="0.35">
      <c r="D334" s="943">
        <v>0</v>
      </c>
      <c r="E334" s="944"/>
      <c r="L334" s="945"/>
    </row>
    <row r="335" spans="2:12" s="776" customFormat="1" ht="14.5" x14ac:dyDescent="0.35">
      <c r="D335" s="943">
        <v>0</v>
      </c>
      <c r="E335" s="944"/>
      <c r="L335" s="945"/>
    </row>
    <row r="336" spans="2:12" s="776" customFormat="1" ht="14.5" x14ac:dyDescent="0.35">
      <c r="D336" s="943">
        <v>0</v>
      </c>
      <c r="E336" s="944"/>
      <c r="L336" s="945"/>
    </row>
    <row r="337" spans="2:12" s="776" customFormat="1" ht="14.5" x14ac:dyDescent="0.35">
      <c r="D337" s="943">
        <v>0</v>
      </c>
      <c r="E337" s="944"/>
      <c r="L337" s="945"/>
    </row>
    <row r="338" spans="2:12" s="776" customFormat="1" ht="14.5" x14ac:dyDescent="0.35">
      <c r="D338" s="943">
        <v>0</v>
      </c>
      <c r="E338" s="944"/>
      <c r="L338" s="945"/>
    </row>
    <row r="339" spans="2:12" s="776" customFormat="1" ht="14.5" x14ac:dyDescent="0.35">
      <c r="D339" s="946">
        <v>0</v>
      </c>
      <c r="E339" s="947"/>
      <c r="F339" s="948"/>
      <c r="G339" s="948"/>
      <c r="H339" s="948"/>
      <c r="I339" s="948"/>
      <c r="J339" s="948"/>
      <c r="K339" s="948"/>
      <c r="L339" s="949"/>
    </row>
    <row r="340" spans="2:12" s="776" customFormat="1" ht="15" thickBot="1" x14ac:dyDescent="0.4">
      <c r="D340" s="950">
        <f>SUM(D330:D339)</f>
        <v>0</v>
      </c>
      <c r="E340" s="951"/>
      <c r="F340" s="952"/>
      <c r="G340" s="952"/>
      <c r="H340" s="952"/>
      <c r="I340" s="952"/>
      <c r="J340" s="952"/>
      <c r="K340" s="952"/>
      <c r="L340" s="953"/>
    </row>
    <row r="341" spans="2:12" ht="12.65" customHeight="1" x14ac:dyDescent="0.3">
      <c r="B341" s="781"/>
      <c r="E341" s="954"/>
    </row>
    <row r="342" spans="2:12" ht="14" x14ac:dyDescent="0.3">
      <c r="B342" s="1235" t="s">
        <v>548</v>
      </c>
      <c r="E342"/>
    </row>
    <row r="343" spans="2:12" ht="14" x14ac:dyDescent="0.3">
      <c r="B343" s="781"/>
    </row>
    <row r="344" spans="2:12" ht="14" x14ac:dyDescent="0.3">
      <c r="B344" s="781"/>
      <c r="C344" s="768" t="s">
        <v>549</v>
      </c>
      <c r="G344" s="775" t="s">
        <v>420</v>
      </c>
    </row>
    <row r="345" spans="2:12" ht="14" x14ac:dyDescent="0.3">
      <c r="B345" s="781"/>
    </row>
    <row r="346" spans="2:12" ht="14" x14ac:dyDescent="0.3">
      <c r="B346" s="781"/>
    </row>
    <row r="347" spans="2:12" ht="14.5" thickBot="1" x14ac:dyDescent="0.35">
      <c r="B347" s="781"/>
      <c r="D347" s="767" t="str">
        <f>IF(G344="Yes","Please complete the table below:",IF(G344="No","Explanation not required",""))</f>
        <v/>
      </c>
    </row>
    <row r="348" spans="2:12" ht="14.5" thickBot="1" x14ac:dyDescent="0.35">
      <c r="B348" s="781"/>
      <c r="D348" s="955" t="s">
        <v>520</v>
      </c>
      <c r="E348" s="956" t="s">
        <v>528</v>
      </c>
      <c r="F348" s="957" t="s">
        <v>550</v>
      </c>
    </row>
    <row r="349" spans="2:12" ht="14" x14ac:dyDescent="0.3">
      <c r="B349" s="781"/>
      <c r="D349" s="793"/>
      <c r="E349" s="958">
        <v>0</v>
      </c>
      <c r="F349" s="935">
        <v>0</v>
      </c>
    </row>
    <row r="350" spans="2:12" ht="14" x14ac:dyDescent="0.3">
      <c r="B350" s="781"/>
      <c r="D350" s="793"/>
      <c r="E350" s="958">
        <v>0</v>
      </c>
      <c r="F350" s="935">
        <v>0</v>
      </c>
    </row>
    <row r="351" spans="2:12" ht="14" x14ac:dyDescent="0.3">
      <c r="B351" s="781"/>
      <c r="D351" s="793"/>
      <c r="E351" s="958">
        <v>0</v>
      </c>
      <c r="F351" s="935">
        <v>0</v>
      </c>
    </row>
    <row r="352" spans="2:12" ht="14" x14ac:dyDescent="0.3">
      <c r="B352" s="781"/>
      <c r="D352" s="793"/>
      <c r="E352" s="958">
        <v>0</v>
      </c>
      <c r="F352" s="935">
        <v>0</v>
      </c>
    </row>
    <row r="353" spans="2:13" ht="14" x14ac:dyDescent="0.3">
      <c r="B353" s="781"/>
      <c r="D353" s="793"/>
      <c r="E353" s="958">
        <v>0</v>
      </c>
      <c r="F353" s="935">
        <v>0</v>
      </c>
    </row>
    <row r="354" spans="2:13" ht="14" x14ac:dyDescent="0.3">
      <c r="B354" s="781"/>
      <c r="D354" s="793"/>
      <c r="E354" s="958">
        <v>0</v>
      </c>
      <c r="F354" s="935">
        <v>0</v>
      </c>
    </row>
    <row r="355" spans="2:13" ht="14" x14ac:dyDescent="0.3">
      <c r="B355" s="781"/>
      <c r="D355" s="793"/>
      <c r="E355" s="958">
        <v>0</v>
      </c>
      <c r="F355" s="935">
        <v>0</v>
      </c>
    </row>
    <row r="356" spans="2:13" ht="14" x14ac:dyDescent="0.3">
      <c r="B356" s="781"/>
      <c r="D356" s="793"/>
      <c r="E356" s="958">
        <v>0</v>
      </c>
      <c r="F356" s="935">
        <v>0</v>
      </c>
    </row>
    <row r="357" spans="2:13" ht="14.5" thickBot="1" x14ac:dyDescent="0.35">
      <c r="B357" s="781"/>
      <c r="D357" s="959"/>
      <c r="E357" s="960">
        <v>0</v>
      </c>
      <c r="F357" s="925">
        <v>0</v>
      </c>
    </row>
    <row r="358" spans="2:13" ht="14.5" thickBot="1" x14ac:dyDescent="0.35">
      <c r="B358" s="781"/>
      <c r="D358" s="961" t="s">
        <v>496</v>
      </c>
      <c r="E358" s="962">
        <f>SUM(E349:E357)</f>
        <v>0</v>
      </c>
      <c r="F358" s="963">
        <f>SUM(F349:F357)</f>
        <v>0</v>
      </c>
    </row>
    <row r="359" spans="2:13" ht="14" x14ac:dyDescent="0.3">
      <c r="B359" s="781"/>
    </row>
    <row r="360" spans="2:13" ht="14.5" thickBot="1" x14ac:dyDescent="0.35">
      <c r="B360" s="781"/>
      <c r="D360" s="767" t="s">
        <v>489</v>
      </c>
    </row>
    <row r="361" spans="2:13" ht="14.5" thickBot="1" x14ac:dyDescent="0.35">
      <c r="B361" s="781"/>
      <c r="D361" s="777"/>
      <c r="E361" s="778"/>
      <c r="F361" s="778"/>
      <c r="G361" s="778"/>
      <c r="H361" s="778"/>
      <c r="I361" s="778"/>
      <c r="J361" s="778"/>
      <c r="K361" s="778"/>
      <c r="L361" s="778"/>
      <c r="M361" s="779"/>
    </row>
    <row r="362" spans="2:13" ht="14" x14ac:dyDescent="0.3">
      <c r="B362" s="781"/>
    </row>
    <row r="363" spans="2:13" ht="14" x14ac:dyDescent="0.3">
      <c r="B363" s="781"/>
    </row>
    <row r="364" spans="2:13" ht="14" x14ac:dyDescent="0.3">
      <c r="B364" s="770" t="s">
        <v>551</v>
      </c>
    </row>
    <row r="365" spans="2:13" ht="14" x14ac:dyDescent="0.3">
      <c r="B365" s="770"/>
    </row>
    <row r="366" spans="2:13" ht="14" x14ac:dyDescent="0.3">
      <c r="B366" s="770" t="s">
        <v>552</v>
      </c>
      <c r="C366" s="896"/>
      <c r="E366"/>
    </row>
    <row r="367" spans="2:13" ht="14" x14ac:dyDescent="0.3">
      <c r="B367" s="770"/>
      <c r="C367" s="896"/>
    </row>
    <row r="368" spans="2:13" ht="14" x14ac:dyDescent="0.3">
      <c r="B368" s="770"/>
      <c r="C368" s="896" t="s">
        <v>553</v>
      </c>
    </row>
    <row r="369" spans="2:16" ht="14.5" thickBot="1" x14ac:dyDescent="0.35">
      <c r="B369" s="770"/>
      <c r="C369" s="896"/>
    </row>
    <row r="370" spans="2:16" ht="14.5" thickBot="1" x14ac:dyDescent="0.35">
      <c r="B370" s="770"/>
      <c r="C370" s="896"/>
      <c r="O370" s="1250" t="s">
        <v>554</v>
      </c>
      <c r="P370" s="1252"/>
    </row>
    <row r="371" spans="2:16" ht="14.5" thickBot="1" x14ac:dyDescent="0.35">
      <c r="B371" s="770"/>
      <c r="C371" s="896"/>
      <c r="G371" s="1250" t="str">
        <f>IF(O371="MAR 31","JUN 30",IF(O371="JUN 30","SEP 30",IF(O371="SEP 30","DEC 31",IF(O371="DEC 31", "MAR 31",""))))</f>
        <v/>
      </c>
      <c r="H371" s="1252"/>
      <c r="I371" s="1250" t="str">
        <f>IF(O371="MAR 31","SEP 30",IF(O371="JUN 30","DEC 31",IF(O371="SEP 30","MAR 31",IF(O371="DEC 31","JUN 30",""))))</f>
        <v/>
      </c>
      <c r="J371" s="1252"/>
      <c r="K371" s="1250" t="str">
        <f>IF(O371="MAR 31","DEC 31",IF(O371="JUN 30","MAR 31",IF(O371="SEP 30","JUN 30",IF(O371="DEC 31","SEP 30",""))))</f>
        <v/>
      </c>
      <c r="L371" s="1252"/>
      <c r="M371" s="1250" t="str">
        <f>IF(O371="MAR 31","MAR 31",IF(O371="JUN 30","JUN 30",IF(O371="SEP 30","SEP 30",IF(O371="DEC 31","DEC 31",""))))</f>
        <v/>
      </c>
      <c r="N371" s="1252"/>
      <c r="O371" s="1269" t="s">
        <v>555</v>
      </c>
      <c r="P371" s="1270"/>
    </row>
    <row r="372" spans="2:16" ht="14.5" thickBot="1" x14ac:dyDescent="0.35">
      <c r="B372" s="770"/>
      <c r="C372" s="896"/>
      <c r="D372" s="1250" t="s">
        <v>556</v>
      </c>
      <c r="E372" s="1252"/>
      <c r="F372" s="1222" t="s">
        <v>557</v>
      </c>
      <c r="G372" s="921" t="s">
        <v>558</v>
      </c>
      <c r="H372" s="922" t="s">
        <v>559</v>
      </c>
      <c r="I372" s="921" t="s">
        <v>558</v>
      </c>
      <c r="J372" s="1224" t="s">
        <v>559</v>
      </c>
      <c r="K372" s="921" t="s">
        <v>558</v>
      </c>
      <c r="L372" s="1224" t="s">
        <v>559</v>
      </c>
      <c r="M372" s="921" t="s">
        <v>558</v>
      </c>
      <c r="N372" s="1224" t="s">
        <v>559</v>
      </c>
      <c r="O372" s="921" t="s">
        <v>558</v>
      </c>
      <c r="P372" s="1224" t="s">
        <v>559</v>
      </c>
    </row>
    <row r="373" spans="2:16" ht="14" x14ac:dyDescent="0.3">
      <c r="B373" s="770"/>
      <c r="C373" s="896"/>
      <c r="D373" s="964"/>
      <c r="E373" s="965"/>
      <c r="F373" s="966"/>
      <c r="G373" s="967">
        <v>0</v>
      </c>
      <c r="H373" s="968">
        <v>0</v>
      </c>
      <c r="I373" s="967">
        <v>0</v>
      </c>
      <c r="J373" s="969">
        <v>0</v>
      </c>
      <c r="K373" s="967">
        <v>0</v>
      </c>
      <c r="L373" s="969">
        <v>0</v>
      </c>
      <c r="M373" s="967">
        <v>0</v>
      </c>
      <c r="N373" s="969">
        <v>0</v>
      </c>
      <c r="O373" s="970">
        <f>G373+I373+K373+M373</f>
        <v>0</v>
      </c>
      <c r="P373" s="877">
        <f>H373+J373+L373+N373</f>
        <v>0</v>
      </c>
    </row>
    <row r="374" spans="2:16" ht="14" x14ac:dyDescent="0.3">
      <c r="B374" s="770"/>
      <c r="C374" s="896"/>
      <c r="D374" s="966"/>
      <c r="E374" s="971"/>
      <c r="F374" s="966"/>
      <c r="G374" s="967">
        <v>0</v>
      </c>
      <c r="H374" s="968">
        <v>0</v>
      </c>
      <c r="I374" s="967">
        <v>0</v>
      </c>
      <c r="J374" s="969">
        <v>0</v>
      </c>
      <c r="K374" s="967">
        <v>0</v>
      </c>
      <c r="L374" s="969">
        <v>0</v>
      </c>
      <c r="M374" s="967">
        <v>0</v>
      </c>
      <c r="N374" s="969">
        <v>0</v>
      </c>
      <c r="O374" s="970">
        <f t="shared" ref="O374:P383" si="3">G374+I374+K374+M374</f>
        <v>0</v>
      </c>
      <c r="P374" s="877">
        <f t="shared" si="3"/>
        <v>0</v>
      </c>
    </row>
    <row r="375" spans="2:16" ht="14" x14ac:dyDescent="0.3">
      <c r="B375" s="770"/>
      <c r="C375" s="896"/>
      <c r="D375" s="966"/>
      <c r="E375" s="971"/>
      <c r="F375" s="966"/>
      <c r="G375" s="967">
        <v>0</v>
      </c>
      <c r="H375" s="968">
        <v>0</v>
      </c>
      <c r="I375" s="967">
        <v>0</v>
      </c>
      <c r="J375" s="969">
        <v>0</v>
      </c>
      <c r="K375" s="967">
        <v>0</v>
      </c>
      <c r="L375" s="969">
        <v>0</v>
      </c>
      <c r="M375" s="967">
        <v>0</v>
      </c>
      <c r="N375" s="969">
        <v>0</v>
      </c>
      <c r="O375" s="970">
        <f t="shared" si="3"/>
        <v>0</v>
      </c>
      <c r="P375" s="877">
        <f t="shared" si="3"/>
        <v>0</v>
      </c>
    </row>
    <row r="376" spans="2:16" ht="14" x14ac:dyDescent="0.3">
      <c r="B376" s="770"/>
      <c r="C376" s="896"/>
      <c r="D376" s="966"/>
      <c r="E376" s="971"/>
      <c r="F376" s="966"/>
      <c r="G376" s="967">
        <v>0</v>
      </c>
      <c r="H376" s="968">
        <v>0</v>
      </c>
      <c r="I376" s="967">
        <v>0</v>
      </c>
      <c r="J376" s="969">
        <v>0</v>
      </c>
      <c r="K376" s="967">
        <v>0</v>
      </c>
      <c r="L376" s="969">
        <v>0</v>
      </c>
      <c r="M376" s="967">
        <v>0</v>
      </c>
      <c r="N376" s="969">
        <v>0</v>
      </c>
      <c r="O376" s="970">
        <f t="shared" si="3"/>
        <v>0</v>
      </c>
      <c r="P376" s="877">
        <f t="shared" si="3"/>
        <v>0</v>
      </c>
    </row>
    <row r="377" spans="2:16" ht="14" x14ac:dyDescent="0.3">
      <c r="B377" s="770"/>
      <c r="C377" s="896"/>
      <c r="D377" s="966"/>
      <c r="E377" s="971"/>
      <c r="F377" s="966"/>
      <c r="G377" s="967">
        <v>0</v>
      </c>
      <c r="H377" s="968">
        <v>0</v>
      </c>
      <c r="I377" s="967">
        <v>0</v>
      </c>
      <c r="J377" s="969">
        <v>0</v>
      </c>
      <c r="K377" s="967">
        <v>0</v>
      </c>
      <c r="L377" s="969">
        <v>0</v>
      </c>
      <c r="M377" s="967">
        <v>0</v>
      </c>
      <c r="N377" s="969">
        <v>0</v>
      </c>
      <c r="O377" s="970">
        <f t="shared" si="3"/>
        <v>0</v>
      </c>
      <c r="P377" s="877">
        <f t="shared" si="3"/>
        <v>0</v>
      </c>
    </row>
    <row r="378" spans="2:16" ht="14" x14ac:dyDescent="0.3">
      <c r="B378" s="770"/>
      <c r="C378" s="896"/>
      <c r="D378" s="966"/>
      <c r="E378" s="971"/>
      <c r="F378" s="966"/>
      <c r="G378" s="967">
        <v>0</v>
      </c>
      <c r="H378" s="968">
        <v>0</v>
      </c>
      <c r="I378" s="967">
        <v>0</v>
      </c>
      <c r="J378" s="969">
        <v>0</v>
      </c>
      <c r="K378" s="967">
        <v>0</v>
      </c>
      <c r="L378" s="969">
        <v>0</v>
      </c>
      <c r="M378" s="967">
        <v>0</v>
      </c>
      <c r="N378" s="969">
        <v>0</v>
      </c>
      <c r="O378" s="970">
        <f t="shared" si="3"/>
        <v>0</v>
      </c>
      <c r="P378" s="877">
        <f t="shared" si="3"/>
        <v>0</v>
      </c>
    </row>
    <row r="379" spans="2:16" ht="14" x14ac:dyDescent="0.3">
      <c r="B379" s="770"/>
      <c r="C379" s="896"/>
      <c r="D379" s="966"/>
      <c r="E379" s="971"/>
      <c r="F379" s="966"/>
      <c r="G379" s="967">
        <v>0</v>
      </c>
      <c r="H379" s="968">
        <v>0</v>
      </c>
      <c r="I379" s="967">
        <v>0</v>
      </c>
      <c r="J379" s="969">
        <v>0</v>
      </c>
      <c r="K379" s="967">
        <v>0</v>
      </c>
      <c r="L379" s="969">
        <v>0</v>
      </c>
      <c r="M379" s="967">
        <v>0</v>
      </c>
      <c r="N379" s="969">
        <v>0</v>
      </c>
      <c r="O379" s="970">
        <f t="shared" si="3"/>
        <v>0</v>
      </c>
      <c r="P379" s="877">
        <f t="shared" si="3"/>
        <v>0</v>
      </c>
    </row>
    <row r="380" spans="2:16" ht="14" x14ac:dyDescent="0.3">
      <c r="B380" s="770"/>
      <c r="C380" s="896"/>
      <c r="D380" s="966"/>
      <c r="E380" s="971"/>
      <c r="F380" s="966"/>
      <c r="G380" s="967">
        <v>0</v>
      </c>
      <c r="H380" s="968">
        <v>0</v>
      </c>
      <c r="I380" s="967">
        <v>0</v>
      </c>
      <c r="J380" s="969">
        <v>0</v>
      </c>
      <c r="K380" s="967">
        <v>0</v>
      </c>
      <c r="L380" s="969">
        <v>0</v>
      </c>
      <c r="M380" s="967">
        <v>0</v>
      </c>
      <c r="N380" s="969">
        <v>0</v>
      </c>
      <c r="O380" s="970">
        <f t="shared" si="3"/>
        <v>0</v>
      </c>
      <c r="P380" s="877">
        <f t="shared" si="3"/>
        <v>0</v>
      </c>
    </row>
    <row r="381" spans="2:16" ht="14" x14ac:dyDescent="0.3">
      <c r="B381" s="770"/>
      <c r="C381" s="896"/>
      <c r="D381" s="966"/>
      <c r="E381" s="971"/>
      <c r="F381" s="966"/>
      <c r="G381" s="967">
        <v>0</v>
      </c>
      <c r="H381" s="968">
        <v>0</v>
      </c>
      <c r="I381" s="967">
        <v>0</v>
      </c>
      <c r="J381" s="969">
        <v>0</v>
      </c>
      <c r="K381" s="967">
        <v>0</v>
      </c>
      <c r="L381" s="969">
        <v>0</v>
      </c>
      <c r="M381" s="967">
        <v>0</v>
      </c>
      <c r="N381" s="969">
        <v>0</v>
      </c>
      <c r="O381" s="970">
        <f t="shared" si="3"/>
        <v>0</v>
      </c>
      <c r="P381" s="877">
        <f t="shared" si="3"/>
        <v>0</v>
      </c>
    </row>
    <row r="382" spans="2:16" ht="14" x14ac:dyDescent="0.3">
      <c r="B382" s="770"/>
      <c r="C382" s="896"/>
      <c r="D382" s="966"/>
      <c r="E382" s="971"/>
      <c r="F382" s="966"/>
      <c r="G382" s="967">
        <v>0</v>
      </c>
      <c r="H382" s="968">
        <v>0</v>
      </c>
      <c r="I382" s="967">
        <v>0</v>
      </c>
      <c r="J382" s="969">
        <v>0</v>
      </c>
      <c r="K382" s="967">
        <v>0</v>
      </c>
      <c r="L382" s="969">
        <v>0</v>
      </c>
      <c r="M382" s="967">
        <v>0</v>
      </c>
      <c r="N382" s="969">
        <v>0</v>
      </c>
      <c r="O382" s="970">
        <f t="shared" si="3"/>
        <v>0</v>
      </c>
      <c r="P382" s="877">
        <f t="shared" si="3"/>
        <v>0</v>
      </c>
    </row>
    <row r="383" spans="2:16" ht="14.5" thickBot="1" x14ac:dyDescent="0.35">
      <c r="B383" s="770"/>
      <c r="C383" s="896"/>
      <c r="D383" s="966"/>
      <c r="E383" s="971"/>
      <c r="F383" s="966"/>
      <c r="G383" s="967">
        <v>0</v>
      </c>
      <c r="H383" s="968">
        <v>0</v>
      </c>
      <c r="I383" s="967">
        <v>0</v>
      </c>
      <c r="J383" s="969">
        <v>0</v>
      </c>
      <c r="K383" s="967">
        <v>0</v>
      </c>
      <c r="L383" s="969">
        <v>0</v>
      </c>
      <c r="M383" s="967">
        <v>0</v>
      </c>
      <c r="N383" s="969">
        <v>0</v>
      </c>
      <c r="O383" s="970">
        <f t="shared" si="3"/>
        <v>0</v>
      </c>
      <c r="P383" s="877">
        <f t="shared" si="3"/>
        <v>0</v>
      </c>
    </row>
    <row r="384" spans="2:16" ht="14.5" thickBot="1" x14ac:dyDescent="0.35">
      <c r="B384" s="770"/>
      <c r="C384" s="896"/>
      <c r="D384" s="972"/>
      <c r="E384" s="870"/>
      <c r="F384" s="973" t="s">
        <v>560</v>
      </c>
      <c r="G384" s="974">
        <f>SUM(G373:G383)</f>
        <v>0</v>
      </c>
      <c r="H384" s="939">
        <f t="shared" ref="H384:P384" si="4">SUM(H373:H383)</f>
        <v>0</v>
      </c>
      <c r="I384" s="974">
        <f t="shared" si="4"/>
        <v>0</v>
      </c>
      <c r="J384" s="975">
        <f t="shared" si="4"/>
        <v>0</v>
      </c>
      <c r="K384" s="974">
        <f t="shared" si="4"/>
        <v>0</v>
      </c>
      <c r="L384" s="975">
        <f t="shared" si="4"/>
        <v>0</v>
      </c>
      <c r="M384" s="974">
        <f t="shared" si="4"/>
        <v>0</v>
      </c>
      <c r="N384" s="975">
        <f t="shared" si="4"/>
        <v>0</v>
      </c>
      <c r="O384" s="974">
        <f t="shared" si="4"/>
        <v>0</v>
      </c>
      <c r="P384" s="975">
        <f t="shared" si="4"/>
        <v>0</v>
      </c>
    </row>
    <row r="385" spans="2:14" ht="14" x14ac:dyDescent="0.3">
      <c r="B385" s="770"/>
      <c r="C385" s="896"/>
    </row>
    <row r="386" spans="2:14" ht="14" x14ac:dyDescent="0.3">
      <c r="B386" s="1235" t="s">
        <v>561</v>
      </c>
      <c r="E386"/>
    </row>
    <row r="387" spans="2:14" ht="14" x14ac:dyDescent="0.3">
      <c r="B387" s="781"/>
      <c r="C387" s="976"/>
    </row>
    <row r="388" spans="2:14" ht="14" x14ac:dyDescent="0.3">
      <c r="B388" s="781"/>
      <c r="C388" s="768" t="s">
        <v>562</v>
      </c>
    </row>
    <row r="389" spans="2:14" ht="14.5" thickBot="1" x14ac:dyDescent="0.35">
      <c r="B389" s="781"/>
    </row>
    <row r="390" spans="2:14" ht="15" customHeight="1" thickBot="1" x14ac:dyDescent="0.35">
      <c r="B390" s="781"/>
      <c r="D390" s="1271" t="s">
        <v>563</v>
      </c>
      <c r="E390" s="1272"/>
      <c r="F390" s="1273" t="s">
        <v>564</v>
      </c>
      <c r="G390" s="1274"/>
      <c r="H390" s="1274"/>
      <c r="I390" s="1275"/>
      <c r="J390" s="977" t="s">
        <v>565</v>
      </c>
    </row>
    <row r="391" spans="2:14" ht="15" customHeight="1" thickBot="1" x14ac:dyDescent="0.35">
      <c r="B391" s="781"/>
      <c r="D391" s="1276" t="s">
        <v>566</v>
      </c>
      <c r="E391" s="1277"/>
      <c r="F391" s="978" t="str">
        <f>IF(J391="MAR 31","JUN 30",IF(J391="JUN 30","SEP 30",IF(J391="SEP 30","DEC 31",IF(J391="DEC 31", "MAR 31",""))))</f>
        <v/>
      </c>
      <c r="G391" s="979" t="str">
        <f>IF(J391="MAR 31","SEP 30",IF(J391="JUN 30","DEC 31",IF(J391="SEP 30","MAR 31",IF(J391="DEC 31","JUN 30",""))))</f>
        <v/>
      </c>
      <c r="H391" s="979" t="str">
        <f>IF(J391="MAR 31","DEC 31",IF(J391="JUN 30","MAR 31",IF(J391="SEP 30","JUN 30",IF(J391="DEC 31","SEP 30",""))))</f>
        <v/>
      </c>
      <c r="I391" s="979" t="str">
        <f>IF(J391="MAR 31","MAR 31",IF(J391="JUN 30","JUN 30",IF(J391="SEP 30","SEP 30",IF(J391="DEC 31","DEC 31",""))))</f>
        <v/>
      </c>
      <c r="J391" s="980" t="s">
        <v>555</v>
      </c>
      <c r="K391" s="981"/>
    </row>
    <row r="392" spans="2:14" ht="14" x14ac:dyDescent="0.3">
      <c r="B392" s="781"/>
      <c r="D392" s="982" t="s">
        <v>351</v>
      </c>
      <c r="E392" s="768" t="s">
        <v>352</v>
      </c>
      <c r="F392" s="983">
        <v>0</v>
      </c>
      <c r="G392" s="984">
        <v>0</v>
      </c>
      <c r="H392" s="984">
        <v>0</v>
      </c>
      <c r="I392" s="984">
        <v>0</v>
      </c>
      <c r="J392" s="985">
        <f>SUM(F392:I392)</f>
        <v>0</v>
      </c>
    </row>
    <row r="393" spans="2:14" ht="14" x14ac:dyDescent="0.3">
      <c r="B393" s="781"/>
      <c r="D393" s="982" t="s">
        <v>353</v>
      </c>
      <c r="E393" s="768" t="s">
        <v>567</v>
      </c>
      <c r="F393" s="986">
        <v>0</v>
      </c>
      <c r="G393" s="987">
        <v>0</v>
      </c>
      <c r="H393" s="987">
        <v>0</v>
      </c>
      <c r="I393" s="987">
        <v>0</v>
      </c>
      <c r="J393" s="988">
        <f t="shared" ref="J393:J410" si="5">SUM(F393:I393)</f>
        <v>0</v>
      </c>
    </row>
    <row r="394" spans="2:14" ht="14" x14ac:dyDescent="0.3">
      <c r="B394" s="781"/>
      <c r="D394" s="982" t="s">
        <v>355</v>
      </c>
      <c r="E394" s="768" t="s">
        <v>568</v>
      </c>
      <c r="F394" s="986">
        <v>0</v>
      </c>
      <c r="G394" s="987">
        <v>0</v>
      </c>
      <c r="H394" s="987">
        <v>0</v>
      </c>
      <c r="I394" s="987">
        <v>0</v>
      </c>
      <c r="J394" s="988">
        <f t="shared" si="5"/>
        <v>0</v>
      </c>
    </row>
    <row r="395" spans="2:14" ht="14" x14ac:dyDescent="0.3">
      <c r="B395" s="781"/>
      <c r="D395" s="982" t="s">
        <v>357</v>
      </c>
      <c r="E395" s="768" t="s">
        <v>358</v>
      </c>
      <c r="F395" s="986">
        <v>0</v>
      </c>
      <c r="G395" s="987">
        <v>0</v>
      </c>
      <c r="H395" s="987">
        <v>0</v>
      </c>
      <c r="I395" s="987">
        <v>0</v>
      </c>
      <c r="J395" s="988">
        <f t="shared" si="5"/>
        <v>0</v>
      </c>
      <c r="N395" s="989"/>
    </row>
    <row r="396" spans="2:14" ht="14" x14ac:dyDescent="0.3">
      <c r="B396" s="781"/>
      <c r="D396" s="982" t="s">
        <v>359</v>
      </c>
      <c r="E396" s="768" t="s">
        <v>360</v>
      </c>
      <c r="F396" s="986">
        <v>0</v>
      </c>
      <c r="G396" s="987">
        <v>0</v>
      </c>
      <c r="H396" s="987">
        <v>0</v>
      </c>
      <c r="I396" s="987">
        <v>0</v>
      </c>
      <c r="J396" s="988">
        <f t="shared" si="5"/>
        <v>0</v>
      </c>
      <c r="N396" s="989"/>
    </row>
    <row r="397" spans="2:14" ht="14" x14ac:dyDescent="0.3">
      <c r="B397" s="781"/>
      <c r="D397" s="982" t="s">
        <v>361</v>
      </c>
      <c r="E397" s="768" t="s">
        <v>362</v>
      </c>
      <c r="F397" s="986">
        <v>0</v>
      </c>
      <c r="G397" s="987">
        <v>0</v>
      </c>
      <c r="H397" s="987">
        <v>0</v>
      </c>
      <c r="I397" s="987">
        <v>0</v>
      </c>
      <c r="J397" s="988">
        <f t="shared" si="5"/>
        <v>0</v>
      </c>
      <c r="N397" s="989"/>
    </row>
    <row r="398" spans="2:14" ht="14" x14ac:dyDescent="0.3">
      <c r="B398" s="781"/>
      <c r="D398" s="982" t="s">
        <v>363</v>
      </c>
      <c r="E398" s="768" t="s">
        <v>364</v>
      </c>
      <c r="F398" s="986">
        <v>0</v>
      </c>
      <c r="G398" s="987">
        <v>0</v>
      </c>
      <c r="H398" s="987">
        <v>0</v>
      </c>
      <c r="I398" s="987">
        <v>0</v>
      </c>
      <c r="J398" s="988">
        <f t="shared" si="5"/>
        <v>0</v>
      </c>
      <c r="N398" s="989"/>
    </row>
    <row r="399" spans="2:14" ht="14" x14ac:dyDescent="0.3">
      <c r="B399" s="781"/>
      <c r="D399" s="982" t="s">
        <v>365</v>
      </c>
      <c r="E399" s="768" t="s">
        <v>366</v>
      </c>
      <c r="F399" s="986">
        <v>0</v>
      </c>
      <c r="G399" s="987">
        <v>0</v>
      </c>
      <c r="H399" s="987">
        <v>0</v>
      </c>
      <c r="I399" s="987">
        <v>0</v>
      </c>
      <c r="J399" s="988">
        <f t="shared" si="5"/>
        <v>0</v>
      </c>
      <c r="N399" s="989"/>
    </row>
    <row r="400" spans="2:14" ht="14" x14ac:dyDescent="0.3">
      <c r="B400" s="781"/>
      <c r="D400" s="982" t="s">
        <v>367</v>
      </c>
      <c r="E400" s="768" t="s">
        <v>368</v>
      </c>
      <c r="F400" s="986">
        <v>0</v>
      </c>
      <c r="G400" s="987">
        <v>0</v>
      </c>
      <c r="H400" s="987">
        <v>0</v>
      </c>
      <c r="I400" s="987">
        <v>0</v>
      </c>
      <c r="J400" s="988">
        <f t="shared" si="5"/>
        <v>0</v>
      </c>
    </row>
    <row r="401" spans="2:14" ht="14" x14ac:dyDescent="0.3">
      <c r="B401" s="781"/>
      <c r="D401" s="982" t="s">
        <v>369</v>
      </c>
      <c r="E401" s="768" t="s">
        <v>370</v>
      </c>
      <c r="F401" s="986">
        <v>0</v>
      </c>
      <c r="G401" s="987">
        <v>0</v>
      </c>
      <c r="H401" s="987">
        <v>0</v>
      </c>
      <c r="I401" s="987">
        <v>0</v>
      </c>
      <c r="J401" s="988">
        <f t="shared" si="5"/>
        <v>0</v>
      </c>
    </row>
    <row r="402" spans="2:14" ht="14" x14ac:dyDescent="0.3">
      <c r="B402" s="781"/>
      <c r="D402" s="982" t="s">
        <v>371</v>
      </c>
      <c r="E402" s="768" t="s">
        <v>372</v>
      </c>
      <c r="F402" s="986">
        <v>0</v>
      </c>
      <c r="G402" s="987">
        <v>0</v>
      </c>
      <c r="H402" s="987">
        <v>0</v>
      </c>
      <c r="I402" s="987">
        <v>0</v>
      </c>
      <c r="J402" s="988">
        <f t="shared" si="5"/>
        <v>0</v>
      </c>
    </row>
    <row r="403" spans="2:14" ht="14" x14ac:dyDescent="0.3">
      <c r="B403" s="781"/>
      <c r="D403" s="982" t="s">
        <v>373</v>
      </c>
      <c r="E403" s="768" t="s">
        <v>569</v>
      </c>
      <c r="F403" s="986">
        <v>0</v>
      </c>
      <c r="G403" s="987">
        <v>0</v>
      </c>
      <c r="H403" s="987">
        <v>0</v>
      </c>
      <c r="I403" s="987">
        <v>0</v>
      </c>
      <c r="J403" s="988">
        <f t="shared" si="5"/>
        <v>0</v>
      </c>
      <c r="M403" s="989"/>
      <c r="N403" s="989"/>
    </row>
    <row r="404" spans="2:14" ht="14" x14ac:dyDescent="0.3">
      <c r="B404" s="781"/>
      <c r="D404" s="982" t="s">
        <v>375</v>
      </c>
      <c r="E404" s="768" t="s">
        <v>376</v>
      </c>
      <c r="F404" s="986">
        <v>0</v>
      </c>
      <c r="G404" s="987">
        <v>0</v>
      </c>
      <c r="H404" s="987">
        <v>0</v>
      </c>
      <c r="I404" s="987">
        <v>0</v>
      </c>
      <c r="J404" s="988">
        <f t="shared" si="5"/>
        <v>0</v>
      </c>
      <c r="M404" s="989"/>
      <c r="N404" s="989"/>
    </row>
    <row r="405" spans="2:14" ht="14" x14ac:dyDescent="0.3">
      <c r="B405" s="781"/>
      <c r="D405" s="982" t="s">
        <v>377</v>
      </c>
      <c r="E405" s="768" t="s">
        <v>378</v>
      </c>
      <c r="F405" s="986">
        <v>0</v>
      </c>
      <c r="G405" s="987">
        <v>0</v>
      </c>
      <c r="H405" s="987">
        <v>0</v>
      </c>
      <c r="I405" s="987">
        <v>0</v>
      </c>
      <c r="J405" s="988">
        <f t="shared" si="5"/>
        <v>0</v>
      </c>
      <c r="M405" s="989"/>
      <c r="N405" s="989"/>
    </row>
    <row r="406" spans="2:14" ht="14" x14ac:dyDescent="0.3">
      <c r="B406" s="781"/>
      <c r="D406" s="982" t="s">
        <v>379</v>
      </c>
      <c r="E406" s="768" t="s">
        <v>380</v>
      </c>
      <c r="F406" s="986">
        <v>0</v>
      </c>
      <c r="G406" s="987">
        <v>0</v>
      </c>
      <c r="H406" s="987">
        <v>0</v>
      </c>
      <c r="I406" s="987">
        <v>0</v>
      </c>
      <c r="J406" s="988">
        <f t="shared" si="5"/>
        <v>0</v>
      </c>
      <c r="M406" s="989"/>
      <c r="N406" s="989"/>
    </row>
    <row r="407" spans="2:14" ht="14" x14ac:dyDescent="0.3">
      <c r="B407" s="781"/>
      <c r="D407" s="982" t="s">
        <v>381</v>
      </c>
      <c r="E407" s="768" t="s">
        <v>570</v>
      </c>
      <c r="F407" s="986">
        <v>0</v>
      </c>
      <c r="G407" s="987">
        <v>0</v>
      </c>
      <c r="H407" s="987">
        <v>0</v>
      </c>
      <c r="I407" s="987">
        <v>0</v>
      </c>
      <c r="J407" s="988">
        <f t="shared" si="5"/>
        <v>0</v>
      </c>
    </row>
    <row r="408" spans="2:14" ht="14" x14ac:dyDescent="0.3">
      <c r="B408" s="781"/>
      <c r="D408" s="982" t="s">
        <v>383</v>
      </c>
      <c r="E408" s="768" t="s">
        <v>571</v>
      </c>
      <c r="F408" s="986">
        <v>0</v>
      </c>
      <c r="G408" s="987">
        <v>0</v>
      </c>
      <c r="H408" s="987">
        <v>0</v>
      </c>
      <c r="I408" s="987">
        <v>0</v>
      </c>
      <c r="J408" s="988">
        <f t="shared" si="5"/>
        <v>0</v>
      </c>
    </row>
    <row r="409" spans="2:14" ht="14" x14ac:dyDescent="0.3">
      <c r="B409" s="781"/>
      <c r="D409" s="982" t="s">
        <v>385</v>
      </c>
      <c r="E409" s="768" t="s">
        <v>386</v>
      </c>
      <c r="F409" s="986">
        <v>0</v>
      </c>
      <c r="G409" s="987">
        <v>0</v>
      </c>
      <c r="H409" s="987">
        <v>0</v>
      </c>
      <c r="I409" s="987">
        <v>0</v>
      </c>
      <c r="J409" s="988">
        <f t="shared" si="5"/>
        <v>0</v>
      </c>
    </row>
    <row r="410" spans="2:14" ht="14.5" thickBot="1" x14ac:dyDescent="0.35">
      <c r="B410" s="781"/>
      <c r="D410" s="1225" t="s">
        <v>387</v>
      </c>
      <c r="E410" s="990" t="s">
        <v>388</v>
      </c>
      <c r="F410" s="991">
        <v>0</v>
      </c>
      <c r="G410" s="992">
        <v>0</v>
      </c>
      <c r="H410" s="992">
        <v>0</v>
      </c>
      <c r="I410" s="992">
        <v>0</v>
      </c>
      <c r="J410" s="993">
        <f t="shared" si="5"/>
        <v>0</v>
      </c>
    </row>
    <row r="411" spans="2:14" ht="14.5" thickBot="1" x14ac:dyDescent="0.35">
      <c r="B411" s="781"/>
      <c r="D411" s="972"/>
      <c r="E411" s="994" t="s">
        <v>496</v>
      </c>
      <c r="F411" s="995">
        <f>SUM(F392:F410)</f>
        <v>0</v>
      </c>
      <c r="G411" s="996">
        <f>SUM(G392:G410)</f>
        <v>0</v>
      </c>
      <c r="H411" s="996">
        <f>SUM(H392:H410)</f>
        <v>0</v>
      </c>
      <c r="I411" s="996">
        <f>SUM(I392:I410)</f>
        <v>0</v>
      </c>
      <c r="J411" s="997">
        <f>SUM(J392:J410)</f>
        <v>0</v>
      </c>
      <c r="L411" s="998"/>
    </row>
    <row r="412" spans="2:14" ht="14" x14ac:dyDescent="0.3">
      <c r="B412" s="781"/>
      <c r="L412" s="999"/>
    </row>
    <row r="413" spans="2:14" ht="14" x14ac:dyDescent="0.3">
      <c r="B413" s="770" t="s">
        <v>572</v>
      </c>
    </row>
    <row r="414" spans="2:14" ht="14" x14ac:dyDescent="0.3">
      <c r="B414" s="770"/>
    </row>
    <row r="415" spans="2:14" ht="14" x14ac:dyDescent="0.3">
      <c r="B415" s="770"/>
    </row>
    <row r="416" spans="2:14" ht="14" x14ac:dyDescent="0.3">
      <c r="B416" s="770"/>
      <c r="C416" s="768" t="s">
        <v>573</v>
      </c>
    </row>
    <row r="417" spans="2:5" ht="14.5" thickBot="1" x14ac:dyDescent="0.35">
      <c r="B417" s="781"/>
    </row>
    <row r="418" spans="2:5" ht="14.5" thickBot="1" x14ac:dyDescent="0.35">
      <c r="B418" s="781"/>
      <c r="D418" s="859" t="s">
        <v>574</v>
      </c>
    </row>
    <row r="419" spans="2:5" ht="14.5" thickBot="1" x14ac:dyDescent="0.35">
      <c r="B419" s="781"/>
      <c r="D419" s="823" t="s">
        <v>575</v>
      </c>
      <c r="E419" s="823" t="s">
        <v>430</v>
      </c>
    </row>
    <row r="420" spans="2:5" ht="14" x14ac:dyDescent="0.3">
      <c r="B420" s="781"/>
      <c r="D420" s="966"/>
      <c r="E420" s="969">
        <v>0</v>
      </c>
    </row>
    <row r="421" spans="2:5" ht="14" x14ac:dyDescent="0.3">
      <c r="B421" s="781"/>
      <c r="D421" s="966"/>
      <c r="E421" s="969">
        <v>0</v>
      </c>
    </row>
    <row r="422" spans="2:5" ht="14" x14ac:dyDescent="0.3">
      <c r="B422" s="781"/>
      <c r="D422" s="966"/>
      <c r="E422" s="969">
        <v>0</v>
      </c>
    </row>
    <row r="423" spans="2:5" ht="14" x14ac:dyDescent="0.3">
      <c r="B423" s="781"/>
      <c r="D423" s="966"/>
      <c r="E423" s="969">
        <v>0</v>
      </c>
    </row>
    <row r="424" spans="2:5" ht="14" x14ac:dyDescent="0.3">
      <c r="B424" s="781"/>
      <c r="D424" s="966"/>
      <c r="E424" s="969">
        <v>0</v>
      </c>
    </row>
    <row r="425" spans="2:5" ht="14" x14ac:dyDescent="0.3">
      <c r="B425" s="781"/>
      <c r="D425" s="966"/>
      <c r="E425" s="969">
        <v>0</v>
      </c>
    </row>
    <row r="426" spans="2:5" ht="14" x14ac:dyDescent="0.3">
      <c r="B426" s="781"/>
      <c r="D426" s="966"/>
      <c r="E426" s="969">
        <v>0</v>
      </c>
    </row>
    <row r="427" spans="2:5" ht="14" x14ac:dyDescent="0.3">
      <c r="B427" s="781"/>
      <c r="D427" s="966"/>
      <c r="E427" s="969">
        <v>0</v>
      </c>
    </row>
    <row r="428" spans="2:5" ht="14.5" thickBot="1" x14ac:dyDescent="0.35">
      <c r="B428" s="781"/>
      <c r="D428" s="793" t="s">
        <v>576</v>
      </c>
      <c r="E428" s="1000">
        <f>SUM(E420:E427)</f>
        <v>0</v>
      </c>
    </row>
    <row r="429" spans="2:5" ht="14.5" thickBot="1" x14ac:dyDescent="0.35">
      <c r="B429" s="781"/>
      <c r="D429" s="959"/>
      <c r="E429" s="1001"/>
    </row>
    <row r="430" spans="2:5" ht="14" x14ac:dyDescent="0.3">
      <c r="B430" s="781"/>
    </row>
    <row r="432" spans="2:5" ht="14" x14ac:dyDescent="0.3">
      <c r="B432" s="770" t="s">
        <v>577</v>
      </c>
      <c r="C432" s="1002"/>
    </row>
  </sheetData>
  <mergeCells count="41">
    <mergeCell ref="D372:E372"/>
    <mergeCell ref="D390:E390"/>
    <mergeCell ref="F390:I390"/>
    <mergeCell ref="D391:E391"/>
    <mergeCell ref="F329:L329"/>
    <mergeCell ref="O370:P370"/>
    <mergeCell ref="G371:H371"/>
    <mergeCell ref="I371:J371"/>
    <mergeCell ref="K371:L371"/>
    <mergeCell ref="M371:N371"/>
    <mergeCell ref="O371:P371"/>
    <mergeCell ref="F225:G225"/>
    <mergeCell ref="H161:J161"/>
    <mergeCell ref="H162:J162"/>
    <mergeCell ref="H163:J163"/>
    <mergeCell ref="H164:J164"/>
    <mergeCell ref="H165:J165"/>
    <mergeCell ref="H166:J166"/>
    <mergeCell ref="H167:J167"/>
    <mergeCell ref="H168:J168"/>
    <mergeCell ref="F195:G195"/>
    <mergeCell ref="F205:G205"/>
    <mergeCell ref="F215:G215"/>
    <mergeCell ref="H160:J160"/>
    <mergeCell ref="D147:J147"/>
    <mergeCell ref="H148:J148"/>
    <mergeCell ref="H149:J149"/>
    <mergeCell ref="H150:J150"/>
    <mergeCell ref="H151:J151"/>
    <mergeCell ref="H152:J152"/>
    <mergeCell ref="H153:J153"/>
    <mergeCell ref="H154:J154"/>
    <mergeCell ref="H155:J155"/>
    <mergeCell ref="H156:J156"/>
    <mergeCell ref="D159:J159"/>
    <mergeCell ref="D138:E138"/>
    <mergeCell ref="E40:G40"/>
    <mergeCell ref="J40:L40"/>
    <mergeCell ref="E63:N63"/>
    <mergeCell ref="E71:N71"/>
    <mergeCell ref="D132:G132"/>
  </mergeCells>
  <conditionalFormatting sqref="J111">
    <cfRule type="cellIs" dxfId="387" priority="96" operator="lessThan">
      <formula>0.1</formula>
    </cfRule>
    <cfRule type="cellIs" dxfId="386" priority="97" operator="greaterThan">
      <formula>0.1</formula>
    </cfRule>
  </conditionalFormatting>
  <conditionalFormatting sqref="E64:N64">
    <cfRule type="expression" priority="113" stopIfTrue="1">
      <formula>NOT(ISBLANK($F$64))</formula>
    </cfRule>
    <cfRule type="expression" dxfId="385" priority="114">
      <formula>$G$43&lt;=10%</formula>
    </cfRule>
    <cfRule type="expression" dxfId="384" priority="115">
      <formula>$G$43&gt;10%</formula>
    </cfRule>
  </conditionalFormatting>
  <conditionalFormatting sqref="E65:N65">
    <cfRule type="expression" priority="110" stopIfTrue="1">
      <formula>NOT(ISBLANK($F$65))</formula>
    </cfRule>
    <cfRule type="expression" dxfId="383" priority="111">
      <formula>$G$46&lt;=10%</formula>
    </cfRule>
    <cfRule type="expression" dxfId="382" priority="112">
      <formula>$G$46&gt;10%</formula>
    </cfRule>
  </conditionalFormatting>
  <conditionalFormatting sqref="E66:N66">
    <cfRule type="expression" priority="107" stopIfTrue="1">
      <formula>NOT(ISBLANK($F$66))</formula>
    </cfRule>
    <cfRule type="expression" dxfId="381" priority="108">
      <formula>$G$49&lt;=10%</formula>
    </cfRule>
    <cfRule type="expression" dxfId="380" priority="109">
      <formula>$G$49&gt;10%</formula>
    </cfRule>
  </conditionalFormatting>
  <conditionalFormatting sqref="E72:N72">
    <cfRule type="expression" priority="104" stopIfTrue="1">
      <formula>NOT(ISBLANK($F$72))</formula>
    </cfRule>
    <cfRule type="expression" dxfId="379" priority="105">
      <formula>$L$43&lt;=10%</formula>
    </cfRule>
    <cfRule type="expression" dxfId="378" priority="106">
      <formula>$L$43&gt;10%</formula>
    </cfRule>
  </conditionalFormatting>
  <conditionalFormatting sqref="E73:N73">
    <cfRule type="expression" priority="101" stopIfTrue="1">
      <formula>NOT(ISBLANK($F$73))</formula>
    </cfRule>
    <cfRule type="expression" dxfId="377" priority="102">
      <formula>$L$46&lt;=10%</formula>
    </cfRule>
    <cfRule type="expression" dxfId="376" priority="103">
      <formula>$L$46&gt;10%</formula>
    </cfRule>
  </conditionalFormatting>
  <conditionalFormatting sqref="E74:N74">
    <cfRule type="expression" priority="98" stopIfTrue="1">
      <formula>NOT(ISBLANK($F76))</formula>
    </cfRule>
    <cfRule type="expression" dxfId="375" priority="99">
      <formula>$L49&lt;=10%</formula>
    </cfRule>
    <cfRule type="expression" dxfId="374" priority="100">
      <formula>$L49&gt;10%</formula>
    </cfRule>
  </conditionalFormatting>
  <conditionalFormatting sqref="E198:M198">
    <cfRule type="expression" priority="89" stopIfTrue="1">
      <formula>NOT(ISBLANK($E$198))</formula>
    </cfRule>
    <cfRule type="expression" dxfId="373" priority="90">
      <formula>SEARCH("Out of Compliance",$F$195)</formula>
    </cfRule>
    <cfRule type="expression" dxfId="372" priority="95">
      <formula>SEARCH("In compliance",$F$195)</formula>
    </cfRule>
  </conditionalFormatting>
  <conditionalFormatting sqref="D114:M114">
    <cfRule type="expression" priority="92" stopIfTrue="1">
      <formula>NOT(ISBLANK($E$114))</formula>
    </cfRule>
    <cfRule type="expression" dxfId="371" priority="93">
      <formula>$J$111&lt;=10%</formula>
    </cfRule>
    <cfRule type="expression" dxfId="370" priority="94">
      <formula>$J$111&gt;10%</formula>
    </cfRule>
  </conditionalFormatting>
  <conditionalFormatting sqref="H195">
    <cfRule type="containsText" dxfId="369" priority="91" operator="containsText" text="In compliance">
      <formula>NOT(ISERROR(SEARCH("In compliance",H195)))</formula>
    </cfRule>
  </conditionalFormatting>
  <conditionalFormatting sqref="E202:M202">
    <cfRule type="expression" priority="86" stopIfTrue="1">
      <formula>NOT(ISBLANK($E$202))</formula>
    </cfRule>
    <cfRule type="expression" dxfId="368" priority="87">
      <formula>SEARCH("Out of Compliance",$F$195)</formula>
    </cfRule>
    <cfRule type="expression" dxfId="367" priority="88">
      <formula>SEARCH("In compliance",$F$195)</formula>
    </cfRule>
  </conditionalFormatting>
  <conditionalFormatting sqref="E208:M208">
    <cfRule type="expression" priority="83" stopIfTrue="1">
      <formula>NOT(ISBLANK($E$208))</formula>
    </cfRule>
    <cfRule type="expression" dxfId="366" priority="84">
      <formula>SEARCH("Out of Compliance",$F$205)</formula>
    </cfRule>
    <cfRule type="expression" dxfId="365" priority="85">
      <formula>SEARCH("In compliance",$F$205)</formula>
    </cfRule>
  </conditionalFormatting>
  <conditionalFormatting sqref="E212:M212">
    <cfRule type="expression" priority="80" stopIfTrue="1">
      <formula>NOT(ISBLANK($E$212))</formula>
    </cfRule>
    <cfRule type="expression" dxfId="364" priority="81">
      <formula>SEARCH("Out of Compliance",$F$205)</formula>
    </cfRule>
    <cfRule type="expression" dxfId="363" priority="82">
      <formula>SEARCH("In compliance",$F$205)</formula>
    </cfRule>
  </conditionalFormatting>
  <conditionalFormatting sqref="E218:M218">
    <cfRule type="expression" priority="77" stopIfTrue="1">
      <formula>NOT(ISBLANK($E$218))</formula>
    </cfRule>
    <cfRule type="expression" dxfId="362" priority="78">
      <formula>SEARCH("Out of Compliance",$F$215)</formula>
    </cfRule>
    <cfRule type="expression" dxfId="361" priority="79">
      <formula>SEARCH("In compliance",$F$215)</formula>
    </cfRule>
  </conditionalFormatting>
  <conditionalFormatting sqref="E222:M222">
    <cfRule type="expression" priority="74" stopIfTrue="1">
      <formula>NOT(ISBLANK($E$222))</formula>
    </cfRule>
    <cfRule type="expression" dxfId="360" priority="75">
      <formula>SEARCH("Out of Compliance",$F$215)</formula>
    </cfRule>
    <cfRule type="expression" dxfId="359" priority="76">
      <formula>SEARCH("In compliance",$F$215)</formula>
    </cfRule>
  </conditionalFormatting>
  <conditionalFormatting sqref="E228:M228">
    <cfRule type="expression" priority="71" stopIfTrue="1">
      <formula>NOT(ISBLANK($E$228))</formula>
    </cfRule>
    <cfRule type="expression" dxfId="358" priority="72">
      <formula>SEARCH("Out of Compliance",$F$225)</formula>
    </cfRule>
    <cfRule type="expression" dxfId="357" priority="73">
      <formula>SEARCH("In compliance",$F$225)</formula>
    </cfRule>
  </conditionalFormatting>
  <conditionalFormatting sqref="E232:M232">
    <cfRule type="expression" priority="68" stopIfTrue="1">
      <formula>NOT(ISBLANK($E$232))</formula>
    </cfRule>
    <cfRule type="expression" dxfId="356" priority="69">
      <formula>SEARCH("Out of Compliance",$F$225)</formula>
    </cfRule>
    <cfRule type="expression" dxfId="355" priority="70">
      <formula>SEARCH("In compliance",$F$225)</formula>
    </cfRule>
  </conditionalFormatting>
  <conditionalFormatting sqref="E238:M238">
    <cfRule type="expression" priority="66" stopIfTrue="1">
      <formula>NOT(ISBLANK($E$238))</formula>
    </cfRule>
    <cfRule type="expression" dxfId="354" priority="67">
      <formula>$E$235&lt;&gt;0</formula>
    </cfRule>
  </conditionalFormatting>
  <conditionalFormatting sqref="D24:M24">
    <cfRule type="expression" priority="63" stopIfTrue="1">
      <formula>NOT(ISBLANK($D$24))</formula>
    </cfRule>
    <cfRule type="expression" dxfId="353" priority="64">
      <formula>$H$21="No"</formula>
    </cfRule>
    <cfRule type="expression" dxfId="352" priority="65">
      <formula>$H$21="Yes"</formula>
    </cfRule>
  </conditionalFormatting>
  <conditionalFormatting sqref="D85:M85">
    <cfRule type="expression" priority="116" stopIfTrue="1">
      <formula>NOT(ISBLANK($D$85))</formula>
    </cfRule>
    <cfRule type="expression" dxfId="351" priority="117">
      <formula>$G$82="No"</formula>
    </cfRule>
    <cfRule type="expression" dxfId="350" priority="118">
      <formula>$G$82="Yes"</formula>
    </cfRule>
  </conditionalFormatting>
  <conditionalFormatting sqref="D96:M96">
    <cfRule type="expression" priority="119" stopIfTrue="1">
      <formula>NOT(ISBLANK($D$96))</formula>
    </cfRule>
    <cfRule type="expression" dxfId="349" priority="120">
      <formula>$F$93="No"</formula>
    </cfRule>
    <cfRule type="expression" dxfId="348" priority="121">
      <formula>$F$93="Yes"</formula>
    </cfRule>
  </conditionalFormatting>
  <conditionalFormatting sqref="D124:M124">
    <cfRule type="expression" priority="122" stopIfTrue="1">
      <formula>NOT(ISBLANK($D$124))</formula>
    </cfRule>
    <cfRule type="expression" dxfId="347" priority="123">
      <formula>$F$120="No"</formula>
    </cfRule>
    <cfRule type="expression" dxfId="346" priority="124">
      <formula>$F$120="Yes"</formula>
    </cfRule>
  </conditionalFormatting>
  <conditionalFormatting sqref="F195 H195">
    <cfRule type="containsText" dxfId="345" priority="62" operator="containsText" text="Out of Compliance">
      <formula>NOT(ISERROR(SEARCH("Out of Compliance",F195)))</formula>
    </cfRule>
  </conditionalFormatting>
  <conditionalFormatting sqref="F195:G195">
    <cfRule type="containsText" dxfId="344" priority="61" operator="containsText" text="In compliance">
      <formula>NOT(ISERROR(SEARCH("In compliance",F195)))</formula>
    </cfRule>
  </conditionalFormatting>
  <conditionalFormatting sqref="F205">
    <cfRule type="containsText" dxfId="343" priority="60" operator="containsText" text="Out of Compliance">
      <formula>NOT(ISERROR(SEARCH("Out of Compliance",F205)))</formula>
    </cfRule>
  </conditionalFormatting>
  <conditionalFormatting sqref="F205:G205">
    <cfRule type="containsText" dxfId="342" priority="59" operator="containsText" text="In compliance">
      <formula>NOT(ISERROR(SEARCH("In compliance",F205)))</formula>
    </cfRule>
  </conditionalFormatting>
  <conditionalFormatting sqref="F215">
    <cfRule type="containsText" dxfId="341" priority="58" operator="containsText" text="Out of Compliance">
      <formula>NOT(ISERROR(SEARCH("Out of Compliance",F215)))</formula>
    </cfRule>
  </conditionalFormatting>
  <conditionalFormatting sqref="F215:G215">
    <cfRule type="containsText" dxfId="340" priority="57" operator="containsText" text="In compliance">
      <formula>NOT(ISERROR(SEARCH("In compliance",F215)))</formula>
    </cfRule>
  </conditionalFormatting>
  <conditionalFormatting sqref="F225">
    <cfRule type="containsText" dxfId="339" priority="56" operator="containsText" text="Out of Compliance">
      <formula>NOT(ISERROR(SEARCH("Out of Compliance",F225)))</formula>
    </cfRule>
  </conditionalFormatting>
  <conditionalFormatting sqref="F225:G225">
    <cfRule type="containsText" dxfId="338" priority="55" operator="containsText" text="In compliance">
      <formula>NOT(ISERROR(SEARCH("In compliance",F225)))</formula>
    </cfRule>
  </conditionalFormatting>
  <conditionalFormatting sqref="E67:N67">
    <cfRule type="expression" priority="125" stopIfTrue="1">
      <formula>NOT(ISBLANK($F$67))</formula>
    </cfRule>
    <cfRule type="expression" dxfId="337" priority="126">
      <formula>$G$52&lt;=10%</formula>
    </cfRule>
    <cfRule type="expression" dxfId="336" priority="127">
      <formula>$G$52&gt;10%</formula>
    </cfRule>
  </conditionalFormatting>
  <conditionalFormatting sqref="E68:N68">
    <cfRule type="expression" priority="128" stopIfTrue="1">
      <formula>NOT(ISBLANK($F$68))</formula>
    </cfRule>
    <cfRule type="expression" dxfId="335" priority="129">
      <formula>$G$55&lt;=10%</formula>
    </cfRule>
    <cfRule type="expression" dxfId="334" priority="130">
      <formula>$G$55&gt;10%</formula>
    </cfRule>
  </conditionalFormatting>
  <conditionalFormatting sqref="L56">
    <cfRule type="cellIs" dxfId="333" priority="53" operator="lessThanOrEqual">
      <formula>0.1</formula>
    </cfRule>
    <cfRule type="cellIs" dxfId="332" priority="54" operator="greaterThan">
      <formula>0.1</formula>
    </cfRule>
  </conditionalFormatting>
  <conditionalFormatting sqref="E77:N77">
    <cfRule type="expression" priority="131" stopIfTrue="1">
      <formula>NOT(ISBLANK($F$77))</formula>
    </cfRule>
    <cfRule type="expression" dxfId="331" priority="132">
      <formula>$L$56&lt;=10%</formula>
    </cfRule>
    <cfRule type="expression" dxfId="330" priority="133">
      <formula>$L$56&gt;10%</formula>
    </cfRule>
  </conditionalFormatting>
  <conditionalFormatting sqref="L53">
    <cfRule type="cellIs" dxfId="329" priority="51" operator="lessThanOrEqual">
      <formula>0.1</formula>
    </cfRule>
    <cfRule type="cellIs" dxfId="328" priority="52" operator="greaterThan">
      <formula>0.1</formula>
    </cfRule>
  </conditionalFormatting>
  <conditionalFormatting sqref="L52">
    <cfRule type="cellIs" dxfId="327" priority="49" operator="lessThanOrEqual">
      <formula>0.1</formula>
    </cfRule>
    <cfRule type="cellIs" dxfId="326" priority="50" operator="greaterThan">
      <formula>0.1</formula>
    </cfRule>
  </conditionalFormatting>
  <conditionalFormatting sqref="L49">
    <cfRule type="cellIs" dxfId="325" priority="47" operator="lessThanOrEqual">
      <formula>0.1</formula>
    </cfRule>
    <cfRule type="cellIs" dxfId="324" priority="48" operator="greaterThan">
      <formula>0.1</formula>
    </cfRule>
  </conditionalFormatting>
  <conditionalFormatting sqref="L46">
    <cfRule type="cellIs" dxfId="323" priority="45" operator="lessThanOrEqual">
      <formula>0.1</formula>
    </cfRule>
    <cfRule type="cellIs" dxfId="322" priority="46" operator="greaterThan">
      <formula>0.1</formula>
    </cfRule>
  </conditionalFormatting>
  <conditionalFormatting sqref="L43">
    <cfRule type="cellIs" dxfId="321" priority="43" operator="lessThanOrEqual">
      <formula>0.1</formula>
    </cfRule>
    <cfRule type="cellIs" dxfId="320" priority="44" operator="greaterThan">
      <formula>0.1</formula>
    </cfRule>
  </conditionalFormatting>
  <conditionalFormatting sqref="G43">
    <cfRule type="cellIs" dxfId="319" priority="41" operator="lessThanOrEqual">
      <formula>0.1</formula>
    </cfRule>
    <cfRule type="cellIs" dxfId="318" priority="42" operator="greaterThan">
      <formula>0.1</formula>
    </cfRule>
  </conditionalFormatting>
  <conditionalFormatting sqref="G46">
    <cfRule type="cellIs" dxfId="317" priority="39" operator="lessThanOrEqual">
      <formula>0.1</formula>
    </cfRule>
    <cfRule type="cellIs" dxfId="316" priority="40" operator="greaterThan">
      <formula>0.1</formula>
    </cfRule>
  </conditionalFormatting>
  <conditionalFormatting sqref="G49">
    <cfRule type="cellIs" dxfId="315" priority="37" operator="lessThanOrEqual">
      <formula>0.1</formula>
    </cfRule>
    <cfRule type="cellIs" dxfId="314" priority="38" operator="greaterThan">
      <formula>0.1</formula>
    </cfRule>
  </conditionalFormatting>
  <conditionalFormatting sqref="G52">
    <cfRule type="cellIs" dxfId="313" priority="35" operator="lessThanOrEqual">
      <formula>0.1</formula>
    </cfRule>
    <cfRule type="cellIs" dxfId="312" priority="36" operator="greaterThan">
      <formula>0.1</formula>
    </cfRule>
  </conditionalFormatting>
  <conditionalFormatting sqref="G55">
    <cfRule type="cellIs" dxfId="311" priority="33" operator="lessThanOrEqual">
      <formula>0.1</formula>
    </cfRule>
    <cfRule type="cellIs" dxfId="310" priority="34" operator="greaterThan">
      <formula>0.1</formula>
    </cfRule>
  </conditionalFormatting>
  <conditionalFormatting sqref="D134:G137">
    <cfRule type="expression" priority="28" stopIfTrue="1">
      <formula>$F$138&gt;0</formula>
    </cfRule>
    <cfRule type="expression" dxfId="309" priority="29">
      <formula>$F$129="No"</formula>
    </cfRule>
    <cfRule type="expression" dxfId="308" priority="30">
      <formula>$F$129="Yes"</formula>
    </cfRule>
  </conditionalFormatting>
  <conditionalFormatting sqref="D258:H266">
    <cfRule type="expression" dxfId="307" priority="26">
      <formula>$G$254="No"</formula>
    </cfRule>
    <cfRule type="expression" dxfId="306" priority="27">
      <formula>$G$254="Yes"</formula>
    </cfRule>
  </conditionalFormatting>
  <conditionalFormatting sqref="D258:I266">
    <cfRule type="expression" priority="25" stopIfTrue="1">
      <formula>$I$267&gt;0</formula>
    </cfRule>
  </conditionalFormatting>
  <conditionalFormatting sqref="D278:F278">
    <cfRule type="expression" priority="22" stopIfTrue="1">
      <formula>OR($E$278&gt;0,$F$278&gt;0)</formula>
    </cfRule>
    <cfRule type="expression" dxfId="305" priority="23">
      <formula>$F$274="No"</formula>
    </cfRule>
    <cfRule type="expression" dxfId="304" priority="24">
      <formula>$F$274="Yes"</formula>
    </cfRule>
  </conditionalFormatting>
  <conditionalFormatting sqref="D349:F357">
    <cfRule type="expression" priority="10" stopIfTrue="1">
      <formula>OR($E$358&gt;0,$F$358&gt;0)</formula>
    </cfRule>
    <cfRule type="expression" dxfId="303" priority="11">
      <formula>$G$344="No"</formula>
    </cfRule>
    <cfRule type="expression" dxfId="302" priority="12">
      <formula>$G$344="Yes"</formula>
    </cfRule>
  </conditionalFormatting>
  <conditionalFormatting sqref="D330:L339">
    <cfRule type="expression" priority="7" stopIfTrue="1">
      <formula>OR($D$340&gt;0,$D$340&lt;0)</formula>
    </cfRule>
    <cfRule type="expression" dxfId="301" priority="8">
      <formula>$E$326="No"</formula>
    </cfRule>
    <cfRule type="expression" dxfId="300" priority="9">
      <formula>$E$326="Yes"</formula>
    </cfRule>
  </conditionalFormatting>
  <conditionalFormatting sqref="E75:N75">
    <cfRule type="expression" priority="4" stopIfTrue="1">
      <formula>NOT(ISBLANK($F75))</formula>
    </cfRule>
    <cfRule type="expression" dxfId="299" priority="5">
      <formula>$L52&lt;=10%</formula>
    </cfRule>
    <cfRule type="expression" dxfId="298" priority="6">
      <formula>$L52&gt;10%</formula>
    </cfRule>
  </conditionalFormatting>
  <conditionalFormatting sqref="E76:N76">
    <cfRule type="expression" priority="1" stopIfTrue="1">
      <formula>NOT(ISBLANK($F76))</formula>
    </cfRule>
    <cfRule type="expression" dxfId="297" priority="2">
      <formula>$L53&lt;=10%</formula>
    </cfRule>
    <cfRule type="expression" dxfId="296" priority="3">
      <formula>$L53&gt;10%</formula>
    </cfRule>
  </conditionalFormatting>
  <conditionalFormatting sqref="D286:H291">
    <cfRule type="expression" priority="308" stopIfTrue="1">
      <formula>$H$292&gt;0</formula>
    </cfRule>
    <cfRule type="expression" dxfId="295" priority="309">
      <formula>$F$281="No"</formula>
    </cfRule>
    <cfRule type="expression" dxfId="294" priority="310">
      <formula>$F$281="Yes"</formula>
    </cfRule>
  </conditionalFormatting>
  <conditionalFormatting sqref="D299:H304">
    <cfRule type="expression" priority="311" stopIfTrue="1">
      <formula>$H$305&gt;0</formula>
    </cfRule>
    <cfRule type="expression" dxfId="293" priority="312">
      <formula>$F$294="No"</formula>
    </cfRule>
    <cfRule type="expression" dxfId="292" priority="313">
      <formula>$F$294="Yes"</formula>
    </cfRule>
  </conditionalFormatting>
  <conditionalFormatting sqref="D310:H315">
    <cfRule type="expression" priority="314" stopIfTrue="1">
      <formula>$H$316&gt;0</formula>
    </cfRule>
    <cfRule type="expression" dxfId="291" priority="315">
      <formula>$F$294="No"</formula>
    </cfRule>
    <cfRule type="expression" dxfId="290" priority="316">
      <formula>$F$294="Yes"</formula>
    </cfRule>
  </conditionalFormatting>
  <dataValidations count="8">
    <dataValidation type="list" allowBlank="1" showInputMessage="1" showErrorMessage="1" sqref="E148 E160" xr:uid="{4C22B07E-B207-4FA2-A19C-5F87ADC36807}">
      <formula1>"Select Prior Reporting Quarter, QE 12/31, QE 03/31, QE 06/30, QE 09/30"</formula1>
    </dataValidation>
    <dataValidation type="list" allowBlank="1" showInputMessage="1" showErrorMessage="1" sqref="F148 F160" xr:uid="{190FA214-7CD9-4E52-9F71-C87DE825B415}">
      <formula1>"Select Current Reporting Quarter, QE 12/31, QE 03/31, QE 06/30, QE 09/30"</formula1>
    </dataValidation>
    <dataValidation type="list" allowBlank="1" showInputMessage="1" showErrorMessage="1" sqref="E308" xr:uid="{2E1B7A40-6516-4FBB-96CE-6970B0CE0CDE}">
      <formula1>"Select Previous Contract Year,2021,2022,2023,2024,2025,2026,2027,2028,2029,2030"</formula1>
    </dataValidation>
    <dataValidation type="list" allowBlank="1" showInputMessage="1" showErrorMessage="1" sqref="E284 E297" xr:uid="{94D695FA-7DD5-44A0-93DB-69E6FAC1A513}">
      <formula1>"Select Current Contract Year,2022,2023,2024,2025,2026,2027,2028,2029,2030"</formula1>
    </dataValidation>
    <dataValidation type="list" allowBlank="1" showInputMessage="1" showErrorMessage="1" sqref="G82 F93 F129 F294 G344 H21:H22 F120 E119:E121 G254 E253:E254 F274 F281 F145:F146 E273:E276 E325:E328" xr:uid="{902E87DE-CEBD-4310-8B66-17B6C35CEED5}">
      <formula1>"Select Yes/No,Yes,No"</formula1>
    </dataValidation>
    <dataValidation type="list" allowBlank="1" showInputMessage="1" showErrorMessage="1" sqref="D418" xr:uid="{0343F1D4-C502-49A5-9A98-899AA698A435}">
      <formula1>"Select Quarter Ended Date,QE 03/31,QE 06/30,QE 09/30,QE 12/31"</formula1>
    </dataValidation>
    <dataValidation type="list" allowBlank="1" showInputMessage="1" showErrorMessage="1" sqref="J391 O371" xr:uid="{4A5D1678-F0AC-4FF4-A361-E1D1BA61FB55}">
      <formula1>"Select Fiscal Year End,MAR 31,JUN 30,SEP 30,DEC 31"</formula1>
    </dataValidation>
    <dataValidation type="list" allowBlank="1" showInputMessage="1" showErrorMessage="1" sqref="F37" xr:uid="{8E06026E-4FE2-4F9A-93DD-15CE948C637A}">
      <formula1>"1st Qtr,2nd Qtr,3rd Qtr,4th Qtr"</formula1>
    </dataValidation>
  </dataValidations>
  <pageMargins left="0.75" right="0.75" top="1" bottom="1" header="0.5" footer="0.5"/>
  <pageSetup scale="94" orientation="portrait" r:id="rId1"/>
  <headerFooter alignWithMargins="0">
    <oddFooter>&amp;L&amp;8
&amp;F&amp;A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6B5B0-20D4-41FB-9056-E3956C71D3C8}">
  <dimension ref="A1:I123"/>
  <sheetViews>
    <sheetView showGridLines="0" workbookViewId="0">
      <selection activeCell="B98" sqref="B98"/>
    </sheetView>
  </sheetViews>
  <sheetFormatPr defaultColWidth="100.54296875" defaultRowHeight="12.5" x14ac:dyDescent="0.25"/>
  <cols>
    <col min="1" max="1" width="15.453125" style="1003" customWidth="1"/>
    <col min="2" max="2" width="64.81640625" style="1003" bestFit="1" customWidth="1"/>
    <col min="3" max="4" width="12.54296875" style="1003" customWidth="1"/>
    <col min="5" max="8" width="12.1796875" style="1003" customWidth="1"/>
    <col min="9" max="9" width="13.1796875" style="1003" customWidth="1"/>
    <col min="10" max="16384" width="100.54296875" style="1003"/>
  </cols>
  <sheetData>
    <row r="1" spans="1:9" ht="13" x14ac:dyDescent="0.3">
      <c r="A1" s="766" t="s">
        <v>407</v>
      </c>
    </row>
    <row r="2" spans="1:9" ht="13" x14ac:dyDescent="0.3">
      <c r="A2" s="767" t="s">
        <v>64</v>
      </c>
    </row>
    <row r="3" spans="1:9" ht="13" x14ac:dyDescent="0.3">
      <c r="A3" s="767" t="s">
        <v>408</v>
      </c>
    </row>
    <row r="4" spans="1:9" ht="13" x14ac:dyDescent="0.3">
      <c r="A4" s="767" t="s">
        <v>578</v>
      </c>
    </row>
    <row r="5" spans="1:9" x14ac:dyDescent="0.25">
      <c r="A5" s="774"/>
    </row>
    <row r="6" spans="1:9" ht="13" x14ac:dyDescent="0.3">
      <c r="A6" s="767" t="s">
        <v>410</v>
      </c>
    </row>
    <row r="7" spans="1:9" ht="13" x14ac:dyDescent="0.3">
      <c r="A7" s="769" t="s">
        <v>579</v>
      </c>
    </row>
    <row r="8" spans="1:9" ht="13" x14ac:dyDescent="0.3">
      <c r="A8" s="769" t="s">
        <v>580</v>
      </c>
    </row>
    <row r="9" spans="1:9" ht="14.5" customHeight="1" x14ac:dyDescent="0.3">
      <c r="A9" s="769" t="s">
        <v>413</v>
      </c>
    </row>
    <row r="10" spans="1:9" ht="13" x14ac:dyDescent="0.3">
      <c r="A10" s="769" t="s">
        <v>414</v>
      </c>
    </row>
    <row r="11" spans="1:9" ht="13" x14ac:dyDescent="0.3">
      <c r="A11" s="769" t="s">
        <v>581</v>
      </c>
    </row>
    <row r="12" spans="1:9" ht="13" thickBot="1" x14ac:dyDescent="0.3"/>
    <row r="13" spans="1:9" ht="13" customHeight="1" x14ac:dyDescent="0.25">
      <c r="C13" s="1285" t="s">
        <v>582</v>
      </c>
      <c r="D13" s="1287" t="s">
        <v>465</v>
      </c>
      <c r="E13" s="1289" t="s">
        <v>583</v>
      </c>
      <c r="F13" s="1291" t="s">
        <v>584</v>
      </c>
      <c r="G13" s="1291" t="s">
        <v>585</v>
      </c>
      <c r="H13" s="1291" t="s">
        <v>586</v>
      </c>
      <c r="I13" s="1280" t="s">
        <v>587</v>
      </c>
    </row>
    <row r="14" spans="1:9" ht="24.65" customHeight="1" thickBot="1" x14ac:dyDescent="0.3">
      <c r="C14" s="1286"/>
      <c r="D14" s="1288"/>
      <c r="E14" s="1290"/>
      <c r="F14" s="1292"/>
      <c r="G14" s="1292"/>
      <c r="H14" s="1292"/>
      <c r="I14" s="1281"/>
    </row>
    <row r="15" spans="1:9" ht="13" x14ac:dyDescent="0.3">
      <c r="A15" s="1004"/>
      <c r="B15" s="1005" t="s">
        <v>72</v>
      </c>
      <c r="C15" s="1006"/>
      <c r="D15" s="1007"/>
      <c r="E15" s="1006"/>
      <c r="I15" s="1007"/>
    </row>
    <row r="16" spans="1:9" ht="13" x14ac:dyDescent="0.3">
      <c r="A16" s="1006"/>
      <c r="B16" s="1008" t="s">
        <v>73</v>
      </c>
      <c r="C16" s="1006"/>
      <c r="D16" s="1007"/>
      <c r="E16" s="1006"/>
      <c r="I16" s="1007"/>
    </row>
    <row r="17" spans="1:9" x14ac:dyDescent="0.25">
      <c r="A17" s="1006"/>
      <c r="B17" s="1009" t="s">
        <v>74</v>
      </c>
      <c r="C17" s="1006"/>
      <c r="D17" s="1007"/>
      <c r="E17" s="1006"/>
      <c r="I17" s="1007"/>
    </row>
    <row r="18" spans="1:9" ht="13" x14ac:dyDescent="0.3">
      <c r="A18" s="1010" t="s">
        <v>75</v>
      </c>
      <c r="B18" s="1011" t="s">
        <v>76</v>
      </c>
      <c r="C18" s="1012"/>
      <c r="D18" s="1013"/>
      <c r="E18" s="1014">
        <f>D18-C18</f>
        <v>0</v>
      </c>
      <c r="F18" s="1015">
        <f>IF(E18=0,0, IF(C18=0,1,E18/C18))</f>
        <v>0</v>
      </c>
      <c r="G18" s="1015">
        <f>IF(C18=0,0,C18/$C$45)</f>
        <v>0</v>
      </c>
      <c r="H18" s="1015">
        <f>IF(D18=0,0,D18/$D$45)</f>
        <v>0</v>
      </c>
      <c r="I18" s="1016" t="str">
        <f>IF(OR(AND(F18&gt;=5%,G18&gt;=5%),AND(H18&gt;=5%,F18&gt;=5%),AND(F18&lt;=-5%,G18&gt;=5%),AND(H18&gt;=5%,F18&lt;=-5%)),"Yes","No")</f>
        <v>No</v>
      </c>
    </row>
    <row r="19" spans="1:9" ht="13" x14ac:dyDescent="0.3">
      <c r="A19" s="1010" t="s">
        <v>77</v>
      </c>
      <c r="B19" s="1011" t="s">
        <v>78</v>
      </c>
      <c r="C19" s="1012"/>
      <c r="D19" s="1013"/>
      <c r="E19" s="1014">
        <f t="shared" ref="E19:E26" si="0">D19-C19</f>
        <v>0</v>
      </c>
      <c r="F19" s="1015">
        <f t="shared" ref="F19:F26" si="1">IF(E19=0,0, IF(C19=0,1,E19/C19))</f>
        <v>0</v>
      </c>
      <c r="G19" s="1015">
        <f t="shared" ref="G19:G26" si="2">IF(C19=0,0,C19/$C$45)</f>
        <v>0</v>
      </c>
      <c r="H19" s="1015">
        <f t="shared" ref="H19:H26" si="3">IF(D19=0,0,D19/$D$45)</f>
        <v>0</v>
      </c>
      <c r="I19" s="1016" t="str">
        <f t="shared" ref="I19:I26" si="4">IF(OR(AND(F19&gt;=5%,G19&gt;=5%),AND(H19&gt;=5%,F19&gt;=5%),AND(F19&lt;=-5%,G19&gt;=5%),AND(H19&gt;=5%,F19&lt;=-5%)),"Yes","No")</f>
        <v>No</v>
      </c>
    </row>
    <row r="20" spans="1:9" ht="13" x14ac:dyDescent="0.3">
      <c r="A20" s="1017" t="s">
        <v>79</v>
      </c>
      <c r="B20" s="1018" t="s">
        <v>80</v>
      </c>
      <c r="C20" s="1012"/>
      <c r="D20" s="1013"/>
      <c r="E20" s="1014">
        <f t="shared" si="0"/>
        <v>0</v>
      </c>
      <c r="F20" s="1015">
        <f t="shared" si="1"/>
        <v>0</v>
      </c>
      <c r="G20" s="1015">
        <f t="shared" si="2"/>
        <v>0</v>
      </c>
      <c r="H20" s="1015">
        <f t="shared" si="3"/>
        <v>0</v>
      </c>
      <c r="I20" s="1016" t="str">
        <f t="shared" si="4"/>
        <v>No</v>
      </c>
    </row>
    <row r="21" spans="1:9" ht="13" x14ac:dyDescent="0.3">
      <c r="A21" s="1010" t="s">
        <v>81</v>
      </c>
      <c r="B21" s="1019" t="s">
        <v>82</v>
      </c>
      <c r="C21" s="1012"/>
      <c r="D21" s="1013"/>
      <c r="E21" s="1014">
        <f t="shared" si="0"/>
        <v>0</v>
      </c>
      <c r="F21" s="1015">
        <f t="shared" si="1"/>
        <v>0</v>
      </c>
      <c r="G21" s="1015">
        <f t="shared" si="2"/>
        <v>0</v>
      </c>
      <c r="H21" s="1015">
        <f t="shared" si="3"/>
        <v>0</v>
      </c>
      <c r="I21" s="1016" t="str">
        <f t="shared" si="4"/>
        <v>No</v>
      </c>
    </row>
    <row r="22" spans="1:9" ht="13" x14ac:dyDescent="0.3">
      <c r="A22" s="1010" t="s">
        <v>83</v>
      </c>
      <c r="B22" s="1019" t="s">
        <v>84</v>
      </c>
      <c r="C22" s="1012"/>
      <c r="D22" s="1013"/>
      <c r="E22" s="1014">
        <f t="shared" si="0"/>
        <v>0</v>
      </c>
      <c r="F22" s="1015">
        <f t="shared" si="1"/>
        <v>0</v>
      </c>
      <c r="G22" s="1015">
        <f t="shared" si="2"/>
        <v>0</v>
      </c>
      <c r="H22" s="1015">
        <f t="shared" si="3"/>
        <v>0</v>
      </c>
      <c r="I22" s="1016" t="str">
        <f t="shared" si="4"/>
        <v>No</v>
      </c>
    </row>
    <row r="23" spans="1:9" ht="13" x14ac:dyDescent="0.3">
      <c r="A23" s="1010" t="s">
        <v>85</v>
      </c>
      <c r="B23" s="1011" t="s">
        <v>86</v>
      </c>
      <c r="C23" s="1012"/>
      <c r="D23" s="1013"/>
      <c r="E23" s="1014">
        <f t="shared" si="0"/>
        <v>0</v>
      </c>
      <c r="F23" s="1015">
        <f t="shared" si="1"/>
        <v>0</v>
      </c>
      <c r="G23" s="1015">
        <f t="shared" si="2"/>
        <v>0</v>
      </c>
      <c r="H23" s="1015">
        <f t="shared" si="3"/>
        <v>0</v>
      </c>
      <c r="I23" s="1016" t="str">
        <f t="shared" si="4"/>
        <v>No</v>
      </c>
    </row>
    <row r="24" spans="1:9" ht="13" x14ac:dyDescent="0.3">
      <c r="A24" s="1010" t="s">
        <v>87</v>
      </c>
      <c r="B24" s="1011" t="s">
        <v>88</v>
      </c>
      <c r="C24" s="1012"/>
      <c r="D24" s="1013"/>
      <c r="E24" s="1014">
        <f t="shared" si="0"/>
        <v>0</v>
      </c>
      <c r="F24" s="1015">
        <f t="shared" si="1"/>
        <v>0</v>
      </c>
      <c r="G24" s="1015">
        <f t="shared" si="2"/>
        <v>0</v>
      </c>
      <c r="H24" s="1015">
        <f t="shared" si="3"/>
        <v>0</v>
      </c>
      <c r="I24" s="1016" t="str">
        <f t="shared" si="4"/>
        <v>No</v>
      </c>
    </row>
    <row r="25" spans="1:9" ht="13" x14ac:dyDescent="0.3">
      <c r="A25" s="1010" t="s">
        <v>89</v>
      </c>
      <c r="B25" s="1011" t="s">
        <v>90</v>
      </c>
      <c r="C25" s="1012"/>
      <c r="D25" s="1013"/>
      <c r="E25" s="1014">
        <f t="shared" si="0"/>
        <v>0</v>
      </c>
      <c r="F25" s="1015">
        <f t="shared" si="1"/>
        <v>0</v>
      </c>
      <c r="G25" s="1015">
        <f t="shared" si="2"/>
        <v>0</v>
      </c>
      <c r="H25" s="1015">
        <f t="shared" si="3"/>
        <v>0</v>
      </c>
      <c r="I25" s="1016" t="str">
        <f t="shared" si="4"/>
        <v>No</v>
      </c>
    </row>
    <row r="26" spans="1:9" ht="13" x14ac:dyDescent="0.3">
      <c r="A26" s="1010" t="s">
        <v>91</v>
      </c>
      <c r="B26" s="1011" t="s">
        <v>92</v>
      </c>
      <c r="C26" s="1012"/>
      <c r="D26" s="1013"/>
      <c r="E26" s="1014">
        <f t="shared" si="0"/>
        <v>0</v>
      </c>
      <c r="F26" s="1015">
        <f t="shared" si="1"/>
        <v>0</v>
      </c>
      <c r="G26" s="1015">
        <f t="shared" si="2"/>
        <v>0</v>
      </c>
      <c r="H26" s="1015">
        <f t="shared" si="3"/>
        <v>0</v>
      </c>
      <c r="I26" s="1016" t="str">
        <f t="shared" si="4"/>
        <v>No</v>
      </c>
    </row>
    <row r="27" spans="1:9" ht="13" x14ac:dyDescent="0.3">
      <c r="A27" s="1020">
        <v>10199</v>
      </c>
      <c r="B27" s="1021" t="s">
        <v>93</v>
      </c>
      <c r="C27" s="1022"/>
      <c r="D27" s="1023"/>
      <c r="E27" s="1024"/>
      <c r="F27" s="1025"/>
      <c r="G27" s="1025"/>
      <c r="H27" s="1025"/>
      <c r="I27" s="1026"/>
    </row>
    <row r="28" spans="1:9" x14ac:dyDescent="0.25">
      <c r="A28" s="1027"/>
      <c r="B28" s="1028" t="s">
        <v>49</v>
      </c>
      <c r="C28" s="1029"/>
      <c r="D28" s="1030"/>
      <c r="E28" s="1006"/>
      <c r="I28" s="1031"/>
    </row>
    <row r="29" spans="1:9" ht="13" x14ac:dyDescent="0.3">
      <c r="A29" s="1010" t="s">
        <v>94</v>
      </c>
      <c r="B29" s="1011" t="s">
        <v>95</v>
      </c>
      <c r="C29" s="1012"/>
      <c r="D29" s="1013"/>
      <c r="E29" s="1014">
        <f>D29-C29</f>
        <v>0</v>
      </c>
      <c r="F29" s="1015">
        <f>IF(E29=0,0, IF(C29=0,1,E29/C29))</f>
        <v>0</v>
      </c>
      <c r="G29" s="1015">
        <f>IF(C29=0,0,C29/$C$45)</f>
        <v>0</v>
      </c>
      <c r="H29" s="1015">
        <f>IF(D29=0,0,D29/$D$45)</f>
        <v>0</v>
      </c>
      <c r="I29" s="1016" t="str">
        <f>IF(OR(AND(F29&gt;=5%,G29&gt;=5%),AND(H29&gt;=5%,F29&gt;=5%),AND(F29&lt;=-5%,G29&gt;=5%),AND(H29&gt;=5%,F29&lt;=-5%)),"Yes","No")</f>
        <v>No</v>
      </c>
    </row>
    <row r="30" spans="1:9" ht="13" x14ac:dyDescent="0.3">
      <c r="A30" s="1010" t="s">
        <v>96</v>
      </c>
      <c r="B30" s="1011" t="s">
        <v>97</v>
      </c>
      <c r="C30" s="1012"/>
      <c r="D30" s="1013"/>
      <c r="E30" s="1014">
        <f t="shared" ref="E30:E33" si="5">D30-C30</f>
        <v>0</v>
      </c>
      <c r="F30" s="1015">
        <f t="shared" ref="F30:F33" si="6">IF(E30=0,0, IF(C30=0,1,E30/C30))</f>
        <v>0</v>
      </c>
      <c r="G30" s="1015">
        <f t="shared" ref="G30:G33" si="7">IF(C30=0,0,C30/$C$45)</f>
        <v>0</v>
      </c>
      <c r="H30" s="1015">
        <f t="shared" ref="H30:H33" si="8">IF(D30=0,0,D30/$D$45)</f>
        <v>0</v>
      </c>
      <c r="I30" s="1016" t="str">
        <f t="shared" ref="I30:I33" si="9">IF(OR(AND(F30&gt;=5%,G30&gt;=5%),AND(H30&gt;=5%,F30&gt;=5%),AND(F30&lt;=-5%,G30&gt;=5%),AND(H30&gt;=5%,F30&lt;=-5%)),"Yes","No")</f>
        <v>No</v>
      </c>
    </row>
    <row r="31" spans="1:9" ht="13" x14ac:dyDescent="0.3">
      <c r="A31" s="1010" t="s">
        <v>98</v>
      </c>
      <c r="B31" s="1011" t="s">
        <v>99</v>
      </c>
      <c r="C31" s="1012"/>
      <c r="D31" s="1013"/>
      <c r="E31" s="1014">
        <f t="shared" si="5"/>
        <v>0</v>
      </c>
      <c r="F31" s="1015">
        <f t="shared" si="6"/>
        <v>0</v>
      </c>
      <c r="G31" s="1015">
        <f t="shared" si="7"/>
        <v>0</v>
      </c>
      <c r="H31" s="1015">
        <f t="shared" si="8"/>
        <v>0</v>
      </c>
      <c r="I31" s="1016" t="str">
        <f t="shared" si="9"/>
        <v>No</v>
      </c>
    </row>
    <row r="32" spans="1:9" ht="13" x14ac:dyDescent="0.3">
      <c r="A32" s="1010" t="s">
        <v>100</v>
      </c>
      <c r="B32" s="1011" t="s">
        <v>101</v>
      </c>
      <c r="C32" s="1012"/>
      <c r="D32" s="1013"/>
      <c r="E32" s="1014">
        <f t="shared" si="5"/>
        <v>0</v>
      </c>
      <c r="F32" s="1015">
        <f t="shared" si="6"/>
        <v>0</v>
      </c>
      <c r="G32" s="1015">
        <f t="shared" si="7"/>
        <v>0</v>
      </c>
      <c r="H32" s="1015">
        <f t="shared" si="8"/>
        <v>0</v>
      </c>
      <c r="I32" s="1016" t="str">
        <f t="shared" si="9"/>
        <v>No</v>
      </c>
    </row>
    <row r="33" spans="1:9" ht="13" x14ac:dyDescent="0.3">
      <c r="A33" s="1010" t="s">
        <v>102</v>
      </c>
      <c r="B33" s="1011" t="s">
        <v>103</v>
      </c>
      <c r="C33" s="1012"/>
      <c r="D33" s="1013"/>
      <c r="E33" s="1014">
        <f t="shared" si="5"/>
        <v>0</v>
      </c>
      <c r="F33" s="1015">
        <f t="shared" si="6"/>
        <v>0</v>
      </c>
      <c r="G33" s="1015">
        <f t="shared" si="7"/>
        <v>0</v>
      </c>
      <c r="H33" s="1015">
        <f t="shared" si="8"/>
        <v>0</v>
      </c>
      <c r="I33" s="1016" t="str">
        <f t="shared" si="9"/>
        <v>No</v>
      </c>
    </row>
    <row r="34" spans="1:9" ht="13" x14ac:dyDescent="0.3">
      <c r="A34" s="1032">
        <v>10299</v>
      </c>
      <c r="B34" s="1021" t="s">
        <v>104</v>
      </c>
      <c r="C34" s="1022"/>
      <c r="D34" s="1023"/>
      <c r="E34" s="1024"/>
      <c r="F34" s="1025"/>
      <c r="G34" s="1025"/>
      <c r="H34" s="1025"/>
      <c r="I34" s="1026"/>
    </row>
    <row r="35" spans="1:9" x14ac:dyDescent="0.25">
      <c r="A35" s="1027"/>
      <c r="B35" s="1011" t="s">
        <v>105</v>
      </c>
      <c r="C35" s="1033"/>
      <c r="D35" s="1034"/>
      <c r="E35" s="1006"/>
      <c r="I35" s="1031"/>
    </row>
    <row r="36" spans="1:9" ht="13" x14ac:dyDescent="0.3">
      <c r="A36" s="1010" t="s">
        <v>106</v>
      </c>
      <c r="B36" s="1011" t="s">
        <v>107</v>
      </c>
      <c r="C36" s="1012"/>
      <c r="D36" s="1013"/>
      <c r="E36" s="1014">
        <f t="shared" ref="E36:E40" si="10">D36-C36</f>
        <v>0</v>
      </c>
      <c r="F36" s="1015">
        <f t="shared" ref="F36:F40" si="11">IF(E36=0,0, IF(C36=0,1,E36/C36))</f>
        <v>0</v>
      </c>
      <c r="G36" s="1015">
        <f t="shared" ref="G36:G40" si="12">IF(C36=0,0,C36/$C$45)</f>
        <v>0</v>
      </c>
      <c r="H36" s="1015">
        <f t="shared" ref="H36:H40" si="13">IF(D36=0,0,D36/$D$45)</f>
        <v>0</v>
      </c>
      <c r="I36" s="1016" t="str">
        <f t="shared" ref="I36:I40" si="14">IF(OR(AND(F36&gt;=5%,G36&gt;=5%),AND(H36&gt;=5%,F36&gt;=5%),AND(F36&lt;=-5%,G36&gt;=5%),AND(H36&gt;=5%,F36&lt;=-5%)),"Yes","No")</f>
        <v>No</v>
      </c>
    </row>
    <row r="37" spans="1:9" ht="13" x14ac:dyDescent="0.3">
      <c r="A37" s="1010" t="s">
        <v>108</v>
      </c>
      <c r="B37" s="1011" t="s">
        <v>109</v>
      </c>
      <c r="C37" s="1012"/>
      <c r="D37" s="1013"/>
      <c r="E37" s="1014">
        <f t="shared" si="10"/>
        <v>0</v>
      </c>
      <c r="F37" s="1015">
        <f t="shared" si="11"/>
        <v>0</v>
      </c>
      <c r="G37" s="1015">
        <f t="shared" si="12"/>
        <v>0</v>
      </c>
      <c r="H37" s="1015">
        <f t="shared" si="13"/>
        <v>0</v>
      </c>
      <c r="I37" s="1016" t="str">
        <f t="shared" si="14"/>
        <v>No</v>
      </c>
    </row>
    <row r="38" spans="1:9" ht="13" x14ac:dyDescent="0.3">
      <c r="A38" s="1010" t="s">
        <v>110</v>
      </c>
      <c r="B38" s="1011" t="s">
        <v>111</v>
      </c>
      <c r="C38" s="1012"/>
      <c r="D38" s="1013"/>
      <c r="E38" s="1014">
        <f t="shared" si="10"/>
        <v>0</v>
      </c>
      <c r="F38" s="1015">
        <f t="shared" si="11"/>
        <v>0</v>
      </c>
      <c r="G38" s="1015">
        <f t="shared" si="12"/>
        <v>0</v>
      </c>
      <c r="H38" s="1015">
        <f t="shared" si="13"/>
        <v>0</v>
      </c>
      <c r="I38" s="1016" t="str">
        <f t="shared" si="14"/>
        <v>No</v>
      </c>
    </row>
    <row r="39" spans="1:9" ht="13" x14ac:dyDescent="0.3">
      <c r="A39" s="1010" t="s">
        <v>112</v>
      </c>
      <c r="B39" s="1011" t="s">
        <v>113</v>
      </c>
      <c r="C39" s="1012"/>
      <c r="D39" s="1013"/>
      <c r="E39" s="1014">
        <f t="shared" si="10"/>
        <v>0</v>
      </c>
      <c r="F39" s="1015">
        <f t="shared" si="11"/>
        <v>0</v>
      </c>
      <c r="G39" s="1015">
        <f t="shared" si="12"/>
        <v>0</v>
      </c>
      <c r="H39" s="1015">
        <f t="shared" si="13"/>
        <v>0</v>
      </c>
      <c r="I39" s="1016" t="str">
        <f t="shared" si="14"/>
        <v>No</v>
      </c>
    </row>
    <row r="40" spans="1:9" ht="13" x14ac:dyDescent="0.3">
      <c r="A40" s="1010" t="s">
        <v>114</v>
      </c>
      <c r="B40" s="1011" t="s">
        <v>115</v>
      </c>
      <c r="C40" s="1012"/>
      <c r="D40" s="1013"/>
      <c r="E40" s="1035">
        <f t="shared" si="10"/>
        <v>0</v>
      </c>
      <c r="F40" s="1036">
        <f t="shared" si="11"/>
        <v>0</v>
      </c>
      <c r="G40" s="1036">
        <f t="shared" si="12"/>
        <v>0</v>
      </c>
      <c r="H40" s="1036">
        <f t="shared" si="13"/>
        <v>0</v>
      </c>
      <c r="I40" s="1037" t="str">
        <f t="shared" si="14"/>
        <v>No</v>
      </c>
    </row>
    <row r="41" spans="1:9" x14ac:dyDescent="0.25">
      <c r="A41" s="1038" t="s">
        <v>116</v>
      </c>
      <c r="B41" s="1011" t="s">
        <v>117</v>
      </c>
      <c r="C41" s="1029"/>
      <c r="D41" s="1030"/>
      <c r="E41" s="1039"/>
      <c r="F41" s="1040"/>
      <c r="G41" s="1040"/>
      <c r="H41" s="1040"/>
      <c r="I41" s="1041"/>
    </row>
    <row r="42" spans="1:9" ht="13" x14ac:dyDescent="0.3">
      <c r="A42" s="1010" t="s">
        <v>118</v>
      </c>
      <c r="B42" s="1042" t="s">
        <v>119</v>
      </c>
      <c r="C42" s="1012"/>
      <c r="D42" s="1013"/>
      <c r="E42" s="1014">
        <f>D42-C42</f>
        <v>0</v>
      </c>
      <c r="F42" s="1015">
        <f>IF(E42=0,0, IF(C42=0,1,E42/C42))</f>
        <v>0</v>
      </c>
      <c r="G42" s="1015">
        <f>IF(C42=0,0,C42/$C$45)</f>
        <v>0</v>
      </c>
      <c r="H42" s="1015">
        <f>IF(D42=0,0,D42/$D$45)</f>
        <v>0</v>
      </c>
      <c r="I42" s="1016" t="str">
        <f>IF(OR(AND(F42&gt;=5%,G42&gt;=5%),AND(H42&gt;=5%,F42&gt;=5%),AND(F42&lt;=-5%,G42&gt;=5%),AND(H42&gt;=5%,F42&lt;=-5%)),"Yes","No")</f>
        <v>No</v>
      </c>
    </row>
    <row r="43" spans="1:9" ht="13" x14ac:dyDescent="0.3">
      <c r="A43" s="1032">
        <v>10399</v>
      </c>
      <c r="B43" s="1021" t="s">
        <v>120</v>
      </c>
      <c r="C43" s="1022"/>
      <c r="D43" s="1023"/>
      <c r="E43" s="1024"/>
      <c r="F43" s="1025"/>
      <c r="G43" s="1025"/>
      <c r="H43" s="1025"/>
      <c r="I43" s="1026"/>
    </row>
    <row r="44" spans="1:9" ht="13" x14ac:dyDescent="0.3">
      <c r="A44" s="1027"/>
      <c r="B44" s="1043"/>
      <c r="C44" s="1033"/>
      <c r="D44" s="1034"/>
      <c r="E44" s="1006"/>
      <c r="I44" s="1031"/>
    </row>
    <row r="45" spans="1:9" ht="13.5" thickBot="1" x14ac:dyDescent="0.35">
      <c r="A45" s="1044">
        <v>19999</v>
      </c>
      <c r="B45" s="1045" t="s">
        <v>121</v>
      </c>
      <c r="C45" s="1046"/>
      <c r="D45" s="1047"/>
      <c r="E45" s="1024"/>
      <c r="F45" s="1025"/>
      <c r="G45" s="1025"/>
      <c r="H45" s="1025"/>
      <c r="I45" s="1026"/>
    </row>
    <row r="46" spans="1:9" ht="13" x14ac:dyDescent="0.3">
      <c r="A46" s="1048"/>
      <c r="B46" s="1049" t="s">
        <v>122</v>
      </c>
      <c r="C46" s="1050"/>
      <c r="D46" s="1051"/>
      <c r="E46" s="1006"/>
      <c r="I46" s="1031"/>
    </row>
    <row r="47" spans="1:9" x14ac:dyDescent="0.25">
      <c r="A47" s="1027"/>
      <c r="B47" s="1011" t="s">
        <v>123</v>
      </c>
      <c r="C47" s="1033"/>
      <c r="D47" s="1034"/>
      <c r="E47" s="1006"/>
      <c r="I47" s="1031"/>
    </row>
    <row r="48" spans="1:9" ht="13" x14ac:dyDescent="0.3">
      <c r="A48" s="1010" t="s">
        <v>124</v>
      </c>
      <c r="B48" s="1011" t="s">
        <v>125</v>
      </c>
      <c r="C48" s="1012"/>
      <c r="D48" s="1013"/>
      <c r="E48" s="1014">
        <f>D48-C48</f>
        <v>0</v>
      </c>
      <c r="F48" s="1015">
        <f>IF(E48=0,0, IF(C48=0,1,E48/C48))</f>
        <v>0</v>
      </c>
      <c r="G48" s="1015">
        <f>IF(C48=0,0,C48/$C$65)</f>
        <v>0</v>
      </c>
      <c r="H48" s="1015">
        <f>IF(D48=0,0,D48/$D$65)</f>
        <v>0</v>
      </c>
      <c r="I48" s="1016" t="str">
        <f>IF(OR(AND(F48&gt;=5%,G48&gt;=5%),AND(H48&gt;=5%,F48&gt;=5%),AND(F48&lt;=-5%,G48&gt;=5%),AND(H48&gt;=5%,F48&lt;=-5%)),"Yes","No")</f>
        <v>No</v>
      </c>
    </row>
    <row r="49" spans="1:9" ht="13" x14ac:dyDescent="0.3">
      <c r="A49" s="1010" t="s">
        <v>126</v>
      </c>
      <c r="B49" s="1011" t="s">
        <v>127</v>
      </c>
      <c r="C49" s="1012"/>
      <c r="D49" s="1013"/>
      <c r="E49" s="1014">
        <f t="shared" ref="E49:E50" si="15">D49-C49</f>
        <v>0</v>
      </c>
      <c r="F49" s="1015">
        <f t="shared" ref="F49:F50" si="16">IF(E49=0,0, IF(C49=0,1,E49/C49))</f>
        <v>0</v>
      </c>
      <c r="G49" s="1015">
        <f t="shared" ref="G49:G50" si="17">IF(C49=0,0,C49/$C$65)</f>
        <v>0</v>
      </c>
      <c r="H49" s="1015">
        <f t="shared" ref="H49:H50" si="18">IF(D49=0,0,D49/$D$65)</f>
        <v>0</v>
      </c>
      <c r="I49" s="1016" t="str">
        <f t="shared" ref="I49:I50" si="19">IF(OR(AND(F49&gt;=5%,G49&gt;=5%),AND(H49&gt;=5%,F49&gt;=5%),AND(F49&lt;=-5%,G49&gt;=5%),AND(H49&gt;=5%,F49&lt;=-5%)),"Yes","No")</f>
        <v>No</v>
      </c>
    </row>
    <row r="50" spans="1:9" ht="13" x14ac:dyDescent="0.3">
      <c r="A50" s="1010" t="s">
        <v>128</v>
      </c>
      <c r="B50" s="1011" t="s">
        <v>129</v>
      </c>
      <c r="C50" s="1012"/>
      <c r="D50" s="1013"/>
      <c r="E50" s="1014">
        <f t="shared" si="15"/>
        <v>0</v>
      </c>
      <c r="F50" s="1015">
        <f t="shared" si="16"/>
        <v>0</v>
      </c>
      <c r="G50" s="1015">
        <f t="shared" si="17"/>
        <v>0</v>
      </c>
      <c r="H50" s="1015">
        <f t="shared" si="18"/>
        <v>0</v>
      </c>
      <c r="I50" s="1016" t="str">
        <f t="shared" si="19"/>
        <v>No</v>
      </c>
    </row>
    <row r="51" spans="1:9" ht="13" x14ac:dyDescent="0.3">
      <c r="A51" s="1010" t="s">
        <v>130</v>
      </c>
      <c r="B51" s="1011" t="s">
        <v>131</v>
      </c>
      <c r="C51" s="1052"/>
      <c r="D51" s="1053"/>
      <c r="E51" s="1035"/>
      <c r="F51" s="1036"/>
      <c r="G51" s="1036"/>
      <c r="H51" s="1036"/>
      <c r="I51" s="1037"/>
    </row>
    <row r="52" spans="1:9" x14ac:dyDescent="0.25">
      <c r="A52" s="1010" t="s">
        <v>132</v>
      </c>
      <c r="B52" s="1011" t="s">
        <v>133</v>
      </c>
      <c r="C52" s="1012"/>
      <c r="D52" s="1013"/>
      <c r="E52" s="1039"/>
      <c r="F52" s="1040"/>
      <c r="G52" s="1040"/>
      <c r="H52" s="1040"/>
      <c r="I52" s="1041"/>
    </row>
    <row r="53" spans="1:9" ht="13" x14ac:dyDescent="0.3">
      <c r="A53" s="1010" t="s">
        <v>134</v>
      </c>
      <c r="B53" s="1011" t="s">
        <v>135</v>
      </c>
      <c r="C53" s="1012"/>
      <c r="D53" s="1013"/>
      <c r="E53" s="1014">
        <f t="shared" ref="E53:E57" si="20">D53-C53</f>
        <v>0</v>
      </c>
      <c r="F53" s="1015">
        <f t="shared" ref="F53:F57" si="21">IF(E53=0,0, IF(C53=0,1,E53/C53))</f>
        <v>0</v>
      </c>
      <c r="G53" s="1015">
        <f t="shared" ref="G53:G57" si="22">IF(C53=0,0,C53/$C$65)</f>
        <v>0</v>
      </c>
      <c r="H53" s="1015">
        <f t="shared" ref="H53:H57" si="23">IF(D53=0,0,D53/$D$65)</f>
        <v>0</v>
      </c>
      <c r="I53" s="1016" t="str">
        <f t="shared" ref="I53:I57" si="24">IF(OR(AND(F53&gt;=5%,G53&gt;=5%),AND(H53&gt;=5%,F53&gt;=5%),AND(F53&lt;=-5%,G53&gt;=5%),AND(H53&gt;=5%,F53&lt;=-5%)),"Yes","No")</f>
        <v>No</v>
      </c>
    </row>
    <row r="54" spans="1:9" ht="13" x14ac:dyDescent="0.3">
      <c r="A54" s="1010" t="s">
        <v>136</v>
      </c>
      <c r="B54" s="1011" t="s">
        <v>137</v>
      </c>
      <c r="C54" s="1012"/>
      <c r="D54" s="1013"/>
      <c r="E54" s="1014">
        <f t="shared" si="20"/>
        <v>0</v>
      </c>
      <c r="F54" s="1015">
        <f t="shared" si="21"/>
        <v>0</v>
      </c>
      <c r="G54" s="1015">
        <f t="shared" si="22"/>
        <v>0</v>
      </c>
      <c r="H54" s="1015">
        <f t="shared" si="23"/>
        <v>0</v>
      </c>
      <c r="I54" s="1016" t="str">
        <f t="shared" si="24"/>
        <v>No</v>
      </c>
    </row>
    <row r="55" spans="1:9" ht="13" x14ac:dyDescent="0.3">
      <c r="A55" s="1010" t="s">
        <v>138</v>
      </c>
      <c r="B55" s="1011" t="s">
        <v>139</v>
      </c>
      <c r="C55" s="1012"/>
      <c r="D55" s="1013"/>
      <c r="E55" s="1014">
        <f t="shared" si="20"/>
        <v>0</v>
      </c>
      <c r="F55" s="1015">
        <f t="shared" si="21"/>
        <v>0</v>
      </c>
      <c r="G55" s="1015">
        <f t="shared" si="22"/>
        <v>0</v>
      </c>
      <c r="H55" s="1015">
        <f t="shared" si="23"/>
        <v>0</v>
      </c>
      <c r="I55" s="1016" t="str">
        <f t="shared" si="24"/>
        <v>No</v>
      </c>
    </row>
    <row r="56" spans="1:9" ht="13" x14ac:dyDescent="0.3">
      <c r="A56" s="1010" t="s">
        <v>140</v>
      </c>
      <c r="B56" s="1011" t="s">
        <v>141</v>
      </c>
      <c r="C56" s="1012"/>
      <c r="D56" s="1013"/>
      <c r="E56" s="1014">
        <f t="shared" si="20"/>
        <v>0</v>
      </c>
      <c r="F56" s="1015">
        <f t="shared" si="21"/>
        <v>0</v>
      </c>
      <c r="G56" s="1015">
        <f t="shared" si="22"/>
        <v>0</v>
      </c>
      <c r="H56" s="1015">
        <f t="shared" si="23"/>
        <v>0</v>
      </c>
      <c r="I56" s="1016" t="str">
        <f t="shared" si="24"/>
        <v>No</v>
      </c>
    </row>
    <row r="57" spans="1:9" ht="13" x14ac:dyDescent="0.3">
      <c r="A57" s="1010" t="s">
        <v>142</v>
      </c>
      <c r="B57" s="1011" t="s">
        <v>143</v>
      </c>
      <c r="C57" s="1012"/>
      <c r="D57" s="1013"/>
      <c r="E57" s="1014">
        <f t="shared" si="20"/>
        <v>0</v>
      </c>
      <c r="F57" s="1015">
        <f t="shared" si="21"/>
        <v>0</v>
      </c>
      <c r="G57" s="1015">
        <f t="shared" si="22"/>
        <v>0</v>
      </c>
      <c r="H57" s="1015">
        <f t="shared" si="23"/>
        <v>0</v>
      </c>
      <c r="I57" s="1016" t="str">
        <f t="shared" si="24"/>
        <v>No</v>
      </c>
    </row>
    <row r="58" spans="1:9" ht="13" x14ac:dyDescent="0.3">
      <c r="A58" s="1020">
        <v>20199</v>
      </c>
      <c r="B58" s="1021" t="s">
        <v>144</v>
      </c>
      <c r="C58" s="1022"/>
      <c r="D58" s="1023"/>
      <c r="E58" s="1024"/>
      <c r="F58" s="1025"/>
      <c r="G58" s="1025"/>
      <c r="H58" s="1025"/>
      <c r="I58" s="1026"/>
    </row>
    <row r="59" spans="1:9" x14ac:dyDescent="0.25">
      <c r="A59" s="1027"/>
      <c r="B59" s="1028" t="s">
        <v>51</v>
      </c>
      <c r="C59" s="1029"/>
      <c r="D59" s="1030"/>
      <c r="E59" s="1006"/>
      <c r="I59" s="1031"/>
    </row>
    <row r="60" spans="1:9" ht="13" x14ac:dyDescent="0.3">
      <c r="A60" s="1010" t="s">
        <v>145</v>
      </c>
      <c r="B60" s="1019" t="s">
        <v>146</v>
      </c>
      <c r="C60" s="1012"/>
      <c r="D60" s="1013"/>
      <c r="E60" s="1014">
        <f t="shared" ref="E60:E62" si="25">D60-C60</f>
        <v>0</v>
      </c>
      <c r="F60" s="1015">
        <f t="shared" ref="F60" si="26">IF(E60=0,0, IF(C60=0,1,E60/C60))</f>
        <v>0</v>
      </c>
      <c r="G60" s="1015">
        <f t="shared" ref="G60:G62" si="27">IF(C60=0,0,C60/$C$65)</f>
        <v>0</v>
      </c>
      <c r="H60" s="1015">
        <f t="shared" ref="H60:H62" si="28">IF(D60=0,0,D60/$D$65)</f>
        <v>0</v>
      </c>
      <c r="I60" s="1016" t="str">
        <f t="shared" ref="I60:I62" si="29">IF(OR(AND(F60&gt;=5%,G60&gt;=5%),AND(H60&gt;=5%,F60&gt;=5%),AND(F60&lt;=-5%,G60&gt;=5%),AND(H60&gt;=5%,F60&lt;=-5%)),"Yes","No")</f>
        <v>No</v>
      </c>
    </row>
    <row r="61" spans="1:9" ht="13" x14ac:dyDescent="0.3">
      <c r="A61" s="1010" t="s">
        <v>147</v>
      </c>
      <c r="B61" s="1019" t="s">
        <v>148</v>
      </c>
      <c r="C61" s="1012"/>
      <c r="D61" s="1013"/>
      <c r="E61" s="1014">
        <f t="shared" si="25"/>
        <v>0</v>
      </c>
      <c r="F61" s="1015">
        <f t="shared" ref="F61:F62" si="30">IF(E61=0,0, IF(C61=0,1,E61/C61))</f>
        <v>0</v>
      </c>
      <c r="G61" s="1015">
        <f t="shared" si="27"/>
        <v>0</v>
      </c>
      <c r="H61" s="1015">
        <f t="shared" si="28"/>
        <v>0</v>
      </c>
      <c r="I61" s="1016" t="str">
        <f t="shared" si="29"/>
        <v>No</v>
      </c>
    </row>
    <row r="62" spans="1:9" ht="13" x14ac:dyDescent="0.3">
      <c r="A62" s="1010" t="s">
        <v>149</v>
      </c>
      <c r="B62" s="1011" t="s">
        <v>150</v>
      </c>
      <c r="C62" s="1012"/>
      <c r="D62" s="1013"/>
      <c r="E62" s="1014">
        <f t="shared" si="25"/>
        <v>0</v>
      </c>
      <c r="F62" s="1015">
        <f t="shared" si="30"/>
        <v>0</v>
      </c>
      <c r="G62" s="1015">
        <f t="shared" si="27"/>
        <v>0</v>
      </c>
      <c r="H62" s="1015">
        <f t="shared" si="28"/>
        <v>0</v>
      </c>
      <c r="I62" s="1016" t="str">
        <f t="shared" si="29"/>
        <v>No</v>
      </c>
    </row>
    <row r="63" spans="1:9" ht="13" x14ac:dyDescent="0.3">
      <c r="A63" s="1020">
        <v>20299</v>
      </c>
      <c r="B63" s="1021" t="s">
        <v>151</v>
      </c>
      <c r="C63" s="1022"/>
      <c r="D63" s="1023"/>
      <c r="E63" s="1024"/>
      <c r="F63" s="1025"/>
      <c r="G63" s="1025"/>
      <c r="H63" s="1025"/>
      <c r="I63" s="1026"/>
    </row>
    <row r="64" spans="1:9" x14ac:dyDescent="0.25">
      <c r="A64" s="1027"/>
      <c r="B64" s="1054"/>
      <c r="C64" s="1033"/>
      <c r="D64" s="1034"/>
      <c r="E64" s="1006"/>
      <c r="I64" s="1031"/>
    </row>
    <row r="65" spans="1:9" ht="13" x14ac:dyDescent="0.3">
      <c r="A65" s="1032">
        <v>29999</v>
      </c>
      <c r="B65" s="1021" t="s">
        <v>152</v>
      </c>
      <c r="C65" s="1022"/>
      <c r="D65" s="1023"/>
      <c r="E65" s="1024"/>
      <c r="F65" s="1025"/>
      <c r="G65" s="1025"/>
      <c r="H65" s="1025"/>
      <c r="I65" s="1026"/>
    </row>
    <row r="66" spans="1:9" ht="13" x14ac:dyDescent="0.3">
      <c r="A66" s="1027"/>
      <c r="B66" s="1055" t="s">
        <v>153</v>
      </c>
      <c r="C66" s="1033"/>
      <c r="D66" s="1034"/>
      <c r="E66" s="1006"/>
      <c r="I66" s="1031"/>
    </row>
    <row r="67" spans="1:9" ht="13" x14ac:dyDescent="0.3">
      <c r="A67" s="1010" t="s">
        <v>154</v>
      </c>
      <c r="B67" s="1011" t="s">
        <v>155</v>
      </c>
      <c r="C67" s="1012"/>
      <c r="D67" s="1013"/>
      <c r="E67" s="1014">
        <f>D67-C67</f>
        <v>0</v>
      </c>
      <c r="F67" s="1015">
        <f>IF(E67=0,0, IF(C67=0,1,E67/C67))</f>
        <v>0</v>
      </c>
      <c r="G67" s="1015">
        <f>IF(C67=0,0,C67/$C$79)</f>
        <v>0</v>
      </c>
      <c r="H67" s="1015">
        <f>IF(D67=0,0,D67/$D$79)</f>
        <v>0</v>
      </c>
      <c r="I67" s="1016" t="str">
        <f>IF(OR(AND(F67&gt;=5%,G67&gt;=5%),AND(H67&gt;=5%,F67&gt;=5%),AND(F67&lt;=-5%,G67&gt;=5%),AND(H67&gt;=5%,F67&lt;=-5%)),"Yes","No")</f>
        <v>No</v>
      </c>
    </row>
    <row r="68" spans="1:9" ht="13" x14ac:dyDescent="0.3">
      <c r="A68" s="1010" t="s">
        <v>156</v>
      </c>
      <c r="B68" s="1011" t="s">
        <v>157</v>
      </c>
      <c r="C68" s="1012"/>
      <c r="D68" s="1013"/>
      <c r="E68" s="1014">
        <f t="shared" ref="E68:E76" si="31">D68-C68</f>
        <v>0</v>
      </c>
      <c r="F68" s="1015">
        <f t="shared" ref="F68:F76" si="32">IF(E68=0,0, IF(C68=0,1,E68/C68))</f>
        <v>0</v>
      </c>
      <c r="G68" s="1015">
        <f t="shared" ref="G68:G76" si="33">IF(C68=0,0,C68/$C$79)</f>
        <v>0</v>
      </c>
      <c r="H68" s="1015">
        <f t="shared" ref="H68:H76" si="34">IF(D68=0,0,D68/$D$79)</f>
        <v>0</v>
      </c>
      <c r="I68" s="1016" t="str">
        <f t="shared" ref="I68:I76" si="35">IF(OR(AND(F68&gt;=5%,G68&gt;=5%),AND(H68&gt;=5%,F68&gt;=5%),AND(F68&lt;=-5%,G68&gt;=5%),AND(H68&gt;=5%,F68&lt;=-5%)),"Yes","No")</f>
        <v>No</v>
      </c>
    </row>
    <row r="69" spans="1:9" ht="13" x14ac:dyDescent="0.3">
      <c r="A69" s="1010" t="s">
        <v>158</v>
      </c>
      <c r="B69" s="1011" t="s">
        <v>159</v>
      </c>
      <c r="C69" s="1012"/>
      <c r="D69" s="1013"/>
      <c r="E69" s="1014">
        <f t="shared" si="31"/>
        <v>0</v>
      </c>
      <c r="F69" s="1015">
        <f t="shared" si="32"/>
        <v>0</v>
      </c>
      <c r="G69" s="1015">
        <f>IF(C69=0,0,C69/$C$79)</f>
        <v>0</v>
      </c>
      <c r="H69" s="1015">
        <f t="shared" si="34"/>
        <v>0</v>
      </c>
      <c r="I69" s="1016" t="str">
        <f t="shared" si="35"/>
        <v>No</v>
      </c>
    </row>
    <row r="70" spans="1:9" ht="13" x14ac:dyDescent="0.3">
      <c r="A70" s="1010" t="s">
        <v>160</v>
      </c>
      <c r="B70" s="1011" t="s">
        <v>161</v>
      </c>
      <c r="C70" s="1012"/>
      <c r="D70" s="1013"/>
      <c r="E70" s="1014">
        <f t="shared" si="31"/>
        <v>0</v>
      </c>
      <c r="F70" s="1015">
        <f t="shared" si="32"/>
        <v>0</v>
      </c>
      <c r="G70" s="1015">
        <f t="shared" si="33"/>
        <v>0</v>
      </c>
      <c r="H70" s="1015">
        <f t="shared" si="34"/>
        <v>0</v>
      </c>
      <c r="I70" s="1016" t="str">
        <f t="shared" si="35"/>
        <v>No</v>
      </c>
    </row>
    <row r="71" spans="1:9" ht="13" x14ac:dyDescent="0.3">
      <c r="A71" s="1010" t="s">
        <v>162</v>
      </c>
      <c r="B71" s="1011" t="s">
        <v>163</v>
      </c>
      <c r="C71" s="1012"/>
      <c r="D71" s="1013"/>
      <c r="E71" s="1014">
        <f t="shared" si="31"/>
        <v>0</v>
      </c>
      <c r="F71" s="1015">
        <f t="shared" si="32"/>
        <v>0</v>
      </c>
      <c r="G71" s="1015">
        <f t="shared" si="33"/>
        <v>0</v>
      </c>
      <c r="H71" s="1015">
        <f t="shared" si="34"/>
        <v>0</v>
      </c>
      <c r="I71" s="1016" t="str">
        <f t="shared" si="35"/>
        <v>No</v>
      </c>
    </row>
    <row r="72" spans="1:9" ht="13" x14ac:dyDescent="0.3">
      <c r="A72" s="1010" t="s">
        <v>164</v>
      </c>
      <c r="B72" s="1011" t="s">
        <v>165</v>
      </c>
      <c r="C72" s="1012"/>
      <c r="D72" s="1013"/>
      <c r="E72" s="1014">
        <f t="shared" si="31"/>
        <v>0</v>
      </c>
      <c r="F72" s="1015">
        <f t="shared" si="32"/>
        <v>0</v>
      </c>
      <c r="G72" s="1015">
        <f t="shared" si="33"/>
        <v>0</v>
      </c>
      <c r="H72" s="1015">
        <f t="shared" si="34"/>
        <v>0</v>
      </c>
      <c r="I72" s="1016" t="str">
        <f t="shared" si="35"/>
        <v>No</v>
      </c>
    </row>
    <row r="73" spans="1:9" ht="13" x14ac:dyDescent="0.3">
      <c r="A73" s="1038" t="s">
        <v>166</v>
      </c>
      <c r="B73" s="1011" t="s">
        <v>167</v>
      </c>
      <c r="C73" s="1012"/>
      <c r="D73" s="1013"/>
      <c r="E73" s="1014"/>
      <c r="F73" s="1015"/>
      <c r="G73" s="1015"/>
      <c r="H73" s="1015"/>
      <c r="I73" s="1016"/>
    </row>
    <row r="74" spans="1:9" ht="13" x14ac:dyDescent="0.3">
      <c r="A74" s="1038" t="s">
        <v>168</v>
      </c>
      <c r="B74" s="1011" t="s">
        <v>169</v>
      </c>
      <c r="C74" s="1012"/>
      <c r="D74" s="1013"/>
      <c r="E74" s="1014"/>
      <c r="F74" s="1015"/>
      <c r="G74" s="1015"/>
      <c r="H74" s="1015"/>
      <c r="I74" s="1016"/>
    </row>
    <row r="75" spans="1:9" ht="13" x14ac:dyDescent="0.3">
      <c r="A75" s="1038" t="s">
        <v>170</v>
      </c>
      <c r="B75" s="1011" t="s">
        <v>171</v>
      </c>
      <c r="C75" s="1012"/>
      <c r="D75" s="1013"/>
      <c r="E75" s="1014">
        <f t="shared" si="31"/>
        <v>0</v>
      </c>
      <c r="F75" s="1015">
        <f t="shared" si="32"/>
        <v>0</v>
      </c>
      <c r="G75" s="1015">
        <f t="shared" si="33"/>
        <v>0</v>
      </c>
      <c r="H75" s="1015">
        <f t="shared" si="34"/>
        <v>0</v>
      </c>
      <c r="I75" s="1016" t="str">
        <f t="shared" si="35"/>
        <v>No</v>
      </c>
    </row>
    <row r="76" spans="1:9" ht="13" x14ac:dyDescent="0.3">
      <c r="A76" s="1038" t="s">
        <v>172</v>
      </c>
      <c r="B76" s="1011" t="s">
        <v>173</v>
      </c>
      <c r="C76" s="1052"/>
      <c r="D76" s="1053"/>
      <c r="E76" s="1014">
        <f t="shared" si="31"/>
        <v>0</v>
      </c>
      <c r="F76" s="1015">
        <f t="shared" si="32"/>
        <v>0</v>
      </c>
      <c r="G76" s="1015">
        <f t="shared" si="33"/>
        <v>0</v>
      </c>
      <c r="H76" s="1015">
        <f t="shared" si="34"/>
        <v>0</v>
      </c>
      <c r="I76" s="1016" t="str">
        <f t="shared" si="35"/>
        <v>No</v>
      </c>
    </row>
    <row r="77" spans="1:9" ht="13" x14ac:dyDescent="0.3">
      <c r="A77" s="1010" t="s">
        <v>174</v>
      </c>
      <c r="B77" s="1011" t="s">
        <v>175</v>
      </c>
      <c r="C77" s="1033"/>
      <c r="D77" s="1034"/>
      <c r="E77" s="1014"/>
      <c r="F77" s="1015"/>
      <c r="G77" s="1015"/>
      <c r="H77" s="1015"/>
      <c r="I77" s="1016"/>
    </row>
    <row r="78" spans="1:9" x14ac:dyDescent="0.25">
      <c r="A78" s="1056"/>
      <c r="B78" s="1057"/>
      <c r="C78" s="1033"/>
      <c r="D78" s="1034"/>
      <c r="E78" s="1006"/>
      <c r="I78" s="1031"/>
    </row>
    <row r="79" spans="1:9" ht="13" x14ac:dyDescent="0.3">
      <c r="A79" s="1058">
        <v>39991</v>
      </c>
      <c r="B79" s="1059" t="s">
        <v>176</v>
      </c>
      <c r="C79" s="1022"/>
      <c r="D79" s="1023"/>
      <c r="E79" s="1024"/>
      <c r="F79" s="1025"/>
      <c r="G79" s="1025"/>
      <c r="H79" s="1025"/>
      <c r="I79" s="1026"/>
    </row>
    <row r="80" spans="1:9" ht="13.5" thickBot="1" x14ac:dyDescent="0.35">
      <c r="A80" s="1060">
        <v>39992</v>
      </c>
      <c r="B80" s="1061" t="s">
        <v>177</v>
      </c>
      <c r="C80" s="1046"/>
      <c r="D80" s="1047"/>
      <c r="E80" s="1062"/>
      <c r="F80" s="1063"/>
      <c r="G80" s="1063"/>
      <c r="H80" s="1063"/>
      <c r="I80" s="1064"/>
    </row>
    <row r="83" spans="1:9" ht="13" thickBot="1" x14ac:dyDescent="0.3">
      <c r="A83" s="774" t="s">
        <v>588</v>
      </c>
      <c r="B83" s="774"/>
      <c r="C83" s="774"/>
      <c r="D83" s="774"/>
      <c r="E83" s="774"/>
      <c r="F83" s="774"/>
      <c r="G83" s="774"/>
      <c r="H83" s="774"/>
      <c r="I83" s="774"/>
    </row>
    <row r="84" spans="1:9" ht="13.5" thickBot="1" x14ac:dyDescent="0.35">
      <c r="A84" s="1065" t="s">
        <v>429</v>
      </c>
      <c r="B84" s="1282" t="s">
        <v>589</v>
      </c>
      <c r="C84" s="1283"/>
      <c r="D84" s="1283"/>
      <c r="E84" s="1283"/>
      <c r="F84" s="1283"/>
      <c r="G84" s="1283"/>
      <c r="H84" s="1283"/>
      <c r="I84" s="1284"/>
    </row>
    <row r="85" spans="1:9" ht="13" x14ac:dyDescent="0.25">
      <c r="A85" s="1066" t="s">
        <v>75</v>
      </c>
      <c r="B85" s="1067"/>
      <c r="C85" s="1068"/>
      <c r="D85" s="1068"/>
      <c r="E85" s="1068"/>
      <c r="F85" s="1068"/>
      <c r="G85" s="1068"/>
      <c r="H85" s="1068"/>
      <c r="I85" s="1069"/>
    </row>
    <row r="86" spans="1:9" ht="13" x14ac:dyDescent="0.25">
      <c r="A86" s="1070" t="s">
        <v>77</v>
      </c>
      <c r="B86" s="1071"/>
      <c r="C86" s="1072"/>
      <c r="D86" s="1072"/>
      <c r="E86" s="1072"/>
      <c r="F86" s="1072"/>
      <c r="G86" s="1072"/>
      <c r="H86" s="1072"/>
      <c r="I86" s="1073"/>
    </row>
    <row r="87" spans="1:9" ht="13" x14ac:dyDescent="0.25">
      <c r="A87" s="1070" t="s">
        <v>79</v>
      </c>
      <c r="B87" s="1071"/>
      <c r="C87" s="1072"/>
      <c r="D87" s="1072"/>
      <c r="E87" s="1072"/>
      <c r="F87" s="1072"/>
      <c r="G87" s="1072"/>
      <c r="H87" s="1072"/>
      <c r="I87" s="1073"/>
    </row>
    <row r="88" spans="1:9" ht="13" x14ac:dyDescent="0.25">
      <c r="A88" s="1070" t="s">
        <v>81</v>
      </c>
      <c r="B88" s="1071"/>
      <c r="C88" s="1072"/>
      <c r="D88" s="1072"/>
      <c r="E88" s="1072"/>
      <c r="F88" s="1072"/>
      <c r="G88" s="1072"/>
      <c r="H88" s="1072"/>
      <c r="I88" s="1073"/>
    </row>
    <row r="89" spans="1:9" ht="13" x14ac:dyDescent="0.25">
      <c r="A89" s="1070" t="s">
        <v>83</v>
      </c>
      <c r="B89" s="1071"/>
      <c r="C89" s="1072"/>
      <c r="D89" s="1072"/>
      <c r="E89" s="1072"/>
      <c r="F89" s="1072"/>
      <c r="G89" s="1072"/>
      <c r="H89" s="1072"/>
      <c r="I89" s="1073"/>
    </row>
    <row r="90" spans="1:9" ht="13" x14ac:dyDescent="0.25">
      <c r="A90" s="1070" t="s">
        <v>85</v>
      </c>
      <c r="B90" s="1071"/>
      <c r="C90" s="1072"/>
      <c r="D90" s="1072"/>
      <c r="E90" s="1072"/>
      <c r="F90" s="1072"/>
      <c r="G90" s="1072"/>
      <c r="H90" s="1072"/>
      <c r="I90" s="1073"/>
    </row>
    <row r="91" spans="1:9" ht="13" x14ac:dyDescent="0.25">
      <c r="A91" s="1070" t="s">
        <v>87</v>
      </c>
      <c r="B91" s="1071"/>
      <c r="C91" s="1072"/>
      <c r="D91" s="1072"/>
      <c r="E91" s="1072"/>
      <c r="F91" s="1072"/>
      <c r="G91" s="1072"/>
      <c r="H91" s="1072"/>
      <c r="I91" s="1073"/>
    </row>
    <row r="92" spans="1:9" ht="13" x14ac:dyDescent="0.25">
      <c r="A92" s="1070" t="s">
        <v>89</v>
      </c>
      <c r="B92" s="1071"/>
      <c r="C92" s="1072"/>
      <c r="D92" s="1072"/>
      <c r="E92" s="1072"/>
      <c r="F92" s="1072"/>
      <c r="G92" s="1072"/>
      <c r="H92" s="1072"/>
      <c r="I92" s="1073"/>
    </row>
    <row r="93" spans="1:9" ht="13" x14ac:dyDescent="0.25">
      <c r="A93" s="1070" t="s">
        <v>91</v>
      </c>
      <c r="B93" s="1071"/>
      <c r="C93" s="1072"/>
      <c r="D93" s="1072"/>
      <c r="E93" s="1072"/>
      <c r="F93" s="1072"/>
      <c r="G93" s="1072"/>
      <c r="H93" s="1072"/>
      <c r="I93" s="1073"/>
    </row>
    <row r="94" spans="1:9" ht="13" x14ac:dyDescent="0.25">
      <c r="A94" s="1070" t="s">
        <v>94</v>
      </c>
      <c r="B94" s="1071"/>
      <c r="C94" s="1072"/>
      <c r="D94" s="1072"/>
      <c r="E94" s="1072"/>
      <c r="F94" s="1072"/>
      <c r="G94" s="1072"/>
      <c r="H94" s="1072"/>
      <c r="I94" s="1073"/>
    </row>
    <row r="95" spans="1:9" ht="13" x14ac:dyDescent="0.25">
      <c r="A95" s="1070" t="s">
        <v>96</v>
      </c>
      <c r="B95" s="1071"/>
      <c r="C95" s="1072"/>
      <c r="D95" s="1072"/>
      <c r="E95" s="1072"/>
      <c r="F95" s="1072"/>
      <c r="G95" s="1072"/>
      <c r="H95" s="1072"/>
      <c r="I95" s="1073"/>
    </row>
    <row r="96" spans="1:9" ht="13" x14ac:dyDescent="0.25">
      <c r="A96" s="1070" t="s">
        <v>98</v>
      </c>
      <c r="B96" s="1071"/>
      <c r="C96" s="1072"/>
      <c r="D96" s="1072"/>
      <c r="E96" s="1072"/>
      <c r="F96" s="1072"/>
      <c r="G96" s="1072"/>
      <c r="H96" s="1072"/>
      <c r="I96" s="1073"/>
    </row>
    <row r="97" spans="1:9" ht="13" x14ac:dyDescent="0.25">
      <c r="A97" s="1070" t="s">
        <v>100</v>
      </c>
      <c r="B97" s="1071"/>
      <c r="C97" s="1072"/>
      <c r="D97" s="1072"/>
      <c r="E97" s="1072"/>
      <c r="F97" s="1072"/>
      <c r="G97" s="1072"/>
      <c r="H97" s="1072"/>
      <c r="I97" s="1073"/>
    </row>
    <row r="98" spans="1:9" ht="13" x14ac:dyDescent="0.25">
      <c r="A98" s="1070" t="s">
        <v>102</v>
      </c>
      <c r="B98" s="1071"/>
      <c r="C98" s="1072"/>
      <c r="D98" s="1072"/>
      <c r="E98" s="1072"/>
      <c r="F98" s="1072"/>
      <c r="G98" s="1072"/>
      <c r="H98" s="1072"/>
      <c r="I98" s="1073"/>
    </row>
    <row r="99" spans="1:9" ht="13" x14ac:dyDescent="0.25">
      <c r="A99" s="1070" t="s">
        <v>106</v>
      </c>
      <c r="B99" s="1071"/>
      <c r="C99" s="1072"/>
      <c r="D99" s="1072"/>
      <c r="E99" s="1072"/>
      <c r="F99" s="1072"/>
      <c r="G99" s="1072"/>
      <c r="H99" s="1072"/>
      <c r="I99" s="1073"/>
    </row>
    <row r="100" spans="1:9" ht="13" x14ac:dyDescent="0.25">
      <c r="A100" s="1070" t="s">
        <v>108</v>
      </c>
      <c r="B100" s="1071"/>
      <c r="C100" s="1072"/>
      <c r="D100" s="1072"/>
      <c r="E100" s="1072"/>
      <c r="F100" s="1072"/>
      <c r="G100" s="1072"/>
      <c r="H100" s="1072"/>
      <c r="I100" s="1073"/>
    </row>
    <row r="101" spans="1:9" ht="13" x14ac:dyDescent="0.25">
      <c r="A101" s="1070" t="s">
        <v>110</v>
      </c>
      <c r="B101" s="1071"/>
      <c r="C101" s="1072"/>
      <c r="D101" s="1072"/>
      <c r="E101" s="1072"/>
      <c r="F101" s="1072"/>
      <c r="G101" s="1072"/>
      <c r="H101" s="1072"/>
      <c r="I101" s="1073"/>
    </row>
    <row r="102" spans="1:9" ht="13" x14ac:dyDescent="0.25">
      <c r="A102" s="1070" t="s">
        <v>112</v>
      </c>
      <c r="B102" s="1071"/>
      <c r="C102" s="1072"/>
      <c r="D102" s="1072"/>
      <c r="E102" s="1072"/>
      <c r="F102" s="1072"/>
      <c r="G102" s="1072"/>
      <c r="H102" s="1072"/>
      <c r="I102" s="1073"/>
    </row>
    <row r="103" spans="1:9" ht="13" x14ac:dyDescent="0.25">
      <c r="A103" s="1070" t="s">
        <v>114</v>
      </c>
      <c r="B103" s="1071"/>
      <c r="C103" s="1072"/>
      <c r="D103" s="1072"/>
      <c r="E103" s="1072"/>
      <c r="F103" s="1072"/>
      <c r="G103" s="1072"/>
      <c r="H103" s="1072"/>
      <c r="I103" s="1073"/>
    </row>
    <row r="104" spans="1:9" ht="13" x14ac:dyDescent="0.25">
      <c r="A104" s="1070" t="s">
        <v>118</v>
      </c>
      <c r="B104" s="1071"/>
      <c r="C104" s="1072"/>
      <c r="D104" s="1072"/>
      <c r="E104" s="1072"/>
      <c r="F104" s="1072"/>
      <c r="G104" s="1072"/>
      <c r="H104" s="1072"/>
      <c r="I104" s="1073"/>
    </row>
    <row r="105" spans="1:9" ht="13" x14ac:dyDescent="0.25">
      <c r="A105" s="1070" t="s">
        <v>124</v>
      </c>
      <c r="B105" s="1071"/>
      <c r="C105" s="1072"/>
      <c r="D105" s="1072"/>
      <c r="E105" s="1072"/>
      <c r="F105" s="1072"/>
      <c r="G105" s="1072"/>
      <c r="H105" s="1072"/>
      <c r="I105" s="1073"/>
    </row>
    <row r="106" spans="1:9" ht="13" x14ac:dyDescent="0.25">
      <c r="A106" s="1070" t="s">
        <v>126</v>
      </c>
      <c r="B106" s="1071"/>
      <c r="C106" s="1072"/>
      <c r="D106" s="1072"/>
      <c r="E106" s="1072"/>
      <c r="F106" s="1072"/>
      <c r="G106" s="1072"/>
      <c r="H106" s="1072"/>
      <c r="I106" s="1073"/>
    </row>
    <row r="107" spans="1:9" ht="13" x14ac:dyDescent="0.25">
      <c r="A107" s="1070" t="s">
        <v>128</v>
      </c>
      <c r="B107" s="1071"/>
      <c r="C107" s="1072"/>
      <c r="D107" s="1072"/>
      <c r="E107" s="1072"/>
      <c r="F107" s="1072"/>
      <c r="G107" s="1072"/>
      <c r="H107" s="1072"/>
      <c r="I107" s="1073"/>
    </row>
    <row r="108" spans="1:9" ht="13" x14ac:dyDescent="0.25">
      <c r="A108" s="1070" t="s">
        <v>134</v>
      </c>
      <c r="B108" s="1071"/>
      <c r="C108" s="1072"/>
      <c r="D108" s="1072"/>
      <c r="E108" s="1072"/>
      <c r="F108" s="1072"/>
      <c r="G108" s="1072"/>
      <c r="H108" s="1072"/>
      <c r="I108" s="1073"/>
    </row>
    <row r="109" spans="1:9" ht="13" x14ac:dyDescent="0.25">
      <c r="A109" s="1070" t="s">
        <v>136</v>
      </c>
      <c r="B109" s="1071"/>
      <c r="C109" s="1072"/>
      <c r="D109" s="1072"/>
      <c r="E109" s="1072"/>
      <c r="F109" s="1072"/>
      <c r="G109" s="1072"/>
      <c r="H109" s="1072"/>
      <c r="I109" s="1073"/>
    </row>
    <row r="110" spans="1:9" ht="13" x14ac:dyDescent="0.25">
      <c r="A110" s="1070" t="s">
        <v>138</v>
      </c>
      <c r="B110" s="1071"/>
      <c r="C110" s="1072"/>
      <c r="D110" s="1072"/>
      <c r="E110" s="1072"/>
      <c r="F110" s="1072"/>
      <c r="G110" s="1072"/>
      <c r="H110" s="1072"/>
      <c r="I110" s="1073"/>
    </row>
    <row r="111" spans="1:9" ht="13" x14ac:dyDescent="0.25">
      <c r="A111" s="1070" t="s">
        <v>140</v>
      </c>
      <c r="B111" s="1071"/>
      <c r="C111" s="1072"/>
      <c r="D111" s="1072"/>
      <c r="E111" s="1072"/>
      <c r="F111" s="1072"/>
      <c r="G111" s="1072"/>
      <c r="H111" s="1072"/>
      <c r="I111" s="1073"/>
    </row>
    <row r="112" spans="1:9" ht="13" x14ac:dyDescent="0.25">
      <c r="A112" s="1070" t="s">
        <v>142</v>
      </c>
      <c r="B112" s="1071"/>
      <c r="C112" s="1072"/>
      <c r="D112" s="1072"/>
      <c r="E112" s="1072"/>
      <c r="F112" s="1072"/>
      <c r="G112" s="1072"/>
      <c r="H112" s="1072"/>
      <c r="I112" s="1073"/>
    </row>
    <row r="113" spans="1:9" ht="13" x14ac:dyDescent="0.25">
      <c r="A113" s="1070" t="s">
        <v>145</v>
      </c>
      <c r="B113" s="1071"/>
      <c r="C113" s="1072"/>
      <c r="D113" s="1072"/>
      <c r="E113" s="1072"/>
      <c r="F113" s="1072"/>
      <c r="G113" s="1072"/>
      <c r="H113" s="1072"/>
      <c r="I113" s="1073"/>
    </row>
    <row r="114" spans="1:9" ht="13" x14ac:dyDescent="0.25">
      <c r="A114" s="1070" t="s">
        <v>147</v>
      </c>
      <c r="B114" s="1071"/>
      <c r="C114" s="1072"/>
      <c r="D114" s="1072"/>
      <c r="E114" s="1072"/>
      <c r="F114" s="1072"/>
      <c r="G114" s="1072"/>
      <c r="H114" s="1072"/>
      <c r="I114" s="1073"/>
    </row>
    <row r="115" spans="1:9" ht="13" x14ac:dyDescent="0.25">
      <c r="A115" s="1070" t="s">
        <v>149</v>
      </c>
      <c r="B115" s="1071"/>
      <c r="C115" s="1072"/>
      <c r="D115" s="1072"/>
      <c r="E115" s="1072"/>
      <c r="F115" s="1072"/>
      <c r="G115" s="1072"/>
      <c r="H115" s="1072"/>
      <c r="I115" s="1073"/>
    </row>
    <row r="116" spans="1:9" ht="13" x14ac:dyDescent="0.25">
      <c r="A116" s="1070" t="s">
        <v>154</v>
      </c>
      <c r="B116" s="1071"/>
      <c r="C116" s="1072"/>
      <c r="D116" s="1072"/>
      <c r="E116" s="1072"/>
      <c r="F116" s="1072"/>
      <c r="G116" s="1072"/>
      <c r="H116" s="1072"/>
      <c r="I116" s="1073"/>
    </row>
    <row r="117" spans="1:9" ht="13" x14ac:dyDescent="0.25">
      <c r="A117" s="1070" t="s">
        <v>156</v>
      </c>
      <c r="B117" s="1071"/>
      <c r="C117" s="1072"/>
      <c r="D117" s="1072"/>
      <c r="E117" s="1072"/>
      <c r="F117" s="1072"/>
      <c r="G117" s="1072"/>
      <c r="H117" s="1072"/>
      <c r="I117" s="1073"/>
    </row>
    <row r="118" spans="1:9" ht="13" x14ac:dyDescent="0.25">
      <c r="A118" s="1070" t="s">
        <v>158</v>
      </c>
      <c r="B118" s="1071"/>
      <c r="C118" s="1072"/>
      <c r="D118" s="1072"/>
      <c r="E118" s="1072"/>
      <c r="F118" s="1072"/>
      <c r="G118" s="1072"/>
      <c r="H118" s="1072"/>
      <c r="I118" s="1073"/>
    </row>
    <row r="119" spans="1:9" ht="13" x14ac:dyDescent="0.25">
      <c r="A119" s="1070" t="s">
        <v>160</v>
      </c>
      <c r="B119" s="1071"/>
      <c r="C119" s="1072"/>
      <c r="D119" s="1072"/>
      <c r="E119" s="1072"/>
      <c r="F119" s="1072"/>
      <c r="G119" s="1072"/>
      <c r="H119" s="1072"/>
      <c r="I119" s="1073"/>
    </row>
    <row r="120" spans="1:9" ht="13" x14ac:dyDescent="0.25">
      <c r="A120" s="1070" t="s">
        <v>162</v>
      </c>
      <c r="B120" s="1071"/>
      <c r="C120" s="1072"/>
      <c r="D120" s="1072"/>
      <c r="E120" s="1072"/>
      <c r="F120" s="1072"/>
      <c r="G120" s="1072"/>
      <c r="H120" s="1072"/>
      <c r="I120" s="1073"/>
    </row>
    <row r="121" spans="1:9" ht="13" x14ac:dyDescent="0.25">
      <c r="A121" s="1070" t="s">
        <v>164</v>
      </c>
      <c r="B121" s="1071"/>
      <c r="C121" s="1072"/>
      <c r="D121" s="1072"/>
      <c r="E121" s="1072"/>
      <c r="F121" s="1072"/>
      <c r="G121" s="1072"/>
      <c r="H121" s="1072"/>
      <c r="I121" s="1073"/>
    </row>
    <row r="122" spans="1:9" ht="13" x14ac:dyDescent="0.25">
      <c r="A122" s="1070" t="s">
        <v>170</v>
      </c>
      <c r="B122" s="1071"/>
      <c r="C122" s="1072"/>
      <c r="D122" s="1072"/>
      <c r="E122" s="1072"/>
      <c r="F122" s="1072"/>
      <c r="G122" s="1072"/>
      <c r="H122" s="1072"/>
      <c r="I122" s="1073"/>
    </row>
    <row r="123" spans="1:9" ht="13" x14ac:dyDescent="0.25">
      <c r="A123" s="1070" t="s">
        <v>172</v>
      </c>
      <c r="B123" s="1071"/>
      <c r="C123" s="1072"/>
      <c r="D123" s="1072"/>
      <c r="E123" s="1072"/>
      <c r="F123" s="1072"/>
      <c r="G123" s="1072"/>
      <c r="H123" s="1072"/>
      <c r="I123" s="1073"/>
    </row>
  </sheetData>
  <mergeCells count="8">
    <mergeCell ref="I13:I14"/>
    <mergeCell ref="B84:I84"/>
    <mergeCell ref="C13:C14"/>
    <mergeCell ref="D13:D14"/>
    <mergeCell ref="E13:E14"/>
    <mergeCell ref="F13:F14"/>
    <mergeCell ref="G13:G14"/>
    <mergeCell ref="H13:H14"/>
  </mergeCells>
  <conditionalFormatting sqref="I18:I80">
    <cfRule type="containsText" dxfId="289" priority="130" operator="containsText" text="Yes">
      <formula>NOT(ISERROR(SEARCH("Yes",I18)))</formula>
    </cfRule>
    <cfRule type="containsText" dxfId="288" priority="131" operator="containsText" text="No">
      <formula>NOT(ISERROR(SEARCH("No",I18)))</formula>
    </cfRule>
    <cfRule type="containsText" dxfId="287" priority="132" operator="containsText" text="OK">
      <formula>NOT(ISERROR(SEARCH("OK",I18)))</formula>
    </cfRule>
    <cfRule type="containsText" dxfId="286" priority="133" operator="containsText" text="Question">
      <formula>NOT(ISERROR(SEARCH("Question",I18)))</formula>
    </cfRule>
  </conditionalFormatting>
  <conditionalFormatting sqref="A85:I85">
    <cfRule type="expression" priority="127" stopIfTrue="1">
      <formula>NOT(ISBLANK($B85))</formula>
    </cfRule>
    <cfRule type="expression" dxfId="285" priority="128">
      <formula>$I18="Yes"</formula>
    </cfRule>
    <cfRule type="expression" dxfId="284" priority="129">
      <formula>$I18="No"</formula>
    </cfRule>
  </conditionalFormatting>
  <conditionalFormatting sqref="A86:I86">
    <cfRule type="expression" priority="124" stopIfTrue="1">
      <formula>NOT(ISBLANK($B86))</formula>
    </cfRule>
    <cfRule type="expression" dxfId="283" priority="125">
      <formula>$I19="Yes"</formula>
    </cfRule>
    <cfRule type="expression" dxfId="282" priority="126">
      <formula>$I19="No"</formula>
    </cfRule>
  </conditionalFormatting>
  <conditionalFormatting sqref="A87:I87">
    <cfRule type="expression" priority="121" stopIfTrue="1">
      <formula>NOT(ISBLANK($B87))</formula>
    </cfRule>
    <cfRule type="expression" dxfId="281" priority="122">
      <formula>$I20="Yes"</formula>
    </cfRule>
    <cfRule type="expression" dxfId="280" priority="123">
      <formula>$I20="No"</formula>
    </cfRule>
  </conditionalFormatting>
  <conditionalFormatting sqref="A88:I88">
    <cfRule type="expression" priority="118" stopIfTrue="1">
      <formula>NOT(ISBLANK($B88))</formula>
    </cfRule>
    <cfRule type="expression" dxfId="279" priority="119">
      <formula>$I21="Yes"</formula>
    </cfRule>
    <cfRule type="expression" dxfId="278" priority="120">
      <formula>$I21="No"</formula>
    </cfRule>
  </conditionalFormatting>
  <conditionalFormatting sqref="A89:I89">
    <cfRule type="expression" priority="115" stopIfTrue="1">
      <formula>NOT(ISBLANK($B89))</formula>
    </cfRule>
    <cfRule type="expression" dxfId="277" priority="116">
      <formula>$I22="Yes"</formula>
    </cfRule>
    <cfRule type="expression" dxfId="276" priority="117">
      <formula>$I22="No"</formula>
    </cfRule>
  </conditionalFormatting>
  <conditionalFormatting sqref="A90:I90">
    <cfRule type="expression" priority="112" stopIfTrue="1">
      <formula>NOT(ISBLANK($B90))</formula>
    </cfRule>
    <cfRule type="expression" dxfId="275" priority="113">
      <formula>$I23="Yes"</formula>
    </cfRule>
    <cfRule type="expression" dxfId="274" priority="114">
      <formula>$I23="No"</formula>
    </cfRule>
  </conditionalFormatting>
  <conditionalFormatting sqref="A91:I91">
    <cfRule type="expression" priority="109" stopIfTrue="1">
      <formula>NOT(ISBLANK($B91))</formula>
    </cfRule>
    <cfRule type="expression" dxfId="273" priority="110">
      <formula>$I24="Yes"</formula>
    </cfRule>
    <cfRule type="expression" dxfId="272" priority="111">
      <formula>$I24="No"</formula>
    </cfRule>
  </conditionalFormatting>
  <conditionalFormatting sqref="A92:I92">
    <cfRule type="expression" priority="106" stopIfTrue="1">
      <formula>NOT(ISBLANK($B92))</formula>
    </cfRule>
    <cfRule type="expression" dxfId="271" priority="107">
      <formula>$I25="Yes"</formula>
    </cfRule>
    <cfRule type="expression" dxfId="270" priority="108">
      <formula>$I25="No"</formula>
    </cfRule>
  </conditionalFormatting>
  <conditionalFormatting sqref="A93:I93">
    <cfRule type="expression" priority="103" stopIfTrue="1">
      <formula>NOT(ISBLANK($B93))</formula>
    </cfRule>
    <cfRule type="expression" dxfId="269" priority="104">
      <formula>$I26="Yes"</formula>
    </cfRule>
    <cfRule type="expression" dxfId="268" priority="105">
      <formula>$I26="No"</formula>
    </cfRule>
  </conditionalFormatting>
  <conditionalFormatting sqref="A94:I94">
    <cfRule type="expression" priority="100" stopIfTrue="1">
      <formula>NOT(ISBLANK($B94))</formula>
    </cfRule>
    <cfRule type="expression" dxfId="267" priority="101">
      <formula>$I29="Yes"</formula>
    </cfRule>
    <cfRule type="expression" dxfId="266" priority="102">
      <formula>$I29="No"</formula>
    </cfRule>
  </conditionalFormatting>
  <conditionalFormatting sqref="A95:I95">
    <cfRule type="expression" priority="97" stopIfTrue="1">
      <formula>NOT(ISBLANK($B95))</formula>
    </cfRule>
    <cfRule type="expression" dxfId="265" priority="98">
      <formula>$I30="Yes"</formula>
    </cfRule>
    <cfRule type="expression" dxfId="264" priority="99">
      <formula>$I30="No"</formula>
    </cfRule>
  </conditionalFormatting>
  <conditionalFormatting sqref="A96:I96">
    <cfRule type="expression" priority="94" stopIfTrue="1">
      <formula>NOT(ISBLANK($B96))</formula>
    </cfRule>
    <cfRule type="expression" dxfId="263" priority="95">
      <formula>$I31="Yes"</formula>
    </cfRule>
    <cfRule type="expression" dxfId="262" priority="96">
      <formula>$I31="No"</formula>
    </cfRule>
  </conditionalFormatting>
  <conditionalFormatting sqref="A97:I97">
    <cfRule type="expression" priority="91" stopIfTrue="1">
      <formula>NOT(ISBLANK($B97))</formula>
    </cfRule>
    <cfRule type="expression" dxfId="261" priority="92">
      <formula>$I32="Yes"</formula>
    </cfRule>
    <cfRule type="expression" dxfId="260" priority="93">
      <formula>$I32="No"</formula>
    </cfRule>
  </conditionalFormatting>
  <conditionalFormatting sqref="A98:I98">
    <cfRule type="expression" priority="88" stopIfTrue="1">
      <formula>NOT(ISBLANK($B98))</formula>
    </cfRule>
    <cfRule type="expression" dxfId="259" priority="89">
      <formula>$I33="Yes"</formula>
    </cfRule>
    <cfRule type="expression" dxfId="258" priority="90">
      <formula>$I33="No"</formula>
    </cfRule>
  </conditionalFormatting>
  <conditionalFormatting sqref="A99:I99">
    <cfRule type="expression" priority="85" stopIfTrue="1">
      <formula>NOT(ISBLANK($B99))</formula>
    </cfRule>
    <cfRule type="expression" dxfId="257" priority="86">
      <formula>$I36="Yes"</formula>
    </cfRule>
    <cfRule type="expression" dxfId="256" priority="87">
      <formula>$I36="No"</formula>
    </cfRule>
  </conditionalFormatting>
  <conditionalFormatting sqref="A100:I100">
    <cfRule type="expression" priority="82" stopIfTrue="1">
      <formula>NOT(ISBLANK($B100))</formula>
    </cfRule>
    <cfRule type="expression" dxfId="255" priority="83">
      <formula>$I37="Yes"</formula>
    </cfRule>
    <cfRule type="expression" dxfId="254" priority="84">
      <formula>$I37="No"</formula>
    </cfRule>
  </conditionalFormatting>
  <conditionalFormatting sqref="A101:I101">
    <cfRule type="expression" priority="79" stopIfTrue="1">
      <formula>NOT(ISBLANK($B101))</formula>
    </cfRule>
    <cfRule type="expression" dxfId="253" priority="80">
      <formula>$I38="Yes"</formula>
    </cfRule>
    <cfRule type="expression" dxfId="252" priority="81">
      <formula>$I38="No"</formula>
    </cfRule>
  </conditionalFormatting>
  <conditionalFormatting sqref="A102:I102">
    <cfRule type="expression" priority="76" stopIfTrue="1">
      <formula>NOT(ISBLANK($B102))</formula>
    </cfRule>
    <cfRule type="expression" dxfId="251" priority="77">
      <formula>$I39="Yes"</formula>
    </cfRule>
    <cfRule type="expression" dxfId="250" priority="78">
      <formula>$I39="No"</formula>
    </cfRule>
  </conditionalFormatting>
  <conditionalFormatting sqref="A103:I103">
    <cfRule type="expression" priority="73" stopIfTrue="1">
      <formula>NOT(ISBLANK($B103))</formula>
    </cfRule>
    <cfRule type="expression" dxfId="249" priority="74">
      <formula>$I40="Yes"</formula>
    </cfRule>
    <cfRule type="expression" dxfId="248" priority="75">
      <formula>$I40="No"</formula>
    </cfRule>
  </conditionalFormatting>
  <conditionalFormatting sqref="A104:I104">
    <cfRule type="expression" priority="70" stopIfTrue="1">
      <formula>NOT(ISBLANK($B104))</formula>
    </cfRule>
    <cfRule type="expression" dxfId="247" priority="71">
      <formula>$I42="Yes"</formula>
    </cfRule>
    <cfRule type="expression" dxfId="246" priority="72">
      <formula>$I42="No"</formula>
    </cfRule>
  </conditionalFormatting>
  <conditionalFormatting sqref="A105:I105">
    <cfRule type="expression" priority="67" stopIfTrue="1">
      <formula>NOT(ISBLANK($B105))</formula>
    </cfRule>
    <cfRule type="expression" dxfId="245" priority="68">
      <formula>$I48="Yes"</formula>
    </cfRule>
    <cfRule type="expression" dxfId="244" priority="69">
      <formula>$I48="No"</formula>
    </cfRule>
  </conditionalFormatting>
  <conditionalFormatting sqref="A106:I106">
    <cfRule type="expression" priority="64" stopIfTrue="1">
      <formula>NOT(ISBLANK($B106))</formula>
    </cfRule>
    <cfRule type="expression" dxfId="243" priority="65">
      <formula>$I49="Yes"</formula>
    </cfRule>
    <cfRule type="expression" dxfId="242" priority="66">
      <formula>$I49="No"</formula>
    </cfRule>
  </conditionalFormatting>
  <conditionalFormatting sqref="A107:I107">
    <cfRule type="expression" priority="61" stopIfTrue="1">
      <formula>NOT(ISBLANK($B107))</formula>
    </cfRule>
    <cfRule type="expression" dxfId="241" priority="62">
      <formula>$I50="Yes"</formula>
    </cfRule>
    <cfRule type="expression" dxfId="240" priority="63">
      <formula>$I50="No"</formula>
    </cfRule>
  </conditionalFormatting>
  <conditionalFormatting sqref="A108:I112">
    <cfRule type="expression" priority="317" stopIfTrue="1">
      <formula>NOT(ISBLANK($B108))</formula>
    </cfRule>
    <cfRule type="expression" dxfId="239" priority="318">
      <formula>$I53="Yes"</formula>
    </cfRule>
    <cfRule type="expression" dxfId="238" priority="319">
      <formula>$I53="No"</formula>
    </cfRule>
  </conditionalFormatting>
  <conditionalFormatting sqref="A113:I115">
    <cfRule type="expression" priority="332" stopIfTrue="1">
      <formula>NOT(ISBLANK($B113))</formula>
    </cfRule>
    <cfRule type="expression" dxfId="237" priority="333">
      <formula>$I60="Yes"</formula>
    </cfRule>
    <cfRule type="expression" dxfId="236" priority="334">
      <formula>$I60="No"</formula>
    </cfRule>
  </conditionalFormatting>
  <conditionalFormatting sqref="A116:I121">
    <cfRule type="expression" priority="341" stopIfTrue="1">
      <formula>NOT(ISBLANK($B116))</formula>
    </cfRule>
    <cfRule type="expression" dxfId="235" priority="342">
      <formula>$I67="Yes"</formula>
    </cfRule>
    <cfRule type="expression" dxfId="234" priority="343">
      <formula>$I67="No"</formula>
    </cfRule>
  </conditionalFormatting>
  <conditionalFormatting sqref="A122:I123">
    <cfRule type="expression" priority="359" stopIfTrue="1">
      <formula>NOT(ISBLANK($B122))</formula>
    </cfRule>
    <cfRule type="expression" dxfId="233" priority="360">
      <formula>$I75="Yes"</formula>
    </cfRule>
    <cfRule type="expression" dxfId="232" priority="361">
      <formula>$I75="No"</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44EB-4586-4181-B099-01AF43D94089}">
  <dimension ref="A1:K246"/>
  <sheetViews>
    <sheetView showGridLines="0" workbookViewId="0">
      <selection activeCell="B30" sqref="B30"/>
    </sheetView>
  </sheetViews>
  <sheetFormatPr defaultColWidth="9.1796875" defaultRowHeight="14.5" x14ac:dyDescent="0.35"/>
  <cols>
    <col min="1" max="1" width="15.453125" style="1074" bestFit="1" customWidth="1"/>
    <col min="2" max="2" width="58.453125" style="1074" bestFit="1" customWidth="1"/>
    <col min="3" max="4" width="10.7265625" style="1074" bestFit="1" customWidth="1"/>
    <col min="5" max="6" width="10.7265625" style="1074" customWidth="1"/>
    <col min="7" max="8" width="9.1796875" style="1074"/>
    <col min="9" max="9" width="8.54296875" style="1074" customWidth="1"/>
    <col min="10" max="10" width="9.1796875" style="1074"/>
    <col min="11" max="11" width="13.81640625" style="1075" customWidth="1"/>
    <col min="12" max="16384" width="9.1796875" style="1074"/>
  </cols>
  <sheetData>
    <row r="1" spans="1:11" x14ac:dyDescent="0.35">
      <c r="A1" s="766" t="s">
        <v>407</v>
      </c>
    </row>
    <row r="2" spans="1:11" x14ac:dyDescent="0.35">
      <c r="A2" s="767" t="s">
        <v>64</v>
      </c>
    </row>
    <row r="3" spans="1:11" x14ac:dyDescent="0.35">
      <c r="A3" s="767" t="s">
        <v>408</v>
      </c>
    </row>
    <row r="4" spans="1:11" x14ac:dyDescent="0.35">
      <c r="A4" s="767" t="s">
        <v>590</v>
      </c>
    </row>
    <row r="5" spans="1:11" x14ac:dyDescent="0.35">
      <c r="A5" s="774"/>
    </row>
    <row r="6" spans="1:11" x14ac:dyDescent="0.35">
      <c r="A6" s="767" t="s">
        <v>410</v>
      </c>
    </row>
    <row r="7" spans="1:11" x14ac:dyDescent="0.35">
      <c r="A7" s="769" t="s">
        <v>591</v>
      </c>
    </row>
    <row r="8" spans="1:11" x14ac:dyDescent="0.35">
      <c r="A8" s="769" t="s">
        <v>592</v>
      </c>
    </row>
    <row r="9" spans="1:11" x14ac:dyDescent="0.35">
      <c r="A9" s="769" t="s">
        <v>413</v>
      </c>
    </row>
    <row r="10" spans="1:11" x14ac:dyDescent="0.35">
      <c r="A10" s="769" t="s">
        <v>414</v>
      </c>
    </row>
    <row r="11" spans="1:11" x14ac:dyDescent="0.35">
      <c r="A11" s="769" t="s">
        <v>581</v>
      </c>
    </row>
    <row r="12" spans="1:11" ht="15" thickBot="1" x14ac:dyDescent="0.4">
      <c r="K12" s="1074"/>
    </row>
    <row r="13" spans="1:11" ht="14.5" customHeight="1" x14ac:dyDescent="0.35">
      <c r="A13" s="1076"/>
      <c r="B13" s="1077"/>
      <c r="C13" s="1285" t="s">
        <v>582</v>
      </c>
      <c r="D13" s="1287" t="s">
        <v>465</v>
      </c>
      <c r="E13" s="1295" t="s">
        <v>593</v>
      </c>
      <c r="F13" s="1297" t="s">
        <v>594</v>
      </c>
      <c r="G13" s="1293" t="s">
        <v>595</v>
      </c>
      <c r="H13" s="1293" t="s">
        <v>596</v>
      </c>
      <c r="I13" s="1293" t="s">
        <v>597</v>
      </c>
      <c r="J13" s="1293" t="s">
        <v>598</v>
      </c>
      <c r="K13" s="1280" t="s">
        <v>587</v>
      </c>
    </row>
    <row r="14" spans="1:11" ht="39.65" customHeight="1" thickBot="1" x14ac:dyDescent="0.4">
      <c r="A14" s="1076"/>
      <c r="B14" s="1077"/>
      <c r="C14" s="1286"/>
      <c r="D14" s="1288"/>
      <c r="E14" s="1296"/>
      <c r="F14" s="1298"/>
      <c r="G14" s="1294"/>
      <c r="H14" s="1294"/>
      <c r="I14" s="1294"/>
      <c r="J14" s="1294"/>
      <c r="K14" s="1281"/>
    </row>
    <row r="15" spans="1:11" x14ac:dyDescent="0.35">
      <c r="A15" s="1078"/>
      <c r="B15" s="1079" t="s">
        <v>599</v>
      </c>
      <c r="C15" s="1080"/>
      <c r="D15" s="1081"/>
      <c r="E15" s="1082"/>
      <c r="F15" s="1082"/>
      <c r="K15" s="1083"/>
    </row>
    <row r="16" spans="1:11" x14ac:dyDescent="0.35">
      <c r="A16" s="1084"/>
      <c r="B16" s="1085" t="s">
        <v>600</v>
      </c>
      <c r="C16" s="1082"/>
      <c r="D16" s="1086"/>
      <c r="E16" s="1082"/>
      <c r="F16" s="1082"/>
      <c r="K16" s="1083"/>
    </row>
    <row r="17" spans="1:11" x14ac:dyDescent="0.35">
      <c r="A17" s="1087"/>
      <c r="B17" s="1088"/>
      <c r="C17" s="1089"/>
      <c r="D17" s="1090"/>
      <c r="E17" s="1089"/>
      <c r="F17" s="1089"/>
      <c r="K17" s="1083"/>
    </row>
    <row r="18" spans="1:11" x14ac:dyDescent="0.35">
      <c r="A18" s="1091" t="s">
        <v>188</v>
      </c>
      <c r="B18" s="1092" t="s">
        <v>601</v>
      </c>
      <c r="C18" s="1093"/>
      <c r="D18" s="1094"/>
      <c r="E18" s="1095"/>
      <c r="F18" s="1095"/>
      <c r="G18" s="1096"/>
      <c r="H18" s="1096"/>
      <c r="I18" s="1096"/>
      <c r="J18" s="1096"/>
      <c r="K18" s="1097"/>
    </row>
    <row r="19" spans="1:11" x14ac:dyDescent="0.35">
      <c r="A19" s="1091" t="s">
        <v>190</v>
      </c>
      <c r="B19" s="1092" t="s">
        <v>191</v>
      </c>
      <c r="C19" s="1093"/>
      <c r="D19" s="1094"/>
      <c r="E19" s="1095"/>
      <c r="F19" s="1095"/>
      <c r="G19" s="1096"/>
      <c r="H19" s="1096"/>
      <c r="I19" s="1096"/>
      <c r="J19" s="1096"/>
      <c r="K19" s="1097"/>
    </row>
    <row r="20" spans="1:11" x14ac:dyDescent="0.35">
      <c r="A20" s="1091" t="s">
        <v>192</v>
      </c>
      <c r="B20" s="1092" t="s">
        <v>193</v>
      </c>
      <c r="C20" s="1093"/>
      <c r="D20" s="1094"/>
      <c r="E20" s="1095"/>
      <c r="F20" s="1095"/>
      <c r="G20" s="1096"/>
      <c r="H20" s="1096"/>
      <c r="I20" s="1096"/>
      <c r="J20" s="1096"/>
      <c r="K20" s="1097"/>
    </row>
    <row r="21" spans="1:11" x14ac:dyDescent="0.35">
      <c r="A21" s="1098"/>
      <c r="B21" s="1099" t="s">
        <v>602</v>
      </c>
      <c r="C21" s="1100"/>
      <c r="D21" s="1101"/>
      <c r="E21" s="1100"/>
      <c r="F21" s="1100"/>
      <c r="K21" s="1083"/>
    </row>
    <row r="22" spans="1:11" x14ac:dyDescent="0.35">
      <c r="A22" s="1098" t="s">
        <v>195</v>
      </c>
      <c r="B22" s="1102" t="s">
        <v>196</v>
      </c>
      <c r="C22" s="1103"/>
      <c r="D22" s="1104"/>
      <c r="E22" s="1105">
        <f>IF($C$36=0,0,C22/$C$36)</f>
        <v>0</v>
      </c>
      <c r="F22" s="1105">
        <f>IF($D$36=0,0,D22/$D$36)</f>
        <v>0</v>
      </c>
      <c r="G22" s="1106">
        <f t="shared" ref="G22:G30" si="0">IF($C$18=0,0,C22/$C$18)</f>
        <v>0</v>
      </c>
      <c r="H22" s="1106">
        <f t="shared" ref="H22:H30" si="1">IF($D$18=0,0,D22/$D$18)</f>
        <v>0</v>
      </c>
      <c r="I22" s="1106">
        <f t="shared" ref="I22:I30" si="2">H22-G22</f>
        <v>0</v>
      </c>
      <c r="J22" s="1105">
        <f t="shared" ref="J22:J30" si="3">IF(G22=0,0,I22/G22)</f>
        <v>0</v>
      </c>
      <c r="K22" s="1107" t="str">
        <f t="shared" ref="K22:K30" si="4">IF(OR(AND(J22&gt;=5%,F22&gt;=5%),AND(J22&gt;=5%,E22&gt;=5%),AND(J22&lt;=-5%,F22&lt;=-5%),AND(J22&lt;=-5%,E22&lt;=-5%),AND(J22&gt;=5%,F22&lt;=-5%),AND(J22&lt;=-5%,F22&gt;=5%),AND(J22&gt;=5%,E22&lt;=-5%),AND(J22&lt;=-5%,E22&gt;=5%)),"Yes","No")</f>
        <v>No</v>
      </c>
    </row>
    <row r="23" spans="1:11" x14ac:dyDescent="0.35">
      <c r="A23" s="1098" t="s">
        <v>197</v>
      </c>
      <c r="B23" s="1102" t="s">
        <v>198</v>
      </c>
      <c r="C23" s="1103"/>
      <c r="D23" s="1104"/>
      <c r="E23" s="1105">
        <f t="shared" ref="E23:E30" si="5">IF($C$36=0,0,C23/$C$36)</f>
        <v>0</v>
      </c>
      <c r="F23" s="1105">
        <f t="shared" ref="F23:F30" si="6">IF($D$36=0,0,D23/$D$36)</f>
        <v>0</v>
      </c>
      <c r="G23" s="1106">
        <f t="shared" si="0"/>
        <v>0</v>
      </c>
      <c r="H23" s="1106">
        <f t="shared" si="1"/>
        <v>0</v>
      </c>
      <c r="I23" s="1106">
        <f t="shared" si="2"/>
        <v>0</v>
      </c>
      <c r="J23" s="1105">
        <f t="shared" si="3"/>
        <v>0</v>
      </c>
      <c r="K23" s="1107" t="str">
        <f t="shared" si="4"/>
        <v>No</v>
      </c>
    </row>
    <row r="24" spans="1:11" x14ac:dyDescent="0.35">
      <c r="A24" s="1098" t="s">
        <v>199</v>
      </c>
      <c r="B24" s="1102" t="s">
        <v>200</v>
      </c>
      <c r="C24" s="1103"/>
      <c r="D24" s="1104"/>
      <c r="E24" s="1105">
        <f t="shared" si="5"/>
        <v>0</v>
      </c>
      <c r="F24" s="1105">
        <f t="shared" si="6"/>
        <v>0</v>
      </c>
      <c r="G24" s="1106">
        <f t="shared" si="0"/>
        <v>0</v>
      </c>
      <c r="H24" s="1106">
        <f t="shared" si="1"/>
        <v>0</v>
      </c>
      <c r="I24" s="1106">
        <f t="shared" si="2"/>
        <v>0</v>
      </c>
      <c r="J24" s="1105">
        <f t="shared" si="3"/>
        <v>0</v>
      </c>
      <c r="K24" s="1107" t="str">
        <f t="shared" si="4"/>
        <v>No</v>
      </c>
    </row>
    <row r="25" spans="1:11" x14ac:dyDescent="0.35">
      <c r="A25" s="1098" t="s">
        <v>201</v>
      </c>
      <c r="B25" s="1102" t="s">
        <v>202</v>
      </c>
      <c r="C25" s="1103"/>
      <c r="D25" s="1104"/>
      <c r="E25" s="1105">
        <f t="shared" si="5"/>
        <v>0</v>
      </c>
      <c r="F25" s="1105">
        <f t="shared" si="6"/>
        <v>0</v>
      </c>
      <c r="G25" s="1106">
        <f t="shared" si="0"/>
        <v>0</v>
      </c>
      <c r="H25" s="1106">
        <f t="shared" si="1"/>
        <v>0</v>
      </c>
      <c r="I25" s="1106">
        <f t="shared" si="2"/>
        <v>0</v>
      </c>
      <c r="J25" s="1105">
        <f t="shared" si="3"/>
        <v>0</v>
      </c>
      <c r="K25" s="1107" t="str">
        <f t="shared" si="4"/>
        <v>No</v>
      </c>
    </row>
    <row r="26" spans="1:11" x14ac:dyDescent="0.35">
      <c r="A26" s="1098" t="s">
        <v>203</v>
      </c>
      <c r="B26" s="1102" t="s">
        <v>204</v>
      </c>
      <c r="C26" s="1103"/>
      <c r="D26" s="1104"/>
      <c r="E26" s="1105">
        <f t="shared" si="5"/>
        <v>0</v>
      </c>
      <c r="F26" s="1105">
        <f t="shared" si="6"/>
        <v>0</v>
      </c>
      <c r="G26" s="1106">
        <f t="shared" si="0"/>
        <v>0</v>
      </c>
      <c r="H26" s="1106">
        <f t="shared" si="1"/>
        <v>0</v>
      </c>
      <c r="I26" s="1106">
        <f t="shared" si="2"/>
        <v>0</v>
      </c>
      <c r="J26" s="1105">
        <f t="shared" si="3"/>
        <v>0</v>
      </c>
      <c r="K26" s="1107" t="str">
        <f t="shared" si="4"/>
        <v>No</v>
      </c>
    </row>
    <row r="27" spans="1:11" x14ac:dyDescent="0.35">
      <c r="A27" s="1098" t="s">
        <v>205</v>
      </c>
      <c r="B27" s="1102" t="s">
        <v>206</v>
      </c>
      <c r="C27" s="1103"/>
      <c r="D27" s="1104"/>
      <c r="E27" s="1105">
        <f t="shared" si="5"/>
        <v>0</v>
      </c>
      <c r="F27" s="1105">
        <f t="shared" si="6"/>
        <v>0</v>
      </c>
      <c r="G27" s="1106">
        <f t="shared" si="0"/>
        <v>0</v>
      </c>
      <c r="H27" s="1106">
        <f t="shared" si="1"/>
        <v>0</v>
      </c>
      <c r="I27" s="1106">
        <f t="shared" si="2"/>
        <v>0</v>
      </c>
      <c r="J27" s="1105">
        <f t="shared" si="3"/>
        <v>0</v>
      </c>
      <c r="K27" s="1107" t="str">
        <f t="shared" si="4"/>
        <v>No</v>
      </c>
    </row>
    <row r="28" spans="1:11" x14ac:dyDescent="0.35">
      <c r="A28" s="1098" t="s">
        <v>207</v>
      </c>
      <c r="B28" s="1102" t="s">
        <v>208</v>
      </c>
      <c r="C28" s="1103"/>
      <c r="D28" s="1104"/>
      <c r="E28" s="1105">
        <f t="shared" si="5"/>
        <v>0</v>
      </c>
      <c r="F28" s="1105">
        <f t="shared" si="6"/>
        <v>0</v>
      </c>
      <c r="G28" s="1106">
        <f t="shared" si="0"/>
        <v>0</v>
      </c>
      <c r="H28" s="1106">
        <f t="shared" si="1"/>
        <v>0</v>
      </c>
      <c r="I28" s="1106">
        <f t="shared" si="2"/>
        <v>0</v>
      </c>
      <c r="J28" s="1105">
        <f t="shared" si="3"/>
        <v>0</v>
      </c>
      <c r="K28" s="1107" t="str">
        <f t="shared" si="4"/>
        <v>No</v>
      </c>
    </row>
    <row r="29" spans="1:11" x14ac:dyDescent="0.35">
      <c r="A29" s="1098" t="s">
        <v>209</v>
      </c>
      <c r="B29" s="1102" t="s">
        <v>198</v>
      </c>
      <c r="C29" s="1103"/>
      <c r="D29" s="1104"/>
      <c r="E29" s="1105">
        <f t="shared" si="5"/>
        <v>0</v>
      </c>
      <c r="F29" s="1105">
        <f t="shared" si="6"/>
        <v>0</v>
      </c>
      <c r="G29" s="1106">
        <f t="shared" si="0"/>
        <v>0</v>
      </c>
      <c r="H29" s="1106">
        <f t="shared" si="1"/>
        <v>0</v>
      </c>
      <c r="I29" s="1106">
        <f t="shared" si="2"/>
        <v>0</v>
      </c>
      <c r="J29" s="1105">
        <f t="shared" si="3"/>
        <v>0</v>
      </c>
      <c r="K29" s="1107" t="str">
        <f t="shared" si="4"/>
        <v>No</v>
      </c>
    </row>
    <row r="30" spans="1:11" ht="14.15" customHeight="1" x14ac:dyDescent="0.35">
      <c r="A30" s="1098" t="s">
        <v>210</v>
      </c>
      <c r="B30" s="53" t="s">
        <v>198</v>
      </c>
      <c r="C30" s="1103"/>
      <c r="D30" s="1104"/>
      <c r="E30" s="1105">
        <f t="shared" si="5"/>
        <v>0</v>
      </c>
      <c r="F30" s="1105">
        <f t="shared" si="6"/>
        <v>0</v>
      </c>
      <c r="G30" s="1106">
        <f t="shared" si="0"/>
        <v>0</v>
      </c>
      <c r="H30" s="1106">
        <f t="shared" si="1"/>
        <v>0</v>
      </c>
      <c r="I30" s="1106">
        <f t="shared" si="2"/>
        <v>0</v>
      </c>
      <c r="J30" s="1105">
        <f t="shared" si="3"/>
        <v>0</v>
      </c>
      <c r="K30" s="1107" t="str">
        <f t="shared" si="4"/>
        <v>No</v>
      </c>
    </row>
    <row r="31" spans="1:11" ht="14.15" customHeight="1" x14ac:dyDescent="0.35">
      <c r="A31" s="1108">
        <v>40199</v>
      </c>
      <c r="B31" s="1109" t="s">
        <v>211</v>
      </c>
      <c r="C31" s="1110"/>
      <c r="D31" s="1111"/>
      <c r="E31" s="1110"/>
      <c r="F31" s="1110"/>
      <c r="G31" s="1096"/>
      <c r="H31" s="1096"/>
      <c r="I31" s="1096"/>
      <c r="J31" s="1096"/>
      <c r="K31" s="1112"/>
    </row>
    <row r="32" spans="1:11" ht="14.15" customHeight="1" x14ac:dyDescent="0.35">
      <c r="A32" s="1098"/>
      <c r="B32" s="1102"/>
      <c r="C32" s="1103"/>
      <c r="D32" s="1104"/>
      <c r="E32" s="1103"/>
      <c r="F32" s="1103"/>
      <c r="G32" s="1106"/>
      <c r="H32" s="1106"/>
      <c r="I32" s="1106"/>
      <c r="J32" s="1105"/>
      <c r="K32" s="1107"/>
    </row>
    <row r="33" spans="1:11" ht="14.15" customHeight="1" x14ac:dyDescent="0.35">
      <c r="A33" s="1098" t="s">
        <v>212</v>
      </c>
      <c r="B33" s="1102" t="s">
        <v>213</v>
      </c>
      <c r="C33" s="1103"/>
      <c r="D33" s="1104"/>
      <c r="E33" s="1105">
        <f t="shared" ref="E33:E35" si="7">IF($C$36=0,0,C33/$C$36)</f>
        <v>0</v>
      </c>
      <c r="F33" s="1105">
        <f t="shared" ref="F33:F35" si="8">IF($D$36=0,0,D33/$D$36)</f>
        <v>0</v>
      </c>
      <c r="G33" s="1106">
        <f t="shared" ref="G33:G35" si="9">IF($C$18=0,0,C33/$C$18)</f>
        <v>0</v>
      </c>
      <c r="H33" s="1106">
        <f t="shared" ref="H33:H35" si="10">IF($D$18=0,0,D33/$D$18)</f>
        <v>0</v>
      </c>
      <c r="I33" s="1106">
        <f t="shared" ref="I33:I35" si="11">H33-G33</f>
        <v>0</v>
      </c>
      <c r="J33" s="1105">
        <f t="shared" ref="J33:J35" si="12">IF(G33=0,0,I33/G33)</f>
        <v>0</v>
      </c>
      <c r="K33" s="1107" t="str">
        <f>IF(OR(AND(J33&gt;=5%,F33&gt;=5%),AND(J33&gt;=5%,E33&gt;=5%),AND(J33&lt;=-5%,F33&lt;=-5%),AND(J33&lt;=-5%,E33&lt;=-5%),AND(J33&gt;=5%,F33&lt;=-5%),AND(J33&lt;=-5%,F33&gt;=5%),AND(J33&gt;=5%,E33&lt;=-5%),AND(J33&lt;=-5%,E33&gt;=5%)),"Yes","No")</f>
        <v>No</v>
      </c>
    </row>
    <row r="34" spans="1:11" ht="14.15" customHeight="1" x14ac:dyDescent="0.35">
      <c r="A34" s="1098" t="s">
        <v>214</v>
      </c>
      <c r="B34" s="1102" t="s">
        <v>215</v>
      </c>
      <c r="C34" s="1103"/>
      <c r="D34" s="1104"/>
      <c r="E34" s="1105">
        <f t="shared" si="7"/>
        <v>0</v>
      </c>
      <c r="F34" s="1105">
        <f t="shared" si="8"/>
        <v>0</v>
      </c>
      <c r="G34" s="1106">
        <f t="shared" si="9"/>
        <v>0</v>
      </c>
      <c r="H34" s="1106">
        <f t="shared" si="10"/>
        <v>0</v>
      </c>
      <c r="I34" s="1106">
        <f t="shared" si="11"/>
        <v>0</v>
      </c>
      <c r="J34" s="1105">
        <f t="shared" si="12"/>
        <v>0</v>
      </c>
      <c r="K34" s="1107" t="str">
        <f>IF(OR(AND(J34&gt;=5%,F34&gt;=5%),AND(J34&gt;=5%,E34&gt;=5%),AND(J34&lt;=-5%,F34&lt;=-5%),AND(J34&lt;=-5%,E34&lt;=-5%),AND(J34&gt;=5%,F34&lt;=-5%),AND(J34&lt;=-5%,F34&gt;=5%),AND(J34&gt;=5%,E34&lt;=-5%),AND(J34&lt;=-5%,E34&gt;=5%)),"Yes","No")</f>
        <v>No</v>
      </c>
    </row>
    <row r="35" spans="1:11" ht="14.15" customHeight="1" x14ac:dyDescent="0.35">
      <c r="A35" s="1098" t="s">
        <v>216</v>
      </c>
      <c r="B35" s="1102" t="s">
        <v>217</v>
      </c>
      <c r="C35" s="1103"/>
      <c r="D35" s="1104"/>
      <c r="E35" s="1105">
        <f t="shared" si="7"/>
        <v>0</v>
      </c>
      <c r="F35" s="1105">
        <f t="shared" si="8"/>
        <v>0</v>
      </c>
      <c r="G35" s="1106">
        <f t="shared" si="9"/>
        <v>0</v>
      </c>
      <c r="H35" s="1106">
        <f t="shared" si="10"/>
        <v>0</v>
      </c>
      <c r="I35" s="1106">
        <f t="shared" si="11"/>
        <v>0</v>
      </c>
      <c r="J35" s="1105">
        <f t="shared" si="12"/>
        <v>0</v>
      </c>
      <c r="K35" s="1107" t="str">
        <f>IF(OR(AND(J35&gt;=5%,F35&gt;=5%),AND(J35&gt;=5%,E35&gt;=5%),AND(J35&lt;=-5%,F35&lt;=-5%),AND(J35&lt;=-5%,E35&lt;=-5%),AND(J35&gt;=5%,F35&lt;=-5%),AND(J35&lt;=-5%,F35&gt;=5%),AND(J35&gt;=5%,E35&lt;=-5%),AND(J35&lt;=-5%,E35&gt;=5%)),"Yes","No")</f>
        <v>No</v>
      </c>
    </row>
    <row r="36" spans="1:11" x14ac:dyDescent="0.35">
      <c r="A36" s="1108">
        <v>49999</v>
      </c>
      <c r="B36" s="1109" t="s">
        <v>218</v>
      </c>
      <c r="C36" s="1110"/>
      <c r="D36" s="1111"/>
      <c r="E36" s="1110"/>
      <c r="F36" s="1110"/>
      <c r="G36" s="1096"/>
      <c r="H36" s="1096"/>
      <c r="I36" s="1096"/>
      <c r="J36" s="1096"/>
      <c r="K36" s="1112"/>
    </row>
    <row r="37" spans="1:11" x14ac:dyDescent="0.35">
      <c r="A37" s="1098"/>
      <c r="B37" s="1099" t="s">
        <v>603</v>
      </c>
      <c r="C37" s="1100"/>
      <c r="D37" s="1101"/>
      <c r="E37" s="1100"/>
      <c r="F37" s="1100"/>
      <c r="K37" s="1113"/>
    </row>
    <row r="38" spans="1:11" x14ac:dyDescent="0.35">
      <c r="A38" s="1098"/>
      <c r="B38" s="1102" t="s">
        <v>604</v>
      </c>
      <c r="C38" s="1100"/>
      <c r="D38" s="1101"/>
      <c r="E38" s="1100"/>
      <c r="F38" s="1100"/>
      <c r="K38" s="1113"/>
    </row>
    <row r="39" spans="1:11" x14ac:dyDescent="0.35">
      <c r="A39" s="1098" t="s">
        <v>220</v>
      </c>
      <c r="B39" s="1102" t="s">
        <v>221</v>
      </c>
      <c r="C39" s="1100"/>
      <c r="D39" s="1101"/>
      <c r="E39" s="1105">
        <f t="shared" ref="E39:E44" si="13">IF($C$36=0,0,C39/$C$36)</f>
        <v>0</v>
      </c>
      <c r="F39" s="1105">
        <f t="shared" ref="F39:F44" si="14">IF($D$36=0,0,D39/$D$36)</f>
        <v>0</v>
      </c>
      <c r="G39" s="1106">
        <f t="shared" ref="G39:G44" si="15">IF($C$18=0,0,C39/$C$18)</f>
        <v>0</v>
      </c>
      <c r="H39" s="1106">
        <f t="shared" ref="H39:H44" si="16">IF($D$18=0,0,D39/$D$18)</f>
        <v>0</v>
      </c>
      <c r="I39" s="1106">
        <f t="shared" ref="I39:I44" si="17">H39-G39</f>
        <v>0</v>
      </c>
      <c r="J39" s="1105">
        <f t="shared" ref="J39:J44" si="18">IF(G39=0,0,I39/G39)</f>
        <v>0</v>
      </c>
      <c r="K39" s="1107" t="str">
        <f t="shared" ref="K39:K44" si="19">IF(OR(AND(J39&gt;=5%,F39&gt;=5%),AND(J39&gt;=5%,E39&gt;=5%),AND(J39&lt;=-5%,F39&lt;=-5%),AND(J39&lt;=-5%,E39&lt;=-5%),AND(J39&gt;=5%,F39&lt;=-5%),AND(J39&lt;=-5%,F39&gt;=5%),AND(J39&gt;=5%,E39&lt;=-5%),AND(J39&lt;=-5%,E39&gt;=5%)),"Yes","No")</f>
        <v>No</v>
      </c>
    </row>
    <row r="40" spans="1:11" x14ac:dyDescent="0.35">
      <c r="A40" s="1098" t="s">
        <v>222</v>
      </c>
      <c r="B40" s="1102" t="s">
        <v>223</v>
      </c>
      <c r="C40" s="1100"/>
      <c r="D40" s="1101"/>
      <c r="E40" s="1105">
        <f t="shared" si="13"/>
        <v>0</v>
      </c>
      <c r="F40" s="1105">
        <f t="shared" si="14"/>
        <v>0</v>
      </c>
      <c r="G40" s="1106">
        <f t="shared" si="15"/>
        <v>0</v>
      </c>
      <c r="H40" s="1106">
        <f t="shared" si="16"/>
        <v>0</v>
      </c>
      <c r="I40" s="1106">
        <f t="shared" si="17"/>
        <v>0</v>
      </c>
      <c r="J40" s="1105">
        <f t="shared" si="18"/>
        <v>0</v>
      </c>
      <c r="K40" s="1107" t="str">
        <f t="shared" si="19"/>
        <v>No</v>
      </c>
    </row>
    <row r="41" spans="1:11" x14ac:dyDescent="0.35">
      <c r="A41" s="1098" t="s">
        <v>224</v>
      </c>
      <c r="B41" s="1102" t="s">
        <v>225</v>
      </c>
      <c r="C41" s="1100"/>
      <c r="D41" s="1101"/>
      <c r="E41" s="1105">
        <f t="shared" si="13"/>
        <v>0</v>
      </c>
      <c r="F41" s="1105">
        <f t="shared" si="14"/>
        <v>0</v>
      </c>
      <c r="G41" s="1106">
        <f t="shared" si="15"/>
        <v>0</v>
      </c>
      <c r="H41" s="1106">
        <f t="shared" si="16"/>
        <v>0</v>
      </c>
      <c r="I41" s="1106">
        <f t="shared" si="17"/>
        <v>0</v>
      </c>
      <c r="J41" s="1105">
        <f t="shared" si="18"/>
        <v>0</v>
      </c>
      <c r="K41" s="1107" t="str">
        <f t="shared" si="19"/>
        <v>No</v>
      </c>
    </row>
    <row r="42" spans="1:11" x14ac:dyDescent="0.35">
      <c r="A42" s="1098" t="s">
        <v>226</v>
      </c>
      <c r="B42" s="1102" t="s">
        <v>227</v>
      </c>
      <c r="C42" s="1103"/>
      <c r="D42" s="1104"/>
      <c r="E42" s="1105">
        <f t="shared" si="13"/>
        <v>0</v>
      </c>
      <c r="F42" s="1105">
        <f t="shared" si="14"/>
        <v>0</v>
      </c>
      <c r="G42" s="1106">
        <f t="shared" si="15"/>
        <v>0</v>
      </c>
      <c r="H42" s="1106">
        <f t="shared" si="16"/>
        <v>0</v>
      </c>
      <c r="I42" s="1106">
        <f t="shared" si="17"/>
        <v>0</v>
      </c>
      <c r="J42" s="1105">
        <f t="shared" si="18"/>
        <v>0</v>
      </c>
      <c r="K42" s="1107" t="str">
        <f t="shared" si="19"/>
        <v>No</v>
      </c>
    </row>
    <row r="43" spans="1:11" x14ac:dyDescent="0.35">
      <c r="A43" s="1098" t="s">
        <v>228</v>
      </c>
      <c r="B43" s="1102" t="s">
        <v>229</v>
      </c>
      <c r="C43" s="1103"/>
      <c r="D43" s="1104"/>
      <c r="E43" s="1105">
        <f t="shared" si="13"/>
        <v>0</v>
      </c>
      <c r="F43" s="1105">
        <f t="shared" si="14"/>
        <v>0</v>
      </c>
      <c r="G43" s="1106">
        <f t="shared" si="15"/>
        <v>0</v>
      </c>
      <c r="H43" s="1106">
        <f t="shared" si="16"/>
        <v>0</v>
      </c>
      <c r="I43" s="1106">
        <f t="shared" si="17"/>
        <v>0</v>
      </c>
      <c r="J43" s="1105">
        <f t="shared" si="18"/>
        <v>0</v>
      </c>
      <c r="K43" s="1107" t="str">
        <f t="shared" si="19"/>
        <v>No</v>
      </c>
    </row>
    <row r="44" spans="1:11" x14ac:dyDescent="0.35">
      <c r="A44" s="1098" t="s">
        <v>230</v>
      </c>
      <c r="B44" s="1102" t="s">
        <v>231</v>
      </c>
      <c r="C44" s="1103"/>
      <c r="D44" s="1104"/>
      <c r="E44" s="1105">
        <f t="shared" si="13"/>
        <v>0</v>
      </c>
      <c r="F44" s="1105">
        <f t="shared" si="14"/>
        <v>0</v>
      </c>
      <c r="G44" s="1106">
        <f t="shared" si="15"/>
        <v>0</v>
      </c>
      <c r="H44" s="1106">
        <f t="shared" si="16"/>
        <v>0</v>
      </c>
      <c r="I44" s="1106">
        <f t="shared" si="17"/>
        <v>0</v>
      </c>
      <c r="J44" s="1105">
        <f t="shared" si="18"/>
        <v>0</v>
      </c>
      <c r="K44" s="1107" t="str">
        <f t="shared" si="19"/>
        <v>No</v>
      </c>
    </row>
    <row r="45" spans="1:11" x14ac:dyDescent="0.35">
      <c r="A45" s="1108" t="s">
        <v>232</v>
      </c>
      <c r="B45" s="1109" t="s">
        <v>233</v>
      </c>
      <c r="C45" s="1110"/>
      <c r="D45" s="1111"/>
      <c r="E45" s="1110"/>
      <c r="F45" s="1110"/>
      <c r="G45" s="1096"/>
      <c r="H45" s="1096"/>
      <c r="I45" s="1096"/>
      <c r="J45" s="1096"/>
      <c r="K45" s="1112"/>
    </row>
    <row r="46" spans="1:11" x14ac:dyDescent="0.35">
      <c r="A46" s="1098"/>
      <c r="B46" s="1102"/>
      <c r="C46" s="1100"/>
      <c r="D46" s="1101"/>
      <c r="E46" s="1100"/>
      <c r="F46" s="1100"/>
      <c r="K46" s="1113"/>
    </row>
    <row r="47" spans="1:11" x14ac:dyDescent="0.35">
      <c r="A47" s="1098"/>
      <c r="B47" s="1102" t="s">
        <v>605</v>
      </c>
      <c r="C47" s="1100"/>
      <c r="D47" s="1101"/>
      <c r="E47" s="1100"/>
      <c r="F47" s="1100"/>
      <c r="K47" s="1113"/>
    </row>
    <row r="48" spans="1:11" x14ac:dyDescent="0.35">
      <c r="A48" s="1098" t="s">
        <v>235</v>
      </c>
      <c r="B48" s="1102" t="s">
        <v>236</v>
      </c>
      <c r="C48" s="1100"/>
      <c r="D48" s="1101"/>
      <c r="E48" s="1105">
        <f t="shared" ref="E48:E62" si="20">IF($C$36=0,0,C48/$C$36)</f>
        <v>0</v>
      </c>
      <c r="F48" s="1105">
        <f t="shared" ref="F48:F62" si="21">IF($D$36=0,0,D48/$D$36)</f>
        <v>0</v>
      </c>
      <c r="G48" s="1106">
        <f t="shared" ref="G48:G62" si="22">IF($C$18=0,0,C48/$C$18)</f>
        <v>0</v>
      </c>
      <c r="H48" s="1106">
        <f t="shared" ref="H48:H62" si="23">IF($D$18=0,0,D48/$D$18)</f>
        <v>0</v>
      </c>
      <c r="I48" s="1106">
        <f t="shared" ref="I48:I62" si="24">H48-G48</f>
        <v>0</v>
      </c>
      <c r="J48" s="1105">
        <f t="shared" ref="J48:J62" si="25">IF(G48=0,0,I48/G48)</f>
        <v>0</v>
      </c>
      <c r="K48" s="1107" t="str">
        <f t="shared" ref="K48:K62" si="26">IF(OR(AND(J48&gt;=5%,F48&gt;=5%),AND(J48&gt;=5%,E48&gt;=5%),AND(J48&lt;=-5%,F48&lt;=-5%),AND(J48&lt;=-5%,E48&lt;=-5%),AND(J48&gt;=5%,F48&lt;=-5%),AND(J48&lt;=-5%,F48&gt;=5%),AND(J48&gt;=5%,E48&lt;=-5%),AND(J48&lt;=-5%,E48&gt;=5%)),"Yes","No")</f>
        <v>No</v>
      </c>
    </row>
    <row r="49" spans="1:11" x14ac:dyDescent="0.35">
      <c r="A49" s="1098" t="s">
        <v>237</v>
      </c>
      <c r="B49" s="1102" t="s">
        <v>238</v>
      </c>
      <c r="C49" s="1100"/>
      <c r="D49" s="1101"/>
      <c r="E49" s="1105">
        <f t="shared" si="20"/>
        <v>0</v>
      </c>
      <c r="F49" s="1105">
        <f t="shared" si="21"/>
        <v>0</v>
      </c>
      <c r="G49" s="1106">
        <f t="shared" si="22"/>
        <v>0</v>
      </c>
      <c r="H49" s="1106">
        <f t="shared" si="23"/>
        <v>0</v>
      </c>
      <c r="I49" s="1106">
        <f t="shared" si="24"/>
        <v>0</v>
      </c>
      <c r="J49" s="1105">
        <f t="shared" si="25"/>
        <v>0</v>
      </c>
      <c r="K49" s="1107" t="str">
        <f t="shared" si="26"/>
        <v>No</v>
      </c>
    </row>
    <row r="50" spans="1:11" x14ac:dyDescent="0.35">
      <c r="A50" s="1098" t="s">
        <v>239</v>
      </c>
      <c r="B50" s="1102" t="s">
        <v>240</v>
      </c>
      <c r="C50" s="1100"/>
      <c r="D50" s="1101"/>
      <c r="E50" s="1105">
        <f t="shared" si="20"/>
        <v>0</v>
      </c>
      <c r="F50" s="1105">
        <f t="shared" si="21"/>
        <v>0</v>
      </c>
      <c r="G50" s="1106">
        <f t="shared" si="22"/>
        <v>0</v>
      </c>
      <c r="H50" s="1106">
        <f t="shared" si="23"/>
        <v>0</v>
      </c>
      <c r="I50" s="1106">
        <f t="shared" si="24"/>
        <v>0</v>
      </c>
      <c r="J50" s="1105">
        <f t="shared" si="25"/>
        <v>0</v>
      </c>
      <c r="K50" s="1107" t="str">
        <f t="shared" si="26"/>
        <v>No</v>
      </c>
    </row>
    <row r="51" spans="1:11" x14ac:dyDescent="0.35">
      <c r="A51" s="1098" t="s">
        <v>241</v>
      </c>
      <c r="B51" s="1102" t="s">
        <v>242</v>
      </c>
      <c r="C51" s="1100"/>
      <c r="D51" s="1101"/>
      <c r="E51" s="1105">
        <f t="shared" si="20"/>
        <v>0</v>
      </c>
      <c r="F51" s="1105">
        <f t="shared" si="21"/>
        <v>0</v>
      </c>
      <c r="G51" s="1106">
        <f t="shared" si="22"/>
        <v>0</v>
      </c>
      <c r="H51" s="1106">
        <f t="shared" si="23"/>
        <v>0</v>
      </c>
      <c r="I51" s="1106">
        <f t="shared" si="24"/>
        <v>0</v>
      </c>
      <c r="J51" s="1105">
        <f t="shared" si="25"/>
        <v>0</v>
      </c>
      <c r="K51" s="1107" t="str">
        <f t="shared" si="26"/>
        <v>No</v>
      </c>
    </row>
    <row r="52" spans="1:11" x14ac:dyDescent="0.35">
      <c r="A52" s="1098" t="s">
        <v>243</v>
      </c>
      <c r="B52" s="1102" t="s">
        <v>244</v>
      </c>
      <c r="C52" s="1100"/>
      <c r="D52" s="1101"/>
      <c r="E52" s="1105">
        <f t="shared" si="20"/>
        <v>0</v>
      </c>
      <c r="F52" s="1105">
        <f t="shared" si="21"/>
        <v>0</v>
      </c>
      <c r="G52" s="1106">
        <f t="shared" si="22"/>
        <v>0</v>
      </c>
      <c r="H52" s="1106">
        <f t="shared" si="23"/>
        <v>0</v>
      </c>
      <c r="I52" s="1106">
        <f t="shared" si="24"/>
        <v>0</v>
      </c>
      <c r="J52" s="1105">
        <f t="shared" si="25"/>
        <v>0</v>
      </c>
      <c r="K52" s="1107" t="str">
        <f t="shared" si="26"/>
        <v>No</v>
      </c>
    </row>
    <row r="53" spans="1:11" x14ac:dyDescent="0.35">
      <c r="A53" s="1098" t="s">
        <v>245</v>
      </c>
      <c r="B53" s="1102" t="s">
        <v>246</v>
      </c>
      <c r="C53" s="1100"/>
      <c r="D53" s="1101"/>
      <c r="E53" s="1105">
        <f t="shared" si="20"/>
        <v>0</v>
      </c>
      <c r="F53" s="1105">
        <f t="shared" si="21"/>
        <v>0</v>
      </c>
      <c r="G53" s="1106">
        <f t="shared" si="22"/>
        <v>0</v>
      </c>
      <c r="H53" s="1106">
        <f t="shared" si="23"/>
        <v>0</v>
      </c>
      <c r="I53" s="1106">
        <f t="shared" si="24"/>
        <v>0</v>
      </c>
      <c r="J53" s="1105">
        <f t="shared" si="25"/>
        <v>0</v>
      </c>
      <c r="K53" s="1107" t="str">
        <f t="shared" si="26"/>
        <v>No</v>
      </c>
    </row>
    <row r="54" spans="1:11" x14ac:dyDescent="0.35">
      <c r="A54" s="1098" t="s">
        <v>247</v>
      </c>
      <c r="B54" s="1102" t="s">
        <v>248</v>
      </c>
      <c r="C54" s="1100"/>
      <c r="D54" s="1101"/>
      <c r="E54" s="1105">
        <f t="shared" si="20"/>
        <v>0</v>
      </c>
      <c r="F54" s="1105">
        <f t="shared" si="21"/>
        <v>0</v>
      </c>
      <c r="G54" s="1106">
        <f t="shared" si="22"/>
        <v>0</v>
      </c>
      <c r="H54" s="1106">
        <f t="shared" si="23"/>
        <v>0</v>
      </c>
      <c r="I54" s="1106">
        <f t="shared" si="24"/>
        <v>0</v>
      </c>
      <c r="J54" s="1105">
        <f t="shared" si="25"/>
        <v>0</v>
      </c>
      <c r="K54" s="1107" t="str">
        <f t="shared" si="26"/>
        <v>No</v>
      </c>
    </row>
    <row r="55" spans="1:11" x14ac:dyDescent="0.35">
      <c r="A55" s="1098" t="s">
        <v>249</v>
      </c>
      <c r="B55" s="1102" t="s">
        <v>250</v>
      </c>
      <c r="C55" s="1100"/>
      <c r="D55" s="1101"/>
      <c r="E55" s="1105">
        <f t="shared" si="20"/>
        <v>0</v>
      </c>
      <c r="F55" s="1105">
        <f t="shared" si="21"/>
        <v>0</v>
      </c>
      <c r="G55" s="1106">
        <f t="shared" si="22"/>
        <v>0</v>
      </c>
      <c r="H55" s="1106">
        <f t="shared" si="23"/>
        <v>0</v>
      </c>
      <c r="I55" s="1106">
        <f t="shared" si="24"/>
        <v>0</v>
      </c>
      <c r="J55" s="1105">
        <f t="shared" si="25"/>
        <v>0</v>
      </c>
      <c r="K55" s="1107" t="str">
        <f t="shared" si="26"/>
        <v>No</v>
      </c>
    </row>
    <row r="56" spans="1:11" x14ac:dyDescent="0.35">
      <c r="A56" s="1098" t="s">
        <v>251</v>
      </c>
      <c r="B56" s="1102" t="s">
        <v>252</v>
      </c>
      <c r="C56" s="1100"/>
      <c r="D56" s="1101"/>
      <c r="E56" s="1105">
        <f t="shared" si="20"/>
        <v>0</v>
      </c>
      <c r="F56" s="1105">
        <f t="shared" si="21"/>
        <v>0</v>
      </c>
      <c r="G56" s="1106">
        <f t="shared" si="22"/>
        <v>0</v>
      </c>
      <c r="H56" s="1106">
        <f t="shared" si="23"/>
        <v>0</v>
      </c>
      <c r="I56" s="1106">
        <f t="shared" si="24"/>
        <v>0</v>
      </c>
      <c r="J56" s="1105">
        <f t="shared" si="25"/>
        <v>0</v>
      </c>
      <c r="K56" s="1107" t="str">
        <f t="shared" si="26"/>
        <v>No</v>
      </c>
    </row>
    <row r="57" spans="1:11" x14ac:dyDescent="0.35">
      <c r="A57" s="1098" t="s">
        <v>253</v>
      </c>
      <c r="B57" s="1102" t="s">
        <v>254</v>
      </c>
      <c r="C57" s="1100"/>
      <c r="D57" s="1101"/>
      <c r="E57" s="1105">
        <f t="shared" si="20"/>
        <v>0</v>
      </c>
      <c r="F57" s="1105">
        <f t="shared" si="21"/>
        <v>0</v>
      </c>
      <c r="G57" s="1106">
        <f t="shared" si="22"/>
        <v>0</v>
      </c>
      <c r="H57" s="1106">
        <f t="shared" si="23"/>
        <v>0</v>
      </c>
      <c r="I57" s="1106">
        <f t="shared" si="24"/>
        <v>0</v>
      </c>
      <c r="J57" s="1105">
        <f t="shared" si="25"/>
        <v>0</v>
      </c>
      <c r="K57" s="1107" t="str">
        <f t="shared" si="26"/>
        <v>No</v>
      </c>
    </row>
    <row r="58" spans="1:11" x14ac:dyDescent="0.35">
      <c r="A58" s="1098" t="s">
        <v>255</v>
      </c>
      <c r="B58" s="1102" t="s">
        <v>256</v>
      </c>
      <c r="C58" s="1103"/>
      <c r="D58" s="1104"/>
      <c r="E58" s="1105">
        <f t="shared" si="20"/>
        <v>0</v>
      </c>
      <c r="F58" s="1105">
        <f t="shared" si="21"/>
        <v>0</v>
      </c>
      <c r="G58" s="1106">
        <f t="shared" si="22"/>
        <v>0</v>
      </c>
      <c r="H58" s="1106">
        <f t="shared" si="23"/>
        <v>0</v>
      </c>
      <c r="I58" s="1106">
        <f t="shared" si="24"/>
        <v>0</v>
      </c>
      <c r="J58" s="1105">
        <f t="shared" si="25"/>
        <v>0</v>
      </c>
      <c r="K58" s="1107" t="str">
        <f t="shared" si="26"/>
        <v>No</v>
      </c>
    </row>
    <row r="59" spans="1:11" x14ac:dyDescent="0.35">
      <c r="A59" s="1098" t="s">
        <v>257</v>
      </c>
      <c r="B59" s="1102" t="s">
        <v>258</v>
      </c>
      <c r="C59" s="1103"/>
      <c r="D59" s="1104"/>
      <c r="E59" s="1105">
        <f t="shared" si="20"/>
        <v>0</v>
      </c>
      <c r="F59" s="1105">
        <f t="shared" si="21"/>
        <v>0</v>
      </c>
      <c r="G59" s="1106">
        <f t="shared" si="22"/>
        <v>0</v>
      </c>
      <c r="H59" s="1106">
        <f t="shared" si="23"/>
        <v>0</v>
      </c>
      <c r="I59" s="1106">
        <f t="shared" si="24"/>
        <v>0</v>
      </c>
      <c r="J59" s="1105">
        <f t="shared" si="25"/>
        <v>0</v>
      </c>
      <c r="K59" s="1107" t="str">
        <f t="shared" si="26"/>
        <v>No</v>
      </c>
    </row>
    <row r="60" spans="1:11" x14ac:dyDescent="0.35">
      <c r="A60" s="1098" t="s">
        <v>259</v>
      </c>
      <c r="B60" s="1102" t="s">
        <v>260</v>
      </c>
      <c r="C60" s="1103"/>
      <c r="D60" s="1104"/>
      <c r="E60" s="1105">
        <f t="shared" si="20"/>
        <v>0</v>
      </c>
      <c r="F60" s="1105">
        <f t="shared" si="21"/>
        <v>0</v>
      </c>
      <c r="G60" s="1106">
        <f t="shared" si="22"/>
        <v>0</v>
      </c>
      <c r="H60" s="1106">
        <f t="shared" si="23"/>
        <v>0</v>
      </c>
      <c r="I60" s="1106">
        <f t="shared" si="24"/>
        <v>0</v>
      </c>
      <c r="J60" s="1105">
        <f t="shared" si="25"/>
        <v>0</v>
      </c>
      <c r="K60" s="1107" t="str">
        <f t="shared" si="26"/>
        <v>No</v>
      </c>
    </row>
    <row r="61" spans="1:11" x14ac:dyDescent="0.35">
      <c r="A61" s="1098" t="s">
        <v>261</v>
      </c>
      <c r="B61" s="1102" t="s">
        <v>262</v>
      </c>
      <c r="C61" s="1103"/>
      <c r="D61" s="1104"/>
      <c r="E61" s="1105">
        <f t="shared" si="20"/>
        <v>0</v>
      </c>
      <c r="F61" s="1105">
        <f t="shared" si="21"/>
        <v>0</v>
      </c>
      <c r="G61" s="1106">
        <f t="shared" si="22"/>
        <v>0</v>
      </c>
      <c r="H61" s="1106">
        <f t="shared" si="23"/>
        <v>0</v>
      </c>
      <c r="I61" s="1106">
        <f t="shared" si="24"/>
        <v>0</v>
      </c>
      <c r="J61" s="1105">
        <f t="shared" si="25"/>
        <v>0</v>
      </c>
      <c r="K61" s="1107" t="str">
        <f t="shared" si="26"/>
        <v>No</v>
      </c>
    </row>
    <row r="62" spans="1:11" x14ac:dyDescent="0.35">
      <c r="A62" s="1098" t="s">
        <v>263</v>
      </c>
      <c r="B62" s="1102" t="s">
        <v>264</v>
      </c>
      <c r="C62" s="1103"/>
      <c r="D62" s="1104"/>
      <c r="E62" s="1105">
        <f t="shared" si="20"/>
        <v>0</v>
      </c>
      <c r="F62" s="1105">
        <f t="shared" si="21"/>
        <v>0</v>
      </c>
      <c r="G62" s="1106">
        <f t="shared" si="22"/>
        <v>0</v>
      </c>
      <c r="H62" s="1106">
        <f t="shared" si="23"/>
        <v>0</v>
      </c>
      <c r="I62" s="1106">
        <f t="shared" si="24"/>
        <v>0</v>
      </c>
      <c r="J62" s="1105">
        <f t="shared" si="25"/>
        <v>0</v>
      </c>
      <c r="K62" s="1107" t="str">
        <f t="shared" si="26"/>
        <v>No</v>
      </c>
    </row>
    <row r="63" spans="1:11" ht="15" thickBot="1" x14ac:dyDescent="0.4">
      <c r="A63" s="1114" t="s">
        <v>265</v>
      </c>
      <c r="B63" s="1115" t="s">
        <v>266</v>
      </c>
      <c r="C63" s="1110"/>
      <c r="D63" s="1111"/>
      <c r="E63" s="1110"/>
      <c r="F63" s="1110"/>
      <c r="G63" s="1096"/>
      <c r="H63" s="1096"/>
      <c r="I63" s="1096"/>
      <c r="J63" s="1096"/>
      <c r="K63" s="1112"/>
    </row>
    <row r="64" spans="1:11" x14ac:dyDescent="0.35">
      <c r="A64" s="1098"/>
      <c r="B64" s="1102"/>
      <c r="C64" s="1100"/>
      <c r="D64" s="1101"/>
      <c r="E64" s="1100"/>
      <c r="F64" s="1100"/>
      <c r="K64" s="1113"/>
    </row>
    <row r="65" spans="1:11" x14ac:dyDescent="0.35">
      <c r="A65" s="1098"/>
      <c r="B65" s="1102" t="s">
        <v>267</v>
      </c>
      <c r="C65" s="1100"/>
      <c r="D65" s="1101"/>
      <c r="E65" s="1100"/>
      <c r="F65" s="1100"/>
      <c r="K65" s="1113"/>
    </row>
    <row r="66" spans="1:11" x14ac:dyDescent="0.35">
      <c r="A66" s="1098" t="s">
        <v>268</v>
      </c>
      <c r="B66" s="1102" t="s">
        <v>269</v>
      </c>
      <c r="C66" s="1103"/>
      <c r="D66" s="1104"/>
      <c r="E66" s="1105">
        <f t="shared" ref="E66:E82" si="27">IF($C$36=0,0,C66/$C$36)</f>
        <v>0</v>
      </c>
      <c r="F66" s="1105">
        <f t="shared" ref="F66:F82" si="28">IF($D$36=0,0,D66/$D$36)</f>
        <v>0</v>
      </c>
      <c r="G66" s="1106">
        <f t="shared" ref="G66:G82" si="29">IF($C$18=0,0,C66/$C$18)</f>
        <v>0</v>
      </c>
      <c r="H66" s="1106">
        <f t="shared" ref="H66:H82" si="30">IF($D$18=0,0,D66/$D$18)</f>
        <v>0</v>
      </c>
      <c r="I66" s="1106">
        <f t="shared" ref="I66:I82" si="31">H66-G66</f>
        <v>0</v>
      </c>
      <c r="J66" s="1105">
        <f t="shared" ref="J66:J82" si="32">IF(G66=0,0,I66/G66)</f>
        <v>0</v>
      </c>
      <c r="K66" s="1107" t="str">
        <f t="shared" ref="K66:K82" si="33">IF(OR(AND(J66&gt;=5%,F66&gt;=5%),AND(J66&gt;=5%,E66&gt;=5%),AND(J66&lt;=-5%,F66&lt;=-5%),AND(J66&lt;=-5%,E66&lt;=-5%),AND(J66&gt;=5%,F66&lt;=-5%),AND(J66&lt;=-5%,F66&gt;=5%),AND(J66&gt;=5%,E66&lt;=-5%),AND(J66&lt;=-5%,E66&gt;=5%)),"Yes","No")</f>
        <v>No</v>
      </c>
    </row>
    <row r="67" spans="1:11" x14ac:dyDescent="0.35">
      <c r="A67" s="1098" t="s">
        <v>270</v>
      </c>
      <c r="B67" s="1102" t="s">
        <v>271</v>
      </c>
      <c r="C67" s="1103"/>
      <c r="D67" s="1104"/>
      <c r="E67" s="1105">
        <f t="shared" si="27"/>
        <v>0</v>
      </c>
      <c r="F67" s="1105">
        <f t="shared" si="28"/>
        <v>0</v>
      </c>
      <c r="G67" s="1106">
        <f t="shared" si="29"/>
        <v>0</v>
      </c>
      <c r="H67" s="1106">
        <f t="shared" si="30"/>
        <v>0</v>
      </c>
      <c r="I67" s="1106">
        <f t="shared" si="31"/>
        <v>0</v>
      </c>
      <c r="J67" s="1105">
        <f t="shared" si="32"/>
        <v>0</v>
      </c>
      <c r="K67" s="1107" t="str">
        <f t="shared" si="33"/>
        <v>No</v>
      </c>
    </row>
    <row r="68" spans="1:11" x14ac:dyDescent="0.35">
      <c r="A68" s="1098" t="s">
        <v>272</v>
      </c>
      <c r="B68" s="1102" t="s">
        <v>273</v>
      </c>
      <c r="C68" s="1103"/>
      <c r="D68" s="1104"/>
      <c r="E68" s="1105">
        <f t="shared" si="27"/>
        <v>0</v>
      </c>
      <c r="F68" s="1105">
        <f t="shared" si="28"/>
        <v>0</v>
      </c>
      <c r="G68" s="1106">
        <f t="shared" si="29"/>
        <v>0</v>
      </c>
      <c r="H68" s="1106">
        <f t="shared" si="30"/>
        <v>0</v>
      </c>
      <c r="I68" s="1106">
        <f t="shared" si="31"/>
        <v>0</v>
      </c>
      <c r="J68" s="1105">
        <f t="shared" si="32"/>
        <v>0</v>
      </c>
      <c r="K68" s="1107" t="str">
        <f t="shared" si="33"/>
        <v>No</v>
      </c>
    </row>
    <row r="69" spans="1:11" x14ac:dyDescent="0.35">
      <c r="A69" s="1098" t="s">
        <v>274</v>
      </c>
      <c r="B69" s="1102" t="s">
        <v>275</v>
      </c>
      <c r="C69" s="1103"/>
      <c r="D69" s="1104"/>
      <c r="E69" s="1105">
        <f t="shared" si="27"/>
        <v>0</v>
      </c>
      <c r="F69" s="1105">
        <f t="shared" si="28"/>
        <v>0</v>
      </c>
      <c r="G69" s="1106">
        <f t="shared" si="29"/>
        <v>0</v>
      </c>
      <c r="H69" s="1106">
        <f t="shared" si="30"/>
        <v>0</v>
      </c>
      <c r="I69" s="1106">
        <f t="shared" si="31"/>
        <v>0</v>
      </c>
      <c r="J69" s="1105">
        <f t="shared" si="32"/>
        <v>0</v>
      </c>
      <c r="K69" s="1107" t="str">
        <f t="shared" si="33"/>
        <v>No</v>
      </c>
    </row>
    <row r="70" spans="1:11" x14ac:dyDescent="0.35">
      <c r="A70" s="1098" t="s">
        <v>276</v>
      </c>
      <c r="B70" s="1102" t="s">
        <v>277</v>
      </c>
      <c r="C70" s="1103"/>
      <c r="D70" s="1104"/>
      <c r="E70" s="1105">
        <f t="shared" si="27"/>
        <v>0</v>
      </c>
      <c r="F70" s="1105">
        <f t="shared" si="28"/>
        <v>0</v>
      </c>
      <c r="G70" s="1106">
        <f t="shared" si="29"/>
        <v>0</v>
      </c>
      <c r="H70" s="1106">
        <f t="shared" si="30"/>
        <v>0</v>
      </c>
      <c r="I70" s="1106">
        <f t="shared" si="31"/>
        <v>0</v>
      </c>
      <c r="J70" s="1105">
        <f t="shared" si="32"/>
        <v>0</v>
      </c>
      <c r="K70" s="1107" t="str">
        <f t="shared" si="33"/>
        <v>No</v>
      </c>
    </row>
    <row r="71" spans="1:11" x14ac:dyDescent="0.35">
      <c r="A71" s="1098" t="s">
        <v>278</v>
      </c>
      <c r="B71" s="1102" t="s">
        <v>279</v>
      </c>
      <c r="C71" s="1103"/>
      <c r="D71" s="1104"/>
      <c r="E71" s="1105">
        <f t="shared" si="27"/>
        <v>0</v>
      </c>
      <c r="F71" s="1105">
        <f t="shared" si="28"/>
        <v>0</v>
      </c>
      <c r="G71" s="1106">
        <f t="shared" si="29"/>
        <v>0</v>
      </c>
      <c r="H71" s="1106">
        <f t="shared" si="30"/>
        <v>0</v>
      </c>
      <c r="I71" s="1106">
        <f t="shared" si="31"/>
        <v>0</v>
      </c>
      <c r="J71" s="1105">
        <f t="shared" si="32"/>
        <v>0</v>
      </c>
      <c r="K71" s="1107" t="str">
        <f t="shared" si="33"/>
        <v>No</v>
      </c>
    </row>
    <row r="72" spans="1:11" x14ac:dyDescent="0.35">
      <c r="A72" s="1098" t="s">
        <v>280</v>
      </c>
      <c r="B72" s="1102" t="s">
        <v>198</v>
      </c>
      <c r="C72" s="1103"/>
      <c r="D72" s="1104"/>
      <c r="E72" s="1105">
        <f t="shared" si="27"/>
        <v>0</v>
      </c>
      <c r="F72" s="1105">
        <f t="shared" si="28"/>
        <v>0</v>
      </c>
      <c r="G72" s="1106">
        <f t="shared" si="29"/>
        <v>0</v>
      </c>
      <c r="H72" s="1106">
        <f t="shared" si="30"/>
        <v>0</v>
      </c>
      <c r="I72" s="1106">
        <f t="shared" si="31"/>
        <v>0</v>
      </c>
      <c r="J72" s="1105">
        <f t="shared" si="32"/>
        <v>0</v>
      </c>
      <c r="K72" s="1107" t="str">
        <f t="shared" si="33"/>
        <v>No</v>
      </c>
    </row>
    <row r="73" spans="1:11" x14ac:dyDescent="0.35">
      <c r="A73" s="1098" t="s">
        <v>281</v>
      </c>
      <c r="B73" s="1102" t="s">
        <v>198</v>
      </c>
      <c r="C73" s="1103"/>
      <c r="D73" s="1104"/>
      <c r="E73" s="1105">
        <f t="shared" si="27"/>
        <v>0</v>
      </c>
      <c r="F73" s="1105">
        <f t="shared" si="28"/>
        <v>0</v>
      </c>
      <c r="G73" s="1106">
        <f t="shared" si="29"/>
        <v>0</v>
      </c>
      <c r="H73" s="1106">
        <f t="shared" si="30"/>
        <v>0</v>
      </c>
      <c r="I73" s="1106">
        <f t="shared" si="31"/>
        <v>0</v>
      </c>
      <c r="J73" s="1105">
        <f t="shared" si="32"/>
        <v>0</v>
      </c>
      <c r="K73" s="1107" t="str">
        <f t="shared" si="33"/>
        <v>No</v>
      </c>
    </row>
    <row r="74" spans="1:11" x14ac:dyDescent="0.35">
      <c r="A74" s="1098" t="s">
        <v>282</v>
      </c>
      <c r="B74" s="1102" t="s">
        <v>283</v>
      </c>
      <c r="C74" s="1103"/>
      <c r="D74" s="1104"/>
      <c r="E74" s="1105">
        <f t="shared" si="27"/>
        <v>0</v>
      </c>
      <c r="F74" s="1105">
        <f t="shared" si="28"/>
        <v>0</v>
      </c>
      <c r="G74" s="1106">
        <f t="shared" si="29"/>
        <v>0</v>
      </c>
      <c r="H74" s="1106">
        <f t="shared" si="30"/>
        <v>0</v>
      </c>
      <c r="I74" s="1106">
        <f t="shared" si="31"/>
        <v>0</v>
      </c>
      <c r="J74" s="1105">
        <f t="shared" si="32"/>
        <v>0</v>
      </c>
      <c r="K74" s="1107" t="str">
        <f t="shared" si="33"/>
        <v>No</v>
      </c>
    </row>
    <row r="75" spans="1:11" x14ac:dyDescent="0.35">
      <c r="A75" s="1098" t="s">
        <v>284</v>
      </c>
      <c r="B75" s="1102" t="s">
        <v>285</v>
      </c>
      <c r="C75" s="1103"/>
      <c r="D75" s="1104"/>
      <c r="E75" s="1105">
        <f t="shared" si="27"/>
        <v>0</v>
      </c>
      <c r="F75" s="1105">
        <f t="shared" si="28"/>
        <v>0</v>
      </c>
      <c r="G75" s="1106">
        <f t="shared" si="29"/>
        <v>0</v>
      </c>
      <c r="H75" s="1106">
        <f t="shared" si="30"/>
        <v>0</v>
      </c>
      <c r="I75" s="1106">
        <f t="shared" si="31"/>
        <v>0</v>
      </c>
      <c r="J75" s="1105">
        <f t="shared" si="32"/>
        <v>0</v>
      </c>
      <c r="K75" s="1107" t="str">
        <f t="shared" si="33"/>
        <v>No</v>
      </c>
    </row>
    <row r="76" spans="1:11" x14ac:dyDescent="0.35">
      <c r="A76" s="1098" t="s">
        <v>286</v>
      </c>
      <c r="B76" s="1102" t="s">
        <v>287</v>
      </c>
      <c r="C76" s="1103"/>
      <c r="D76" s="1104"/>
      <c r="E76" s="1105">
        <f t="shared" si="27"/>
        <v>0</v>
      </c>
      <c r="F76" s="1105">
        <f t="shared" si="28"/>
        <v>0</v>
      </c>
      <c r="G76" s="1106">
        <f t="shared" si="29"/>
        <v>0</v>
      </c>
      <c r="H76" s="1106">
        <f t="shared" si="30"/>
        <v>0</v>
      </c>
      <c r="I76" s="1106">
        <f t="shared" si="31"/>
        <v>0</v>
      </c>
      <c r="J76" s="1105">
        <f t="shared" si="32"/>
        <v>0</v>
      </c>
      <c r="K76" s="1107" t="str">
        <f t="shared" si="33"/>
        <v>No</v>
      </c>
    </row>
    <row r="77" spans="1:11" x14ac:dyDescent="0.35">
      <c r="A77" s="1098" t="s">
        <v>288</v>
      </c>
      <c r="B77" s="1102" t="s">
        <v>289</v>
      </c>
      <c r="C77" s="1103"/>
      <c r="D77" s="1104"/>
      <c r="E77" s="1105">
        <f t="shared" si="27"/>
        <v>0</v>
      </c>
      <c r="F77" s="1105">
        <f t="shared" si="28"/>
        <v>0</v>
      </c>
      <c r="G77" s="1106">
        <f t="shared" si="29"/>
        <v>0</v>
      </c>
      <c r="H77" s="1106">
        <f t="shared" si="30"/>
        <v>0</v>
      </c>
      <c r="I77" s="1106">
        <f t="shared" si="31"/>
        <v>0</v>
      </c>
      <c r="J77" s="1105">
        <f t="shared" si="32"/>
        <v>0</v>
      </c>
      <c r="K77" s="1107" t="str">
        <f t="shared" si="33"/>
        <v>No</v>
      </c>
    </row>
    <row r="78" spans="1:11" x14ac:dyDescent="0.35">
      <c r="A78" s="1098" t="s">
        <v>290</v>
      </c>
      <c r="B78" s="1102" t="s">
        <v>291</v>
      </c>
      <c r="C78" s="1103"/>
      <c r="D78" s="1104"/>
      <c r="E78" s="1105">
        <f t="shared" si="27"/>
        <v>0</v>
      </c>
      <c r="F78" s="1105">
        <f t="shared" si="28"/>
        <v>0</v>
      </c>
      <c r="G78" s="1106">
        <f t="shared" si="29"/>
        <v>0</v>
      </c>
      <c r="H78" s="1106">
        <f t="shared" si="30"/>
        <v>0</v>
      </c>
      <c r="I78" s="1106">
        <f t="shared" si="31"/>
        <v>0</v>
      </c>
      <c r="J78" s="1105">
        <f t="shared" si="32"/>
        <v>0</v>
      </c>
      <c r="K78" s="1107" t="str">
        <f t="shared" si="33"/>
        <v>No</v>
      </c>
    </row>
    <row r="79" spans="1:11" x14ac:dyDescent="0.35">
      <c r="A79" s="1098" t="s">
        <v>292</v>
      </c>
      <c r="B79" s="1102" t="s">
        <v>293</v>
      </c>
      <c r="C79" s="1103"/>
      <c r="D79" s="1104"/>
      <c r="E79" s="1105">
        <f t="shared" si="27"/>
        <v>0</v>
      </c>
      <c r="F79" s="1105">
        <f t="shared" si="28"/>
        <v>0</v>
      </c>
      <c r="G79" s="1106">
        <f t="shared" si="29"/>
        <v>0</v>
      </c>
      <c r="H79" s="1106">
        <f t="shared" si="30"/>
        <v>0</v>
      </c>
      <c r="I79" s="1106">
        <f t="shared" si="31"/>
        <v>0</v>
      </c>
      <c r="J79" s="1105">
        <f t="shared" si="32"/>
        <v>0</v>
      </c>
      <c r="K79" s="1107" t="str">
        <f t="shared" si="33"/>
        <v>No</v>
      </c>
    </row>
    <row r="80" spans="1:11" x14ac:dyDescent="0.35">
      <c r="A80" s="1098" t="s">
        <v>294</v>
      </c>
      <c r="B80" s="1102" t="s">
        <v>295</v>
      </c>
      <c r="C80" s="1103"/>
      <c r="D80" s="1104"/>
      <c r="E80" s="1105">
        <f t="shared" si="27"/>
        <v>0</v>
      </c>
      <c r="F80" s="1105">
        <f t="shared" si="28"/>
        <v>0</v>
      </c>
      <c r="G80" s="1106">
        <f t="shared" si="29"/>
        <v>0</v>
      </c>
      <c r="H80" s="1106">
        <f t="shared" si="30"/>
        <v>0</v>
      </c>
      <c r="I80" s="1106">
        <f t="shared" si="31"/>
        <v>0</v>
      </c>
      <c r="J80" s="1105">
        <f t="shared" si="32"/>
        <v>0</v>
      </c>
      <c r="K80" s="1107" t="str">
        <f t="shared" si="33"/>
        <v>No</v>
      </c>
    </row>
    <row r="81" spans="1:11" x14ac:dyDescent="0.35">
      <c r="A81" s="1098" t="s">
        <v>296</v>
      </c>
      <c r="B81" s="1102" t="s">
        <v>297</v>
      </c>
      <c r="C81" s="1103"/>
      <c r="D81" s="1104"/>
      <c r="E81" s="1105">
        <f t="shared" si="27"/>
        <v>0</v>
      </c>
      <c r="F81" s="1105">
        <f t="shared" si="28"/>
        <v>0</v>
      </c>
      <c r="G81" s="1106">
        <f t="shared" si="29"/>
        <v>0</v>
      </c>
      <c r="H81" s="1106">
        <f t="shared" si="30"/>
        <v>0</v>
      </c>
      <c r="I81" s="1106">
        <f t="shared" si="31"/>
        <v>0</v>
      </c>
      <c r="J81" s="1105">
        <f t="shared" si="32"/>
        <v>0</v>
      </c>
      <c r="K81" s="1107" t="str">
        <f t="shared" si="33"/>
        <v>No</v>
      </c>
    </row>
    <row r="82" spans="1:11" x14ac:dyDescent="0.35">
      <c r="A82" s="1098" t="s">
        <v>298</v>
      </c>
      <c r="B82" s="1102" t="s">
        <v>299</v>
      </c>
      <c r="C82" s="1103"/>
      <c r="D82" s="1104"/>
      <c r="E82" s="1105">
        <f t="shared" si="27"/>
        <v>0</v>
      </c>
      <c r="F82" s="1105">
        <f t="shared" si="28"/>
        <v>0</v>
      </c>
      <c r="G82" s="1106">
        <f t="shared" si="29"/>
        <v>0</v>
      </c>
      <c r="H82" s="1106">
        <f t="shared" si="30"/>
        <v>0</v>
      </c>
      <c r="I82" s="1106">
        <f t="shared" si="31"/>
        <v>0</v>
      </c>
      <c r="J82" s="1105">
        <f t="shared" si="32"/>
        <v>0</v>
      </c>
      <c r="K82" s="1107" t="str">
        <f t="shared" si="33"/>
        <v>No</v>
      </c>
    </row>
    <row r="83" spans="1:11" x14ac:dyDescent="0.35">
      <c r="A83" s="1108">
        <v>50389</v>
      </c>
      <c r="B83" s="1109" t="s">
        <v>300</v>
      </c>
      <c r="C83" s="1110"/>
      <c r="D83" s="1111"/>
      <c r="E83" s="1110"/>
      <c r="F83" s="1110"/>
      <c r="G83" s="1096"/>
      <c r="H83" s="1096"/>
      <c r="I83" s="1096"/>
      <c r="J83" s="1096"/>
      <c r="K83" s="1112"/>
    </row>
    <row r="84" spans="1:11" s="294" customFormat="1" x14ac:dyDescent="0.35">
      <c r="A84" s="1098"/>
      <c r="B84" s="1102"/>
      <c r="C84" s="1103"/>
      <c r="D84" s="1104"/>
      <c r="E84" s="1103"/>
      <c r="F84" s="1103"/>
      <c r="G84" s="1106"/>
      <c r="H84" s="1106"/>
      <c r="I84" s="1106"/>
      <c r="J84" s="1105"/>
      <c r="K84" s="1107"/>
    </row>
    <row r="85" spans="1:11" s="294" customFormat="1" x14ac:dyDescent="0.35">
      <c r="A85" s="1098"/>
      <c r="B85" s="1102" t="s">
        <v>301</v>
      </c>
      <c r="C85" s="1103"/>
      <c r="D85" s="1104"/>
      <c r="E85" s="1103"/>
      <c r="F85" s="1103"/>
      <c r="G85" s="1106"/>
      <c r="H85" s="1106"/>
      <c r="I85" s="1106"/>
      <c r="J85" s="1105"/>
      <c r="K85" s="1107"/>
    </row>
    <row r="86" spans="1:11" s="294" customFormat="1" x14ac:dyDescent="0.35">
      <c r="A86" s="1098" t="s">
        <v>302</v>
      </c>
      <c r="B86" s="1102" t="s">
        <v>303</v>
      </c>
      <c r="C86" s="1103"/>
      <c r="D86" s="1104"/>
      <c r="E86" s="1105">
        <f t="shared" ref="E86:E101" si="34">IF($C$36=0,0,C86/$C$36)</f>
        <v>0</v>
      </c>
      <c r="F86" s="1105">
        <f t="shared" ref="F86:F101" si="35">IF($D$36=0,0,D86/$D$36)</f>
        <v>0</v>
      </c>
      <c r="G86" s="1106">
        <f t="shared" ref="G86:G101" si="36">IF($C$18=0,0,C86/$C$18)</f>
        <v>0</v>
      </c>
      <c r="H86" s="1106">
        <f t="shared" ref="H86:H101" si="37">IF($D$18=0,0,D86/$D$18)</f>
        <v>0</v>
      </c>
      <c r="I86" s="1106">
        <f t="shared" ref="I86:I101" si="38">H86-G86</f>
        <v>0</v>
      </c>
      <c r="J86" s="1105">
        <f t="shared" ref="J86:J101" si="39">IF(G86=0,0,I86/G86)</f>
        <v>0</v>
      </c>
      <c r="K86" s="1107" t="str">
        <f t="shared" ref="K86:K101" si="40">IF(OR(AND(J86&gt;=5%,F86&gt;=5%),AND(J86&gt;=5%,E86&gt;=5%),AND(J86&lt;=-5%,F86&lt;=-5%),AND(J86&lt;=-5%,E86&lt;=-5%),AND(J86&gt;=5%,F86&lt;=-5%),AND(J86&lt;=-5%,F86&gt;=5%),AND(J86&gt;=5%,E86&lt;=-5%),AND(J86&lt;=-5%,E86&gt;=5%)),"Yes","No")</f>
        <v>No</v>
      </c>
    </row>
    <row r="87" spans="1:11" s="294" customFormat="1" x14ac:dyDescent="0.35">
      <c r="A87" s="1098" t="s">
        <v>304</v>
      </c>
      <c r="B87" s="1102" t="s">
        <v>305</v>
      </c>
      <c r="C87" s="1103"/>
      <c r="D87" s="1104"/>
      <c r="E87" s="1105">
        <f t="shared" si="34"/>
        <v>0</v>
      </c>
      <c r="F87" s="1105">
        <f t="shared" si="35"/>
        <v>0</v>
      </c>
      <c r="G87" s="1106">
        <f t="shared" si="36"/>
        <v>0</v>
      </c>
      <c r="H87" s="1106">
        <f t="shared" si="37"/>
        <v>0</v>
      </c>
      <c r="I87" s="1106">
        <f t="shared" si="38"/>
        <v>0</v>
      </c>
      <c r="J87" s="1105">
        <f t="shared" si="39"/>
        <v>0</v>
      </c>
      <c r="K87" s="1107" t="str">
        <f t="shared" si="40"/>
        <v>No</v>
      </c>
    </row>
    <row r="88" spans="1:11" s="294" customFormat="1" x14ac:dyDescent="0.35">
      <c r="A88" s="1098" t="s">
        <v>306</v>
      </c>
      <c r="B88" s="1102" t="s">
        <v>307</v>
      </c>
      <c r="C88" s="1103"/>
      <c r="D88" s="1104"/>
      <c r="E88" s="1105">
        <f t="shared" si="34"/>
        <v>0</v>
      </c>
      <c r="F88" s="1105">
        <f t="shared" si="35"/>
        <v>0</v>
      </c>
      <c r="G88" s="1106">
        <f t="shared" si="36"/>
        <v>0</v>
      </c>
      <c r="H88" s="1106">
        <f t="shared" si="37"/>
        <v>0</v>
      </c>
      <c r="I88" s="1106">
        <f t="shared" si="38"/>
        <v>0</v>
      </c>
      <c r="J88" s="1105">
        <f t="shared" si="39"/>
        <v>0</v>
      </c>
      <c r="K88" s="1107" t="str">
        <f t="shared" si="40"/>
        <v>No</v>
      </c>
    </row>
    <row r="89" spans="1:11" s="294" customFormat="1" x14ac:dyDescent="0.35">
      <c r="A89" s="1098" t="s">
        <v>308</v>
      </c>
      <c r="B89" s="1102" t="s">
        <v>309</v>
      </c>
      <c r="C89" s="1103"/>
      <c r="D89" s="1104"/>
      <c r="E89" s="1105">
        <f t="shared" si="34"/>
        <v>0</v>
      </c>
      <c r="F89" s="1105">
        <f t="shared" si="35"/>
        <v>0</v>
      </c>
      <c r="G89" s="1106">
        <f t="shared" si="36"/>
        <v>0</v>
      </c>
      <c r="H89" s="1106">
        <f t="shared" si="37"/>
        <v>0</v>
      </c>
      <c r="I89" s="1106">
        <f t="shared" si="38"/>
        <v>0</v>
      </c>
      <c r="J89" s="1105">
        <f t="shared" si="39"/>
        <v>0</v>
      </c>
      <c r="K89" s="1107" t="str">
        <f t="shared" si="40"/>
        <v>No</v>
      </c>
    </row>
    <row r="90" spans="1:11" s="294" customFormat="1" x14ac:dyDescent="0.35">
      <c r="A90" s="1098" t="s">
        <v>310</v>
      </c>
      <c r="B90" s="1102" t="s">
        <v>311</v>
      </c>
      <c r="C90" s="1103"/>
      <c r="D90" s="1104"/>
      <c r="E90" s="1105">
        <f t="shared" si="34"/>
        <v>0</v>
      </c>
      <c r="F90" s="1105">
        <f t="shared" si="35"/>
        <v>0</v>
      </c>
      <c r="G90" s="1106">
        <f t="shared" si="36"/>
        <v>0</v>
      </c>
      <c r="H90" s="1106">
        <f t="shared" si="37"/>
        <v>0</v>
      </c>
      <c r="I90" s="1106">
        <f t="shared" si="38"/>
        <v>0</v>
      </c>
      <c r="J90" s="1105">
        <f t="shared" si="39"/>
        <v>0</v>
      </c>
      <c r="K90" s="1107" t="str">
        <f t="shared" si="40"/>
        <v>No</v>
      </c>
    </row>
    <row r="91" spans="1:11" s="294" customFormat="1" x14ac:dyDescent="0.35">
      <c r="A91" s="1098" t="s">
        <v>312</v>
      </c>
      <c r="B91" s="1102" t="s">
        <v>313</v>
      </c>
      <c r="C91" s="1103"/>
      <c r="D91" s="1104"/>
      <c r="E91" s="1105">
        <f t="shared" si="34"/>
        <v>0</v>
      </c>
      <c r="F91" s="1105">
        <f t="shared" si="35"/>
        <v>0</v>
      </c>
      <c r="G91" s="1106">
        <f t="shared" si="36"/>
        <v>0</v>
      </c>
      <c r="H91" s="1106">
        <f t="shared" si="37"/>
        <v>0</v>
      </c>
      <c r="I91" s="1106">
        <f t="shared" si="38"/>
        <v>0</v>
      </c>
      <c r="J91" s="1105">
        <f t="shared" si="39"/>
        <v>0</v>
      </c>
      <c r="K91" s="1107" t="str">
        <f t="shared" si="40"/>
        <v>No</v>
      </c>
    </row>
    <row r="92" spans="1:11" s="294" customFormat="1" x14ac:dyDescent="0.35">
      <c r="A92" s="1098" t="s">
        <v>314</v>
      </c>
      <c r="B92" s="1102" t="s">
        <v>315</v>
      </c>
      <c r="C92" s="1103"/>
      <c r="D92" s="1104"/>
      <c r="E92" s="1105">
        <f t="shared" si="34"/>
        <v>0</v>
      </c>
      <c r="F92" s="1105">
        <f t="shared" si="35"/>
        <v>0</v>
      </c>
      <c r="G92" s="1106">
        <f t="shared" si="36"/>
        <v>0</v>
      </c>
      <c r="H92" s="1106">
        <f t="shared" si="37"/>
        <v>0</v>
      </c>
      <c r="I92" s="1106">
        <f t="shared" si="38"/>
        <v>0</v>
      </c>
      <c r="J92" s="1105">
        <f t="shared" si="39"/>
        <v>0</v>
      </c>
      <c r="K92" s="1107" t="str">
        <f t="shared" si="40"/>
        <v>No</v>
      </c>
    </row>
    <row r="93" spans="1:11" s="294" customFormat="1" x14ac:dyDescent="0.35">
      <c r="A93" s="1098" t="s">
        <v>316</v>
      </c>
      <c r="B93" s="1102" t="s">
        <v>317</v>
      </c>
      <c r="C93" s="1103"/>
      <c r="D93" s="1104"/>
      <c r="E93" s="1105">
        <f t="shared" si="34"/>
        <v>0</v>
      </c>
      <c r="F93" s="1105">
        <f t="shared" si="35"/>
        <v>0</v>
      </c>
      <c r="G93" s="1106">
        <f t="shared" si="36"/>
        <v>0</v>
      </c>
      <c r="H93" s="1106">
        <f t="shared" si="37"/>
        <v>0</v>
      </c>
      <c r="I93" s="1106">
        <f t="shared" si="38"/>
        <v>0</v>
      </c>
      <c r="J93" s="1105">
        <f t="shared" si="39"/>
        <v>0</v>
      </c>
      <c r="K93" s="1107" t="str">
        <f t="shared" si="40"/>
        <v>No</v>
      </c>
    </row>
    <row r="94" spans="1:11" s="294" customFormat="1" x14ac:dyDescent="0.35">
      <c r="A94" s="1098" t="s">
        <v>318</v>
      </c>
      <c r="B94" s="1102" t="s">
        <v>319</v>
      </c>
      <c r="C94" s="1103"/>
      <c r="D94" s="1104"/>
      <c r="E94" s="1105">
        <f t="shared" si="34"/>
        <v>0</v>
      </c>
      <c r="F94" s="1105">
        <f t="shared" si="35"/>
        <v>0</v>
      </c>
      <c r="G94" s="1106">
        <f t="shared" si="36"/>
        <v>0</v>
      </c>
      <c r="H94" s="1106">
        <f t="shared" si="37"/>
        <v>0</v>
      </c>
      <c r="I94" s="1106">
        <f t="shared" si="38"/>
        <v>0</v>
      </c>
      <c r="J94" s="1105">
        <f t="shared" si="39"/>
        <v>0</v>
      </c>
      <c r="K94" s="1107" t="str">
        <f t="shared" si="40"/>
        <v>No</v>
      </c>
    </row>
    <row r="95" spans="1:11" s="294" customFormat="1" x14ac:dyDescent="0.35">
      <c r="A95" s="1098" t="s">
        <v>320</v>
      </c>
      <c r="B95" s="1102" t="s">
        <v>321</v>
      </c>
      <c r="C95" s="1103"/>
      <c r="D95" s="1104"/>
      <c r="E95" s="1105">
        <f t="shared" si="34"/>
        <v>0</v>
      </c>
      <c r="F95" s="1105">
        <f t="shared" si="35"/>
        <v>0</v>
      </c>
      <c r="G95" s="1106">
        <f t="shared" si="36"/>
        <v>0</v>
      </c>
      <c r="H95" s="1106">
        <f t="shared" si="37"/>
        <v>0</v>
      </c>
      <c r="I95" s="1106">
        <f t="shared" si="38"/>
        <v>0</v>
      </c>
      <c r="J95" s="1105">
        <f t="shared" si="39"/>
        <v>0</v>
      </c>
      <c r="K95" s="1107" t="str">
        <f t="shared" si="40"/>
        <v>No</v>
      </c>
    </row>
    <row r="96" spans="1:11" s="294" customFormat="1" x14ac:dyDescent="0.35">
      <c r="A96" s="1098" t="s">
        <v>322</v>
      </c>
      <c r="B96" s="1102" t="s">
        <v>323</v>
      </c>
      <c r="C96" s="1103"/>
      <c r="D96" s="1104"/>
      <c r="E96" s="1105">
        <f t="shared" si="34"/>
        <v>0</v>
      </c>
      <c r="F96" s="1105">
        <f t="shared" si="35"/>
        <v>0</v>
      </c>
      <c r="G96" s="1106">
        <f t="shared" si="36"/>
        <v>0</v>
      </c>
      <c r="H96" s="1106">
        <f t="shared" si="37"/>
        <v>0</v>
      </c>
      <c r="I96" s="1106">
        <f t="shared" si="38"/>
        <v>0</v>
      </c>
      <c r="J96" s="1105">
        <f t="shared" si="39"/>
        <v>0</v>
      </c>
      <c r="K96" s="1107" t="str">
        <f t="shared" si="40"/>
        <v>No</v>
      </c>
    </row>
    <row r="97" spans="1:11" s="294" customFormat="1" x14ac:dyDescent="0.35">
      <c r="A97" s="1098" t="s">
        <v>324</v>
      </c>
      <c r="B97" s="1102" t="s">
        <v>325</v>
      </c>
      <c r="C97" s="1103"/>
      <c r="D97" s="1104"/>
      <c r="E97" s="1105">
        <f t="shared" si="34"/>
        <v>0</v>
      </c>
      <c r="F97" s="1105">
        <f t="shared" si="35"/>
        <v>0</v>
      </c>
      <c r="G97" s="1106">
        <f t="shared" si="36"/>
        <v>0</v>
      </c>
      <c r="H97" s="1106">
        <f t="shared" si="37"/>
        <v>0</v>
      </c>
      <c r="I97" s="1106">
        <f t="shared" si="38"/>
        <v>0</v>
      </c>
      <c r="J97" s="1105">
        <f t="shared" si="39"/>
        <v>0</v>
      </c>
      <c r="K97" s="1107" t="str">
        <f t="shared" si="40"/>
        <v>No</v>
      </c>
    </row>
    <row r="98" spans="1:11" s="294" customFormat="1" x14ac:dyDescent="0.35">
      <c r="A98" s="1098" t="s">
        <v>326</v>
      </c>
      <c r="B98" s="1102" t="s">
        <v>327</v>
      </c>
      <c r="C98" s="1103"/>
      <c r="D98" s="1104"/>
      <c r="E98" s="1105">
        <f t="shared" si="34"/>
        <v>0</v>
      </c>
      <c r="F98" s="1105">
        <f t="shared" si="35"/>
        <v>0</v>
      </c>
      <c r="G98" s="1106">
        <f t="shared" si="36"/>
        <v>0</v>
      </c>
      <c r="H98" s="1106">
        <f t="shared" si="37"/>
        <v>0</v>
      </c>
      <c r="I98" s="1106">
        <f t="shared" si="38"/>
        <v>0</v>
      </c>
      <c r="J98" s="1105">
        <f t="shared" si="39"/>
        <v>0</v>
      </c>
      <c r="K98" s="1107" t="str">
        <f t="shared" si="40"/>
        <v>No</v>
      </c>
    </row>
    <row r="99" spans="1:11" s="294" customFormat="1" x14ac:dyDescent="0.35">
      <c r="A99" s="1098" t="s">
        <v>328</v>
      </c>
      <c r="B99" s="1102" t="s">
        <v>329</v>
      </c>
      <c r="C99" s="1103"/>
      <c r="D99" s="1104"/>
      <c r="E99" s="1105">
        <f t="shared" si="34"/>
        <v>0</v>
      </c>
      <c r="F99" s="1105">
        <f t="shared" si="35"/>
        <v>0</v>
      </c>
      <c r="G99" s="1106">
        <f t="shared" si="36"/>
        <v>0</v>
      </c>
      <c r="H99" s="1106">
        <f t="shared" si="37"/>
        <v>0</v>
      </c>
      <c r="I99" s="1106">
        <f t="shared" si="38"/>
        <v>0</v>
      </c>
      <c r="J99" s="1105">
        <f t="shared" si="39"/>
        <v>0</v>
      </c>
      <c r="K99" s="1107" t="str">
        <f t="shared" si="40"/>
        <v>No</v>
      </c>
    </row>
    <row r="100" spans="1:11" s="294" customFormat="1" x14ac:dyDescent="0.35">
      <c r="A100" s="1098" t="s">
        <v>330</v>
      </c>
      <c r="B100" s="1102" t="s">
        <v>331</v>
      </c>
      <c r="C100" s="1103"/>
      <c r="D100" s="1104"/>
      <c r="E100" s="1105">
        <f t="shared" si="34"/>
        <v>0</v>
      </c>
      <c r="F100" s="1105">
        <f t="shared" si="35"/>
        <v>0</v>
      </c>
      <c r="G100" s="1106">
        <f t="shared" si="36"/>
        <v>0</v>
      </c>
      <c r="H100" s="1106">
        <f t="shared" si="37"/>
        <v>0</v>
      </c>
      <c r="I100" s="1106">
        <f t="shared" si="38"/>
        <v>0</v>
      </c>
      <c r="J100" s="1105">
        <f t="shared" si="39"/>
        <v>0</v>
      </c>
      <c r="K100" s="1107" t="str">
        <f t="shared" si="40"/>
        <v>No</v>
      </c>
    </row>
    <row r="101" spans="1:11" s="294" customFormat="1" x14ac:dyDescent="0.35">
      <c r="A101" s="1098" t="s">
        <v>332</v>
      </c>
      <c r="B101" s="1102" t="s">
        <v>333</v>
      </c>
      <c r="C101" s="1103"/>
      <c r="D101" s="1104"/>
      <c r="E101" s="1105">
        <f t="shared" si="34"/>
        <v>0</v>
      </c>
      <c r="F101" s="1105">
        <f t="shared" si="35"/>
        <v>0</v>
      </c>
      <c r="G101" s="1106">
        <f t="shared" si="36"/>
        <v>0</v>
      </c>
      <c r="H101" s="1106">
        <f t="shared" si="37"/>
        <v>0</v>
      </c>
      <c r="I101" s="1106">
        <f t="shared" si="38"/>
        <v>0</v>
      </c>
      <c r="J101" s="1105">
        <f t="shared" si="39"/>
        <v>0</v>
      </c>
      <c r="K101" s="1107" t="str">
        <f t="shared" si="40"/>
        <v>No</v>
      </c>
    </row>
    <row r="102" spans="1:11" s="294" customFormat="1" x14ac:dyDescent="0.35">
      <c r="A102" s="1108">
        <v>50399</v>
      </c>
      <c r="B102" s="1109" t="s">
        <v>337</v>
      </c>
      <c r="C102" s="1110"/>
      <c r="D102" s="1111"/>
      <c r="E102" s="1110"/>
      <c r="F102" s="1110"/>
      <c r="G102" s="1096"/>
      <c r="H102" s="1096"/>
      <c r="I102" s="1096"/>
      <c r="J102" s="1096"/>
      <c r="K102" s="1112"/>
    </row>
    <row r="103" spans="1:11" s="294" customFormat="1" x14ac:dyDescent="0.35">
      <c r="A103" s="1098"/>
      <c r="B103" s="1102"/>
      <c r="C103" s="1103"/>
      <c r="D103" s="1104"/>
      <c r="E103" s="1103"/>
      <c r="F103" s="1103"/>
      <c r="G103" s="1106"/>
      <c r="H103" s="1106"/>
      <c r="I103" s="1106"/>
      <c r="J103" s="1105"/>
      <c r="K103" s="1107"/>
    </row>
    <row r="104" spans="1:11" s="294" customFormat="1" x14ac:dyDescent="0.35">
      <c r="A104" s="1098" t="s">
        <v>335</v>
      </c>
      <c r="B104" s="1102" t="s">
        <v>336</v>
      </c>
      <c r="C104" s="1103"/>
      <c r="D104" s="1104"/>
      <c r="E104" s="1105">
        <f t="shared" ref="E104" si="41">IF($C$36=0,0,C104/$C$36)</f>
        <v>0</v>
      </c>
      <c r="F104" s="1105">
        <f t="shared" ref="F104" si="42">IF($D$36=0,0,D104/$D$36)</f>
        <v>0</v>
      </c>
      <c r="G104" s="1106">
        <f t="shared" ref="G104" si="43">IF($C$18=0,0,C104/$C$18)</f>
        <v>0</v>
      </c>
      <c r="H104" s="1106">
        <f t="shared" ref="H104" si="44">IF($D$18=0,0,D104/$D$18)</f>
        <v>0</v>
      </c>
      <c r="I104" s="1106">
        <f t="shared" ref="I104" si="45">H104-G104</f>
        <v>0</v>
      </c>
      <c r="J104" s="1105">
        <f t="shared" ref="J104" si="46">IF(G104=0,0,I104/G104)</f>
        <v>0</v>
      </c>
      <c r="K104" s="1107" t="str">
        <f>IF(OR(AND(J104&gt;=5%,F104&gt;=5%),AND(J104&gt;=5%,E104&gt;=5%),AND(J104&lt;=-5%,F104&lt;=-5%),AND(J104&lt;=-5%,E104&lt;=-5%),AND(J104&gt;=5%,F104&lt;=-5%),AND(J104&lt;=-5%,F104&gt;=5%),AND(J104&gt;=5%,E104&lt;=-5%),AND(J104&lt;=-5%,E104&gt;=5%)),"Yes","No")</f>
        <v>No</v>
      </c>
    </row>
    <row r="105" spans="1:11" x14ac:dyDescent="0.35">
      <c r="A105" s="1108">
        <v>59999</v>
      </c>
      <c r="B105" s="1109" t="s">
        <v>606</v>
      </c>
      <c r="C105" s="1110"/>
      <c r="D105" s="1111"/>
      <c r="E105" s="1110"/>
      <c r="F105" s="1110"/>
      <c r="G105" s="1096"/>
      <c r="H105" s="1096"/>
      <c r="I105" s="1096"/>
      <c r="J105" s="1096"/>
      <c r="K105" s="1112"/>
    </row>
    <row r="106" spans="1:11" x14ac:dyDescent="0.35">
      <c r="A106" s="1116"/>
      <c r="B106" s="1117"/>
      <c r="C106" s="1118"/>
      <c r="D106" s="1119"/>
      <c r="E106" s="1100"/>
      <c r="F106" s="1100"/>
      <c r="K106" s="1113"/>
    </row>
    <row r="107" spans="1:11" x14ac:dyDescent="0.35">
      <c r="A107" s="1091" t="s">
        <v>338</v>
      </c>
      <c r="B107" s="1120"/>
      <c r="C107" s="1100"/>
      <c r="D107" s="1101"/>
      <c r="E107" s="1100"/>
      <c r="F107" s="1100"/>
      <c r="K107" s="1113"/>
    </row>
    <row r="108" spans="1:11" x14ac:dyDescent="0.35">
      <c r="A108" s="1098" t="s">
        <v>339</v>
      </c>
      <c r="B108" s="1102" t="s">
        <v>340</v>
      </c>
      <c r="C108" s="1103"/>
      <c r="D108" s="1104"/>
      <c r="E108" s="1105">
        <f t="shared" ref="E108:E112" si="47">IF($C$36=0,0,C108/$C$36)</f>
        <v>0</v>
      </c>
      <c r="F108" s="1105">
        <f t="shared" ref="F108:F112" si="48">IF($D$36=0,0,D108/$D$36)</f>
        <v>0</v>
      </c>
      <c r="G108" s="1106">
        <f t="shared" ref="G108:G112" si="49">IF($C$18=0,0,C108/$C$18)</f>
        <v>0</v>
      </c>
      <c r="H108" s="1106">
        <f t="shared" ref="H108:H112" si="50">IF($D$18=0,0,D108/$D$18)</f>
        <v>0</v>
      </c>
      <c r="I108" s="1106">
        <f t="shared" ref="I108:I112" si="51">H108-G108</f>
        <v>0</v>
      </c>
      <c r="J108" s="1105">
        <f t="shared" ref="J108:J112" si="52">IF(G108=0,0,I108/G108)</f>
        <v>0</v>
      </c>
      <c r="K108" s="1107" t="str">
        <f>IF(OR(AND(J108&gt;=5%,F108&gt;=5%),AND(J108&gt;=5%,E108&gt;=5%),AND(J108&lt;=-5%,F108&lt;=-5%),AND(J108&lt;=-5%,E108&lt;=-5%),AND(J108&gt;=5%,F108&lt;=-5%),AND(J108&lt;=-5%,F108&gt;=5%),AND(J108&gt;=5%,E108&lt;=-5%),AND(J108&lt;=-5%,E108&gt;=5%)),"Yes","No")</f>
        <v>No</v>
      </c>
    </row>
    <row r="109" spans="1:11" x14ac:dyDescent="0.35">
      <c r="A109" s="1098" t="s">
        <v>341</v>
      </c>
      <c r="B109" s="1102" t="s">
        <v>607</v>
      </c>
      <c r="C109" s="1103"/>
      <c r="D109" s="1104"/>
      <c r="E109" s="1105">
        <f t="shared" si="47"/>
        <v>0</v>
      </c>
      <c r="F109" s="1105">
        <f t="shared" si="48"/>
        <v>0</v>
      </c>
      <c r="G109" s="1106">
        <f t="shared" si="49"/>
        <v>0</v>
      </c>
      <c r="H109" s="1106">
        <f t="shared" si="50"/>
        <v>0</v>
      </c>
      <c r="I109" s="1106">
        <f t="shared" si="51"/>
        <v>0</v>
      </c>
      <c r="J109" s="1105">
        <f t="shared" si="52"/>
        <v>0</v>
      </c>
      <c r="K109" s="1107" t="str">
        <f>IF(OR(AND(J109&gt;=5%,F109&gt;=5%),AND(J109&gt;=5%,E109&gt;=5%),AND(J109&lt;=-5%,F109&lt;=-5%),AND(J109&lt;=-5%,E109&lt;=-5%),AND(J109&gt;=5%,F109&lt;=-5%),AND(J109&lt;=-5%,F109&gt;=5%),AND(J109&gt;=5%,E109&lt;=-5%),AND(J109&lt;=-5%,E109&gt;=5%)),"Yes","No")</f>
        <v>No</v>
      </c>
    </row>
    <row r="110" spans="1:11" x14ac:dyDescent="0.35">
      <c r="A110" s="1098" t="s">
        <v>343</v>
      </c>
      <c r="B110" s="1102" t="s">
        <v>344</v>
      </c>
      <c r="C110" s="1103"/>
      <c r="D110" s="1104"/>
      <c r="E110" s="1105">
        <f t="shared" si="47"/>
        <v>0</v>
      </c>
      <c r="F110" s="1105">
        <f t="shared" si="48"/>
        <v>0</v>
      </c>
      <c r="G110" s="1106">
        <f t="shared" si="49"/>
        <v>0</v>
      </c>
      <c r="H110" s="1106">
        <f t="shared" si="50"/>
        <v>0</v>
      </c>
      <c r="I110" s="1106">
        <f t="shared" si="51"/>
        <v>0</v>
      </c>
      <c r="J110" s="1105">
        <f t="shared" si="52"/>
        <v>0</v>
      </c>
      <c r="K110" s="1107" t="str">
        <f>IF(OR(AND(J110&gt;=5%,F110&gt;=5%),AND(J110&gt;=5%,E110&gt;=5%),AND(J110&lt;=-5%,F110&lt;=-5%),AND(J110&lt;=-5%,E110&lt;=-5%),AND(J110&gt;=5%,F110&lt;=-5%),AND(J110&lt;=-5%,F110&gt;=5%),AND(J110&gt;=5%,E110&lt;=-5%),AND(J110&lt;=-5%,E110&gt;=5%)),"Yes","No")</f>
        <v>No</v>
      </c>
    </row>
    <row r="111" spans="1:11" x14ac:dyDescent="0.35">
      <c r="A111" s="1098" t="s">
        <v>345</v>
      </c>
      <c r="B111" s="1102" t="s">
        <v>346</v>
      </c>
      <c r="C111" s="1103"/>
      <c r="D111" s="1104"/>
      <c r="E111" s="1105">
        <f t="shared" si="47"/>
        <v>0</v>
      </c>
      <c r="F111" s="1105">
        <f t="shared" si="48"/>
        <v>0</v>
      </c>
      <c r="G111" s="1106">
        <f t="shared" si="49"/>
        <v>0</v>
      </c>
      <c r="H111" s="1106">
        <f t="shared" si="50"/>
        <v>0</v>
      </c>
      <c r="I111" s="1106">
        <f t="shared" si="51"/>
        <v>0</v>
      </c>
      <c r="J111" s="1105">
        <f t="shared" si="52"/>
        <v>0</v>
      </c>
      <c r="K111" s="1107" t="str">
        <f>IF(OR(AND(J111&gt;=5%,F111&gt;=5%),AND(J111&gt;=5%,E111&gt;=5%),AND(J111&lt;=-5%,F111&lt;=-5%),AND(J111&lt;=-5%,E111&lt;=-5%),AND(J111&gt;=5%,F111&lt;=-5%),AND(J111&lt;=-5%,F111&gt;=5%),AND(J111&gt;=5%,E111&lt;=-5%),AND(J111&lt;=-5%,E111&gt;=5%)),"Yes","No")</f>
        <v>No</v>
      </c>
    </row>
    <row r="112" spans="1:11" x14ac:dyDescent="0.35">
      <c r="A112" s="1121" t="s">
        <v>347</v>
      </c>
      <c r="B112" s="1122" t="s">
        <v>348</v>
      </c>
      <c r="C112" s="1123"/>
      <c r="D112" s="1124"/>
      <c r="E112" s="1105">
        <f t="shared" si="47"/>
        <v>0</v>
      </c>
      <c r="F112" s="1105">
        <f t="shared" si="48"/>
        <v>0</v>
      </c>
      <c r="G112" s="1106">
        <f t="shared" si="49"/>
        <v>0</v>
      </c>
      <c r="H112" s="1106">
        <f t="shared" si="50"/>
        <v>0</v>
      </c>
      <c r="I112" s="1106">
        <f t="shared" si="51"/>
        <v>0</v>
      </c>
      <c r="J112" s="1105">
        <f t="shared" si="52"/>
        <v>0</v>
      </c>
      <c r="K112" s="1107" t="str">
        <f>IF(OR(AND(J112&gt;=5%,F112&gt;=5%),AND(J112&gt;=5%,E112&gt;=5%),AND(J112&lt;=-5%,F112&lt;=-5%),AND(J112&lt;=-5%,E112&lt;=-5%),AND(J112&gt;=5%,F112&lt;=-5%),AND(J112&lt;=-5%,F112&gt;=5%),AND(J112&gt;=5%,E112&lt;=-5%),AND(J112&lt;=-5%,E112&gt;=5%)),"Yes","No")</f>
        <v>No</v>
      </c>
    </row>
    <row r="113" spans="1:11" x14ac:dyDescent="0.35">
      <c r="A113" s="1108">
        <v>85999</v>
      </c>
      <c r="B113" s="1125" t="s">
        <v>349</v>
      </c>
      <c r="C113" s="1110"/>
      <c r="D113" s="1111"/>
      <c r="E113" s="1110"/>
      <c r="F113" s="1110"/>
      <c r="G113" s="1096"/>
      <c r="H113" s="1096"/>
      <c r="I113" s="1096"/>
      <c r="J113" s="1096"/>
      <c r="K113" s="1112"/>
    </row>
    <row r="114" spans="1:11" x14ac:dyDescent="0.35">
      <c r="A114" s="1098"/>
      <c r="B114" s="1126"/>
      <c r="C114" s="1100"/>
      <c r="D114" s="1101"/>
      <c r="E114" s="1100"/>
      <c r="F114" s="1100"/>
      <c r="K114" s="1113"/>
    </row>
    <row r="115" spans="1:11" x14ac:dyDescent="0.35">
      <c r="A115" s="1098"/>
      <c r="B115" s="1102" t="s">
        <v>566</v>
      </c>
      <c r="C115" s="1100"/>
      <c r="D115" s="1101"/>
      <c r="E115" s="1100"/>
      <c r="F115" s="1100"/>
      <c r="K115" s="1113"/>
    </row>
    <row r="116" spans="1:11" x14ac:dyDescent="0.35">
      <c r="A116" s="1098" t="s">
        <v>351</v>
      </c>
      <c r="B116" s="1102" t="s">
        <v>352</v>
      </c>
      <c r="C116" s="1103"/>
      <c r="D116" s="1104"/>
      <c r="E116" s="1105">
        <v>0</v>
      </c>
      <c r="F116" s="1105">
        <v>0</v>
      </c>
      <c r="G116" s="1106">
        <v>0</v>
      </c>
      <c r="H116" s="1106">
        <v>0</v>
      </c>
      <c r="I116" s="1106">
        <v>0</v>
      </c>
      <c r="J116" s="1105">
        <v>0</v>
      </c>
      <c r="K116" s="1107" t="str">
        <f t="shared" ref="K116:K134" si="53">IF(OR(AND(J116&gt;=5%,F116&gt;=5%),AND(J116&gt;=5%,E116&gt;=5%),AND(J116&lt;=-5%,F116&lt;=-5%),AND(J116&lt;=-5%,E116&lt;=-5%),AND(J116&gt;=5%,F116&lt;=-5%),AND(J116&lt;=-5%,F116&gt;=5%),AND(J116&gt;=5%,E116&lt;=-5%),AND(J116&lt;=-5%,E116&gt;=5%)),"Yes","No")</f>
        <v>No</v>
      </c>
    </row>
    <row r="117" spans="1:11" x14ac:dyDescent="0.35">
      <c r="A117" s="1098" t="s">
        <v>353</v>
      </c>
      <c r="B117" s="1102" t="s">
        <v>567</v>
      </c>
      <c r="C117" s="1103"/>
      <c r="D117" s="1104"/>
      <c r="E117" s="1105">
        <v>0</v>
      </c>
      <c r="F117" s="1105">
        <v>0</v>
      </c>
      <c r="G117" s="1106">
        <v>0</v>
      </c>
      <c r="H117" s="1106">
        <v>0</v>
      </c>
      <c r="I117" s="1106">
        <v>0</v>
      </c>
      <c r="J117" s="1105">
        <v>0</v>
      </c>
      <c r="K117" s="1107" t="str">
        <f t="shared" si="53"/>
        <v>No</v>
      </c>
    </row>
    <row r="118" spans="1:11" x14ac:dyDescent="0.35">
      <c r="A118" s="1098" t="s">
        <v>355</v>
      </c>
      <c r="B118" s="1102" t="s">
        <v>568</v>
      </c>
      <c r="C118" s="1103"/>
      <c r="D118" s="1104"/>
      <c r="E118" s="1105">
        <v>0</v>
      </c>
      <c r="F118" s="1105">
        <v>0</v>
      </c>
      <c r="G118" s="1106">
        <v>0</v>
      </c>
      <c r="H118" s="1106">
        <v>0</v>
      </c>
      <c r="I118" s="1106">
        <v>0</v>
      </c>
      <c r="J118" s="1105">
        <v>0</v>
      </c>
      <c r="K118" s="1107" t="str">
        <f t="shared" si="53"/>
        <v>No</v>
      </c>
    </row>
    <row r="119" spans="1:11" x14ac:dyDescent="0.35">
      <c r="A119" s="1098" t="s">
        <v>357</v>
      </c>
      <c r="B119" s="1102" t="s">
        <v>358</v>
      </c>
      <c r="C119" s="1103"/>
      <c r="D119" s="1104"/>
      <c r="E119" s="1105">
        <v>0</v>
      </c>
      <c r="F119" s="1105">
        <v>0</v>
      </c>
      <c r="G119" s="1106">
        <v>0</v>
      </c>
      <c r="H119" s="1106">
        <v>0</v>
      </c>
      <c r="I119" s="1106">
        <v>0</v>
      </c>
      <c r="J119" s="1105">
        <v>0</v>
      </c>
      <c r="K119" s="1107" t="str">
        <f t="shared" si="53"/>
        <v>No</v>
      </c>
    </row>
    <row r="120" spans="1:11" x14ac:dyDescent="0.35">
      <c r="A120" s="1098" t="s">
        <v>359</v>
      </c>
      <c r="B120" s="1102" t="s">
        <v>360</v>
      </c>
      <c r="C120" s="1103"/>
      <c r="D120" s="1104"/>
      <c r="E120" s="1105">
        <v>0</v>
      </c>
      <c r="F120" s="1105">
        <v>0</v>
      </c>
      <c r="G120" s="1106">
        <v>0</v>
      </c>
      <c r="H120" s="1106">
        <v>0</v>
      </c>
      <c r="I120" s="1106">
        <v>0</v>
      </c>
      <c r="J120" s="1105">
        <v>0</v>
      </c>
      <c r="K120" s="1107" t="str">
        <f t="shared" si="53"/>
        <v>No</v>
      </c>
    </row>
    <row r="121" spans="1:11" x14ac:dyDescent="0.35">
      <c r="A121" s="1098" t="s">
        <v>361</v>
      </c>
      <c r="B121" s="1102" t="s">
        <v>362</v>
      </c>
      <c r="C121" s="1103"/>
      <c r="D121" s="1104"/>
      <c r="E121" s="1105">
        <v>0</v>
      </c>
      <c r="F121" s="1105">
        <v>0</v>
      </c>
      <c r="G121" s="1106">
        <v>0</v>
      </c>
      <c r="H121" s="1106">
        <v>0</v>
      </c>
      <c r="I121" s="1106">
        <v>0</v>
      </c>
      <c r="J121" s="1105">
        <v>0</v>
      </c>
      <c r="K121" s="1107" t="str">
        <f t="shared" si="53"/>
        <v>No</v>
      </c>
    </row>
    <row r="122" spans="1:11" x14ac:dyDescent="0.35">
      <c r="A122" s="1098" t="s">
        <v>363</v>
      </c>
      <c r="B122" s="1102" t="s">
        <v>364</v>
      </c>
      <c r="C122" s="1103"/>
      <c r="D122" s="1104"/>
      <c r="E122" s="1105">
        <v>0</v>
      </c>
      <c r="F122" s="1105">
        <v>0</v>
      </c>
      <c r="G122" s="1106">
        <v>0</v>
      </c>
      <c r="H122" s="1106">
        <v>0</v>
      </c>
      <c r="I122" s="1106">
        <v>0</v>
      </c>
      <c r="J122" s="1105">
        <v>0</v>
      </c>
      <c r="K122" s="1107" t="str">
        <f t="shared" si="53"/>
        <v>No</v>
      </c>
    </row>
    <row r="123" spans="1:11" x14ac:dyDescent="0.35">
      <c r="A123" s="1098" t="s">
        <v>365</v>
      </c>
      <c r="B123" s="1102" t="s">
        <v>366</v>
      </c>
      <c r="C123" s="1103"/>
      <c r="D123" s="1104"/>
      <c r="E123" s="1105">
        <v>0</v>
      </c>
      <c r="F123" s="1105">
        <v>0</v>
      </c>
      <c r="G123" s="1106">
        <v>0</v>
      </c>
      <c r="H123" s="1106">
        <v>0</v>
      </c>
      <c r="I123" s="1106">
        <v>0</v>
      </c>
      <c r="J123" s="1105">
        <v>0</v>
      </c>
      <c r="K123" s="1107" t="str">
        <f t="shared" si="53"/>
        <v>No</v>
      </c>
    </row>
    <row r="124" spans="1:11" x14ac:dyDescent="0.35">
      <c r="A124" s="1098" t="s">
        <v>367</v>
      </c>
      <c r="B124" s="1102" t="s">
        <v>368</v>
      </c>
      <c r="C124" s="1103"/>
      <c r="D124" s="1104"/>
      <c r="E124" s="1105">
        <v>0</v>
      </c>
      <c r="F124" s="1105">
        <v>0</v>
      </c>
      <c r="G124" s="1106">
        <v>0</v>
      </c>
      <c r="H124" s="1106">
        <v>0</v>
      </c>
      <c r="I124" s="1106">
        <v>0</v>
      </c>
      <c r="J124" s="1105">
        <v>0</v>
      </c>
      <c r="K124" s="1107" t="str">
        <f t="shared" si="53"/>
        <v>No</v>
      </c>
    </row>
    <row r="125" spans="1:11" x14ac:dyDescent="0.35">
      <c r="A125" s="1098" t="s">
        <v>369</v>
      </c>
      <c r="B125" s="1102" t="s">
        <v>370</v>
      </c>
      <c r="C125" s="1103"/>
      <c r="D125" s="1104"/>
      <c r="E125" s="1105">
        <v>0</v>
      </c>
      <c r="F125" s="1105">
        <v>0</v>
      </c>
      <c r="G125" s="1106">
        <v>0</v>
      </c>
      <c r="H125" s="1106">
        <v>0</v>
      </c>
      <c r="I125" s="1106">
        <v>0</v>
      </c>
      <c r="J125" s="1105">
        <v>0</v>
      </c>
      <c r="K125" s="1107" t="str">
        <f t="shared" si="53"/>
        <v>No</v>
      </c>
    </row>
    <row r="126" spans="1:11" x14ac:dyDescent="0.35">
      <c r="A126" s="1098" t="s">
        <v>371</v>
      </c>
      <c r="B126" s="1102" t="s">
        <v>372</v>
      </c>
      <c r="C126" s="1103"/>
      <c r="D126" s="1104"/>
      <c r="E126" s="1105">
        <v>0</v>
      </c>
      <c r="F126" s="1105">
        <v>0</v>
      </c>
      <c r="G126" s="1106">
        <v>0</v>
      </c>
      <c r="H126" s="1106">
        <v>0</v>
      </c>
      <c r="I126" s="1106">
        <v>0</v>
      </c>
      <c r="J126" s="1105">
        <v>0</v>
      </c>
      <c r="K126" s="1107" t="str">
        <f t="shared" si="53"/>
        <v>No</v>
      </c>
    </row>
    <row r="127" spans="1:11" x14ac:dyDescent="0.35">
      <c r="A127" s="1098" t="s">
        <v>373</v>
      </c>
      <c r="B127" s="1102" t="s">
        <v>569</v>
      </c>
      <c r="C127" s="1103"/>
      <c r="D127" s="1104"/>
      <c r="E127" s="1105">
        <v>0</v>
      </c>
      <c r="F127" s="1105">
        <v>0</v>
      </c>
      <c r="G127" s="1106">
        <v>0</v>
      </c>
      <c r="H127" s="1106">
        <v>0</v>
      </c>
      <c r="I127" s="1106">
        <v>0</v>
      </c>
      <c r="J127" s="1105">
        <v>0</v>
      </c>
      <c r="K127" s="1107" t="str">
        <f t="shared" si="53"/>
        <v>No</v>
      </c>
    </row>
    <row r="128" spans="1:11" x14ac:dyDescent="0.35">
      <c r="A128" s="1098" t="s">
        <v>375</v>
      </c>
      <c r="B128" s="1102" t="s">
        <v>376</v>
      </c>
      <c r="C128" s="1103"/>
      <c r="D128" s="1104"/>
      <c r="E128" s="1105">
        <v>0</v>
      </c>
      <c r="F128" s="1105">
        <v>0</v>
      </c>
      <c r="G128" s="1106">
        <v>0</v>
      </c>
      <c r="H128" s="1106">
        <v>0</v>
      </c>
      <c r="I128" s="1106">
        <v>0</v>
      </c>
      <c r="J128" s="1105">
        <v>0</v>
      </c>
      <c r="K128" s="1107" t="str">
        <f t="shared" si="53"/>
        <v>No</v>
      </c>
    </row>
    <row r="129" spans="1:11" x14ac:dyDescent="0.35">
      <c r="A129" s="1098" t="s">
        <v>377</v>
      </c>
      <c r="B129" s="1102" t="s">
        <v>378</v>
      </c>
      <c r="C129" s="1103"/>
      <c r="D129" s="1104"/>
      <c r="E129" s="1105">
        <v>0</v>
      </c>
      <c r="F129" s="1105">
        <v>0</v>
      </c>
      <c r="G129" s="1106">
        <v>0</v>
      </c>
      <c r="H129" s="1106">
        <v>0</v>
      </c>
      <c r="I129" s="1106">
        <v>0</v>
      </c>
      <c r="J129" s="1105">
        <v>0</v>
      </c>
      <c r="K129" s="1107" t="str">
        <f t="shared" si="53"/>
        <v>No</v>
      </c>
    </row>
    <row r="130" spans="1:11" x14ac:dyDescent="0.35">
      <c r="A130" s="1098" t="s">
        <v>379</v>
      </c>
      <c r="B130" s="1102" t="s">
        <v>380</v>
      </c>
      <c r="C130" s="1103"/>
      <c r="D130" s="1104"/>
      <c r="E130" s="1105">
        <v>0</v>
      </c>
      <c r="F130" s="1105">
        <v>0</v>
      </c>
      <c r="G130" s="1106">
        <v>0</v>
      </c>
      <c r="H130" s="1106">
        <v>0</v>
      </c>
      <c r="I130" s="1106">
        <v>0</v>
      </c>
      <c r="J130" s="1105">
        <v>0</v>
      </c>
      <c r="K130" s="1107" t="str">
        <f t="shared" si="53"/>
        <v>No</v>
      </c>
    </row>
    <row r="131" spans="1:11" x14ac:dyDescent="0.35">
      <c r="A131" s="1098" t="s">
        <v>381</v>
      </c>
      <c r="B131" s="1102" t="s">
        <v>570</v>
      </c>
      <c r="C131" s="1103"/>
      <c r="D131" s="1104"/>
      <c r="E131" s="1105">
        <v>0</v>
      </c>
      <c r="F131" s="1105">
        <v>0</v>
      </c>
      <c r="G131" s="1106">
        <v>0</v>
      </c>
      <c r="H131" s="1106">
        <v>0</v>
      </c>
      <c r="I131" s="1106">
        <v>0</v>
      </c>
      <c r="J131" s="1105">
        <v>0</v>
      </c>
      <c r="K131" s="1107" t="str">
        <f t="shared" si="53"/>
        <v>No</v>
      </c>
    </row>
    <row r="132" spans="1:11" x14ac:dyDescent="0.35">
      <c r="A132" s="1098" t="s">
        <v>383</v>
      </c>
      <c r="B132" s="1102" t="s">
        <v>571</v>
      </c>
      <c r="C132" s="1103"/>
      <c r="D132" s="1104"/>
      <c r="E132" s="1105">
        <v>0</v>
      </c>
      <c r="F132" s="1105">
        <v>0</v>
      </c>
      <c r="G132" s="1106">
        <v>0</v>
      </c>
      <c r="H132" s="1106">
        <v>0</v>
      </c>
      <c r="I132" s="1106">
        <v>0</v>
      </c>
      <c r="J132" s="1105">
        <v>0</v>
      </c>
      <c r="K132" s="1107" t="str">
        <f t="shared" si="53"/>
        <v>No</v>
      </c>
    </row>
    <row r="133" spans="1:11" x14ac:dyDescent="0.35">
      <c r="A133" s="1098" t="s">
        <v>385</v>
      </c>
      <c r="B133" s="1102" t="s">
        <v>386</v>
      </c>
      <c r="C133" s="1103"/>
      <c r="D133" s="1104"/>
      <c r="E133" s="1105">
        <v>0</v>
      </c>
      <c r="F133" s="1105">
        <v>0</v>
      </c>
      <c r="G133" s="1106">
        <v>0</v>
      </c>
      <c r="H133" s="1106">
        <v>0</v>
      </c>
      <c r="I133" s="1106">
        <v>0</v>
      </c>
      <c r="J133" s="1105">
        <v>0</v>
      </c>
      <c r="K133" s="1107" t="str">
        <f t="shared" si="53"/>
        <v>No</v>
      </c>
    </row>
    <row r="134" spans="1:11" x14ac:dyDescent="0.35">
      <c r="A134" s="1098" t="s">
        <v>387</v>
      </c>
      <c r="B134" s="1102" t="s">
        <v>388</v>
      </c>
      <c r="C134" s="1103"/>
      <c r="D134" s="1104"/>
      <c r="E134" s="1105">
        <v>0</v>
      </c>
      <c r="F134" s="1105">
        <v>0</v>
      </c>
      <c r="G134" s="1106">
        <v>0</v>
      </c>
      <c r="H134" s="1106">
        <v>0</v>
      </c>
      <c r="I134" s="1106">
        <v>0</v>
      </c>
      <c r="J134" s="1105">
        <v>0</v>
      </c>
      <c r="K134" s="1107" t="str">
        <f t="shared" si="53"/>
        <v>No</v>
      </c>
    </row>
    <row r="135" spans="1:11" x14ac:dyDescent="0.35">
      <c r="A135" s="1108">
        <v>84999</v>
      </c>
      <c r="B135" s="1109" t="s">
        <v>608</v>
      </c>
      <c r="C135" s="1110"/>
      <c r="D135" s="1111"/>
      <c r="E135" s="1110"/>
      <c r="F135" s="1110"/>
      <c r="G135" s="1096"/>
      <c r="H135" s="1096"/>
      <c r="I135" s="1096"/>
      <c r="J135" s="1096"/>
      <c r="K135" s="1112"/>
    </row>
    <row r="136" spans="1:11" x14ac:dyDescent="0.35">
      <c r="A136" s="1098"/>
      <c r="B136" s="1102"/>
      <c r="C136" s="1100"/>
      <c r="D136" s="1101"/>
      <c r="E136" s="1100"/>
      <c r="F136" s="1100"/>
      <c r="K136" s="1113"/>
    </row>
    <row r="137" spans="1:11" x14ac:dyDescent="0.35">
      <c r="A137" s="1108">
        <v>86999</v>
      </c>
      <c r="B137" s="1109" t="s">
        <v>390</v>
      </c>
      <c r="C137" s="1127"/>
      <c r="D137" s="1111"/>
      <c r="E137" s="1127"/>
      <c r="F137" s="1110"/>
      <c r="G137" s="1096"/>
      <c r="H137" s="1096"/>
      <c r="I137" s="1096"/>
      <c r="J137" s="1096"/>
      <c r="K137" s="1112"/>
    </row>
    <row r="138" spans="1:11" x14ac:dyDescent="0.35">
      <c r="A138" s="1091">
        <v>87999</v>
      </c>
      <c r="B138" s="1120" t="s">
        <v>609</v>
      </c>
      <c r="C138" s="1100"/>
      <c r="D138" s="1101"/>
      <c r="E138" s="1105"/>
      <c r="F138" s="1105"/>
      <c r="G138" s="1106"/>
      <c r="H138" s="1106"/>
      <c r="I138" s="1106"/>
      <c r="J138" s="1105"/>
      <c r="K138" s="1107"/>
    </row>
    <row r="139" spans="1:11" x14ac:dyDescent="0.35">
      <c r="A139" s="1091">
        <v>88999</v>
      </c>
      <c r="B139" s="1120" t="s">
        <v>610</v>
      </c>
      <c r="C139" s="1128"/>
      <c r="D139" s="1101"/>
      <c r="E139" s="1105"/>
      <c r="F139" s="1105"/>
      <c r="G139" s="1106"/>
      <c r="H139" s="1106"/>
      <c r="I139" s="1106"/>
      <c r="J139" s="1105"/>
      <c r="K139" s="1107"/>
    </row>
    <row r="140" spans="1:11" x14ac:dyDescent="0.35">
      <c r="A140" s="1091"/>
      <c r="B140" s="1120"/>
      <c r="C140" s="1100"/>
      <c r="D140" s="1101"/>
      <c r="E140" s="1105"/>
      <c r="F140" s="1105"/>
      <c r="G140" s="1106"/>
      <c r="H140" s="1106"/>
      <c r="I140" s="1106"/>
      <c r="J140" s="1105"/>
      <c r="K140" s="1107"/>
    </row>
    <row r="141" spans="1:11" x14ac:dyDescent="0.35">
      <c r="A141" s="1091">
        <v>89999</v>
      </c>
      <c r="B141" s="1120" t="s">
        <v>611</v>
      </c>
      <c r="C141" s="1129"/>
      <c r="D141" s="1130"/>
      <c r="E141" s="1105"/>
      <c r="F141" s="1105"/>
      <c r="G141" s="1106"/>
      <c r="H141" s="1106"/>
      <c r="I141" s="1106"/>
      <c r="J141" s="1105"/>
      <c r="K141" s="1107"/>
    </row>
    <row r="142" spans="1:11" x14ac:dyDescent="0.35">
      <c r="A142" s="1098" t="s">
        <v>394</v>
      </c>
      <c r="B142" s="1102" t="s">
        <v>612</v>
      </c>
      <c r="C142" s="1103"/>
      <c r="D142" s="1104"/>
      <c r="E142" s="1105">
        <v>0</v>
      </c>
      <c r="F142" s="1105">
        <v>0</v>
      </c>
      <c r="G142" s="1106">
        <v>0</v>
      </c>
      <c r="H142" s="1106">
        <v>0</v>
      </c>
      <c r="I142" s="1106">
        <v>0</v>
      </c>
      <c r="J142" s="1105">
        <v>0</v>
      </c>
      <c r="K142" s="1107" t="str">
        <f>IF(OR(AND(J142&gt;=5%,F142&gt;=5%),AND(J142&gt;=5%,E142&gt;=5%),AND(J142&lt;=-5%,F142&lt;=-5%),AND(J142&lt;=-5%,E142&lt;=-5%),AND(J142&gt;=5%,F142&lt;=-5%),AND(J142&lt;=-5%,F142&gt;=5%),AND(J142&gt;=5%,E142&lt;=-5%),AND(J142&lt;=-5%,E142&gt;=5%)),"Yes","No")</f>
        <v>No</v>
      </c>
    </row>
    <row r="143" spans="1:11" x14ac:dyDescent="0.35">
      <c r="A143" s="1098" t="s">
        <v>396</v>
      </c>
      <c r="B143" s="1102" t="s">
        <v>613</v>
      </c>
      <c r="C143" s="1103"/>
      <c r="D143" s="1104"/>
      <c r="E143" s="1105">
        <v>0</v>
      </c>
      <c r="F143" s="1105">
        <v>0</v>
      </c>
      <c r="G143" s="1106">
        <v>0</v>
      </c>
      <c r="H143" s="1106">
        <v>0</v>
      </c>
      <c r="I143" s="1106">
        <v>0</v>
      </c>
      <c r="J143" s="1105">
        <v>0</v>
      </c>
      <c r="K143" s="1107" t="str">
        <f>IF(OR(AND(J143&gt;=5%,F143&gt;=5%),AND(J143&gt;=5%,E143&gt;=5%),AND(J143&lt;=-5%,F143&lt;=-5%),AND(J143&lt;=-5%,E143&lt;=-5%),AND(J143&gt;=5%,F143&lt;=-5%),AND(J143&lt;=-5%,F143&gt;=5%),AND(J143&gt;=5%,E143&lt;=-5%),AND(J143&lt;=-5%,E143&gt;=5%)),"Yes","No")</f>
        <v>No</v>
      </c>
    </row>
    <row r="144" spans="1:11" x14ac:dyDescent="0.35">
      <c r="A144" s="1098" t="s">
        <v>398</v>
      </c>
      <c r="B144" s="53" t="s">
        <v>198</v>
      </c>
      <c r="C144" s="1103"/>
      <c r="D144" s="1104"/>
      <c r="E144" s="1105">
        <v>0</v>
      </c>
      <c r="F144" s="1105">
        <v>0</v>
      </c>
      <c r="G144" s="1106">
        <v>0</v>
      </c>
      <c r="H144" s="1106">
        <v>0</v>
      </c>
      <c r="I144" s="1106">
        <v>0</v>
      </c>
      <c r="J144" s="1105">
        <v>0</v>
      </c>
      <c r="K144" s="1107" t="str">
        <f>IF(OR(AND(J144&gt;=5%,F144&gt;=5%),AND(J144&gt;=5%,E144&gt;=5%),AND(J144&lt;=-5%,F144&lt;=-5%),AND(J144&lt;=-5%,E144&lt;=-5%),AND(J144&gt;=5%,F144&lt;=-5%),AND(J144&lt;=-5%,F144&gt;=5%),AND(J144&gt;=5%,E144&lt;=-5%),AND(J144&lt;=-5%,E144&gt;=5%)),"Yes","No")</f>
        <v>No</v>
      </c>
    </row>
    <row r="145" spans="1:11" ht="15" thickBot="1" x14ac:dyDescent="0.4">
      <c r="A145" s="1121"/>
      <c r="B145" s="1122"/>
      <c r="C145" s="1131"/>
      <c r="D145" s="1132"/>
      <c r="E145" s="1105"/>
      <c r="F145" s="1105"/>
      <c r="G145" s="1106"/>
      <c r="H145" s="1106"/>
      <c r="I145" s="1106"/>
      <c r="J145" s="1105"/>
      <c r="K145" s="1107"/>
    </row>
    <row r="146" spans="1:11" ht="15" thickBot="1" x14ac:dyDescent="0.4">
      <c r="A146" s="1133">
        <v>99999</v>
      </c>
      <c r="B146" s="1134" t="s">
        <v>399</v>
      </c>
      <c r="C146" s="1135"/>
      <c r="D146" s="1136"/>
      <c r="E146" s="1127"/>
      <c r="F146" s="1110"/>
      <c r="G146" s="1096"/>
      <c r="H146" s="1096"/>
      <c r="I146" s="1096"/>
      <c r="J146" s="1096"/>
      <c r="K146" s="1112"/>
    </row>
    <row r="147" spans="1:11" x14ac:dyDescent="0.35">
      <c r="A147" s="1091"/>
      <c r="B147" s="1120"/>
      <c r="C147" s="1100"/>
      <c r="D147" s="1101"/>
      <c r="E147" s="1100"/>
      <c r="F147" s="1100"/>
      <c r="K147" s="1113"/>
    </row>
    <row r="148" spans="1:11" x14ac:dyDescent="0.35">
      <c r="A148" s="1098" t="s">
        <v>400</v>
      </c>
      <c r="B148" s="1102" t="s">
        <v>401</v>
      </c>
      <c r="C148" s="1137"/>
      <c r="D148" s="1138"/>
      <c r="E148" s="1137"/>
      <c r="F148" s="1137"/>
      <c r="K148" s="1113"/>
    </row>
    <row r="149" spans="1:11" x14ac:dyDescent="0.35">
      <c r="A149" s="1098" t="s">
        <v>402</v>
      </c>
      <c r="B149" s="1102" t="s">
        <v>403</v>
      </c>
      <c r="C149" s="1137"/>
      <c r="D149" s="1138"/>
      <c r="E149" s="1137"/>
      <c r="F149" s="1137"/>
      <c r="K149" s="1113"/>
    </row>
    <row r="150" spans="1:11" x14ac:dyDescent="0.35">
      <c r="A150" s="1098" t="s">
        <v>404</v>
      </c>
      <c r="B150" s="1102" t="s">
        <v>405</v>
      </c>
      <c r="C150" s="1137"/>
      <c r="D150" s="1138"/>
      <c r="E150" s="1137"/>
      <c r="F150" s="1137"/>
      <c r="K150" s="1113"/>
    </row>
    <row r="151" spans="1:11" ht="15" thickBot="1" x14ac:dyDescent="0.4">
      <c r="A151" s="1084"/>
      <c r="B151" s="1102"/>
      <c r="C151" s="1137"/>
      <c r="D151" s="1138"/>
      <c r="E151" s="1137"/>
      <c r="F151" s="1137"/>
      <c r="K151" s="1113"/>
    </row>
    <row r="152" spans="1:11" ht="15" thickBot="1" x14ac:dyDescent="0.4">
      <c r="A152" s="1139">
        <v>999999</v>
      </c>
      <c r="B152" s="1140" t="s">
        <v>614</v>
      </c>
      <c r="C152" s="1141"/>
      <c r="D152" s="1142"/>
      <c r="E152" s="1141"/>
      <c r="F152" s="1141"/>
      <c r="G152" s="1143"/>
      <c r="H152" s="1143"/>
      <c r="I152" s="1143"/>
      <c r="J152" s="1143"/>
      <c r="K152" s="1144"/>
    </row>
    <row r="154" spans="1:11" ht="15" thickBot="1" x14ac:dyDescent="0.4">
      <c r="A154" s="1145" t="s">
        <v>588</v>
      </c>
      <c r="B154" s="776"/>
      <c r="C154" s="776"/>
      <c r="D154" s="776"/>
      <c r="E154" s="776"/>
      <c r="F154" s="776"/>
      <c r="G154" s="776"/>
      <c r="H154" s="776"/>
      <c r="I154" s="776"/>
      <c r="J154" s="776"/>
      <c r="K154" s="1146"/>
    </row>
    <row r="155" spans="1:11" ht="15" thickBot="1" x14ac:dyDescent="0.4">
      <c r="A155" s="1065" t="s">
        <v>429</v>
      </c>
      <c r="B155" s="1282" t="s">
        <v>589</v>
      </c>
      <c r="C155" s="1283"/>
      <c r="D155" s="1283"/>
      <c r="E155" s="1283"/>
      <c r="F155" s="1283"/>
      <c r="G155" s="1283"/>
      <c r="H155" s="1283"/>
      <c r="I155" s="1283"/>
      <c r="J155" s="1283"/>
      <c r="K155" s="1284"/>
    </row>
    <row r="156" spans="1:11" x14ac:dyDescent="0.35">
      <c r="A156" s="1147" t="s">
        <v>195</v>
      </c>
      <c r="B156" s="1148"/>
      <c r="C156" s="1149"/>
      <c r="D156" s="1149"/>
      <c r="E156" s="1149"/>
      <c r="F156" s="1149"/>
      <c r="G156" s="1149"/>
      <c r="H156" s="1149"/>
      <c r="I156" s="1149"/>
      <c r="J156" s="1149"/>
      <c r="K156" s="1150"/>
    </row>
    <row r="157" spans="1:11" x14ac:dyDescent="0.35">
      <c r="A157" s="1151" t="s">
        <v>197</v>
      </c>
      <c r="B157" s="1152"/>
      <c r="C157" s="1153"/>
      <c r="D157" s="1153"/>
      <c r="E157" s="1153"/>
      <c r="F157" s="1153"/>
      <c r="G157" s="1153"/>
      <c r="H157" s="1153"/>
      <c r="I157" s="1153"/>
      <c r="J157" s="1153"/>
      <c r="K157" s="1154"/>
    </row>
    <row r="158" spans="1:11" x14ac:dyDescent="0.35">
      <c r="A158" s="1151" t="s">
        <v>199</v>
      </c>
      <c r="B158" s="1152"/>
      <c r="C158" s="1153"/>
      <c r="D158" s="1153"/>
      <c r="E158" s="1153"/>
      <c r="F158" s="1153"/>
      <c r="G158" s="1153"/>
      <c r="H158" s="1153"/>
      <c r="I158" s="1153"/>
      <c r="J158" s="1153"/>
      <c r="K158" s="1154"/>
    </row>
    <row r="159" spans="1:11" x14ac:dyDescent="0.35">
      <c r="A159" s="1151" t="s">
        <v>201</v>
      </c>
      <c r="B159" s="1152"/>
      <c r="C159" s="1153"/>
      <c r="D159" s="1153"/>
      <c r="E159" s="1153"/>
      <c r="F159" s="1153"/>
      <c r="G159" s="1153"/>
      <c r="H159" s="1153"/>
      <c r="I159" s="1153"/>
      <c r="J159" s="1153"/>
      <c r="K159" s="1154"/>
    </row>
    <row r="160" spans="1:11" x14ac:dyDescent="0.35">
      <c r="A160" s="1151" t="s">
        <v>203</v>
      </c>
      <c r="B160" s="1152"/>
      <c r="C160" s="1153"/>
      <c r="D160" s="1153"/>
      <c r="E160" s="1153"/>
      <c r="F160" s="1153"/>
      <c r="G160" s="1153"/>
      <c r="H160" s="1153"/>
      <c r="I160" s="1153"/>
      <c r="J160" s="1153"/>
      <c r="K160" s="1154"/>
    </row>
    <row r="161" spans="1:11" x14ac:dyDescent="0.35">
      <c r="A161" s="1151" t="s">
        <v>205</v>
      </c>
      <c r="B161" s="1152"/>
      <c r="C161" s="1153"/>
      <c r="D161" s="1153"/>
      <c r="E161" s="1153"/>
      <c r="F161" s="1153"/>
      <c r="G161" s="1153"/>
      <c r="H161" s="1153"/>
      <c r="I161" s="1153"/>
      <c r="J161" s="1153"/>
      <c r="K161" s="1154"/>
    </row>
    <row r="162" spans="1:11" x14ac:dyDescent="0.35">
      <c r="A162" s="1151" t="s">
        <v>207</v>
      </c>
      <c r="B162" s="1152"/>
      <c r="C162" s="1153"/>
      <c r="D162" s="1153"/>
      <c r="E162" s="1153"/>
      <c r="F162" s="1153"/>
      <c r="G162" s="1153"/>
      <c r="H162" s="1153"/>
      <c r="I162" s="1153"/>
      <c r="J162" s="1153"/>
      <c r="K162" s="1154"/>
    </row>
    <row r="163" spans="1:11" x14ac:dyDescent="0.35">
      <c r="A163" s="1151" t="s">
        <v>209</v>
      </c>
      <c r="B163" s="1152"/>
      <c r="C163" s="1153"/>
      <c r="D163" s="1153"/>
      <c r="E163" s="1153"/>
      <c r="F163" s="1153"/>
      <c r="G163" s="1153"/>
      <c r="H163" s="1153"/>
      <c r="I163" s="1153"/>
      <c r="J163" s="1153"/>
      <c r="K163" s="1154"/>
    </row>
    <row r="164" spans="1:11" x14ac:dyDescent="0.35">
      <c r="A164" s="1151" t="s">
        <v>210</v>
      </c>
      <c r="B164" s="1152"/>
      <c r="C164" s="1153"/>
      <c r="D164" s="1153"/>
      <c r="E164" s="1153"/>
      <c r="F164" s="1153"/>
      <c r="G164" s="1153"/>
      <c r="H164" s="1153"/>
      <c r="I164" s="1153"/>
      <c r="J164" s="1153"/>
      <c r="K164" s="1154"/>
    </row>
    <row r="165" spans="1:11" x14ac:dyDescent="0.35">
      <c r="A165" s="1151" t="s">
        <v>212</v>
      </c>
      <c r="B165" s="1152"/>
      <c r="C165" s="1153"/>
      <c r="D165" s="1153"/>
      <c r="E165" s="1153"/>
      <c r="F165" s="1153"/>
      <c r="G165" s="1153"/>
      <c r="H165" s="1153"/>
      <c r="I165" s="1153"/>
      <c r="J165" s="1153"/>
      <c r="K165" s="1154"/>
    </row>
    <row r="166" spans="1:11" x14ac:dyDescent="0.35">
      <c r="A166" s="1151" t="s">
        <v>214</v>
      </c>
      <c r="B166" s="1152"/>
      <c r="C166" s="1153"/>
      <c r="D166" s="1153"/>
      <c r="E166" s="1153"/>
      <c r="F166" s="1153"/>
      <c r="G166" s="1153"/>
      <c r="H166" s="1153"/>
      <c r="I166" s="1153"/>
      <c r="J166" s="1153"/>
      <c r="K166" s="1154"/>
    </row>
    <row r="167" spans="1:11" x14ac:dyDescent="0.35">
      <c r="A167" s="1151" t="s">
        <v>216</v>
      </c>
      <c r="B167" s="1152"/>
      <c r="C167" s="1153"/>
      <c r="D167" s="1153"/>
      <c r="E167" s="1153"/>
      <c r="F167" s="1153"/>
      <c r="G167" s="1153"/>
      <c r="H167" s="1153"/>
      <c r="I167" s="1153"/>
      <c r="J167" s="1153"/>
      <c r="K167" s="1154"/>
    </row>
    <row r="168" spans="1:11" x14ac:dyDescent="0.35">
      <c r="A168" s="1151" t="s">
        <v>220</v>
      </c>
      <c r="B168" s="1152"/>
      <c r="C168" s="1153"/>
      <c r="D168" s="1153"/>
      <c r="E168" s="1153"/>
      <c r="F168" s="1153"/>
      <c r="G168" s="1153"/>
      <c r="H168" s="1153"/>
      <c r="I168" s="1153"/>
      <c r="J168" s="1153"/>
      <c r="K168" s="1154"/>
    </row>
    <row r="169" spans="1:11" x14ac:dyDescent="0.35">
      <c r="A169" s="1151" t="s">
        <v>222</v>
      </c>
      <c r="B169" s="1152"/>
      <c r="C169" s="1153"/>
      <c r="D169" s="1153"/>
      <c r="E169" s="1153"/>
      <c r="F169" s="1153"/>
      <c r="G169" s="1153"/>
      <c r="H169" s="1153"/>
      <c r="I169" s="1153"/>
      <c r="J169" s="1153"/>
      <c r="K169" s="1154"/>
    </row>
    <row r="170" spans="1:11" x14ac:dyDescent="0.35">
      <c r="A170" s="1151" t="s">
        <v>224</v>
      </c>
      <c r="B170" s="1152"/>
      <c r="C170" s="1153"/>
      <c r="D170" s="1153"/>
      <c r="E170" s="1153"/>
      <c r="F170" s="1153"/>
      <c r="G170" s="1153"/>
      <c r="H170" s="1153"/>
      <c r="I170" s="1153"/>
      <c r="J170" s="1153"/>
      <c r="K170" s="1154"/>
    </row>
    <row r="171" spans="1:11" x14ac:dyDescent="0.35">
      <c r="A171" s="1151" t="s">
        <v>226</v>
      </c>
      <c r="B171" s="1152"/>
      <c r="C171" s="1153"/>
      <c r="D171" s="1153"/>
      <c r="E171" s="1153"/>
      <c r="F171" s="1153"/>
      <c r="G171" s="1153"/>
      <c r="H171" s="1153"/>
      <c r="I171" s="1153"/>
      <c r="J171" s="1153"/>
      <c r="K171" s="1154"/>
    </row>
    <row r="172" spans="1:11" x14ac:dyDescent="0.35">
      <c r="A172" s="1151" t="s">
        <v>228</v>
      </c>
      <c r="B172" s="1152"/>
      <c r="C172" s="1153"/>
      <c r="D172" s="1153"/>
      <c r="E172" s="1153"/>
      <c r="F172" s="1153"/>
      <c r="G172" s="1153"/>
      <c r="H172" s="1153"/>
      <c r="I172" s="1153"/>
      <c r="J172" s="1153"/>
      <c r="K172" s="1154"/>
    </row>
    <row r="173" spans="1:11" x14ac:dyDescent="0.35">
      <c r="A173" s="1151" t="s">
        <v>230</v>
      </c>
      <c r="B173" s="1152"/>
      <c r="C173" s="1153"/>
      <c r="D173" s="1153"/>
      <c r="E173" s="1153"/>
      <c r="F173" s="1153"/>
      <c r="G173" s="1153"/>
      <c r="H173" s="1153"/>
      <c r="I173" s="1153"/>
      <c r="J173" s="1153"/>
      <c r="K173" s="1154"/>
    </row>
    <row r="174" spans="1:11" x14ac:dyDescent="0.35">
      <c r="A174" s="1151" t="s">
        <v>235</v>
      </c>
      <c r="B174" s="1152"/>
      <c r="C174" s="1153"/>
      <c r="D174" s="1153"/>
      <c r="E174" s="1153"/>
      <c r="F174" s="1153"/>
      <c r="G174" s="1153"/>
      <c r="H174" s="1153"/>
      <c r="I174" s="1153"/>
      <c r="J174" s="1153"/>
      <c r="K174" s="1154"/>
    </row>
    <row r="175" spans="1:11" x14ac:dyDescent="0.35">
      <c r="A175" s="1151" t="s">
        <v>237</v>
      </c>
      <c r="B175" s="1152"/>
      <c r="C175" s="1153"/>
      <c r="D175" s="1153"/>
      <c r="E175" s="1153"/>
      <c r="F175" s="1153"/>
      <c r="G175" s="1153"/>
      <c r="H175" s="1153"/>
      <c r="I175" s="1153"/>
      <c r="J175" s="1153"/>
      <c r="K175" s="1154"/>
    </row>
    <row r="176" spans="1:11" x14ac:dyDescent="0.35">
      <c r="A176" s="1151" t="s">
        <v>239</v>
      </c>
      <c r="B176" s="1152"/>
      <c r="C176" s="1153"/>
      <c r="D176" s="1153"/>
      <c r="E176" s="1153"/>
      <c r="F176" s="1153"/>
      <c r="G176" s="1153"/>
      <c r="H176" s="1153"/>
      <c r="I176" s="1153"/>
      <c r="J176" s="1153"/>
      <c r="K176" s="1154"/>
    </row>
    <row r="177" spans="1:11" x14ac:dyDescent="0.35">
      <c r="A177" s="1151" t="s">
        <v>241</v>
      </c>
      <c r="B177" s="1152"/>
      <c r="C177" s="1153"/>
      <c r="D177" s="1153"/>
      <c r="E177" s="1153"/>
      <c r="F177" s="1153"/>
      <c r="G177" s="1153"/>
      <c r="H177" s="1153"/>
      <c r="I177" s="1153"/>
      <c r="J177" s="1153"/>
      <c r="K177" s="1154"/>
    </row>
    <row r="178" spans="1:11" x14ac:dyDescent="0.35">
      <c r="A178" s="1151" t="s">
        <v>243</v>
      </c>
      <c r="B178" s="1152"/>
      <c r="C178" s="1153"/>
      <c r="D178" s="1153"/>
      <c r="E178" s="1153"/>
      <c r="F178" s="1153"/>
      <c r="G178" s="1153"/>
      <c r="H178" s="1153"/>
      <c r="I178" s="1153"/>
      <c r="J178" s="1153"/>
      <c r="K178" s="1154"/>
    </row>
    <row r="179" spans="1:11" x14ac:dyDescent="0.35">
      <c r="A179" s="1151" t="s">
        <v>245</v>
      </c>
      <c r="B179" s="1152"/>
      <c r="C179" s="1153"/>
      <c r="D179" s="1153"/>
      <c r="E179" s="1153"/>
      <c r="F179" s="1153"/>
      <c r="G179" s="1153"/>
      <c r="H179" s="1153"/>
      <c r="I179" s="1153"/>
      <c r="J179" s="1153"/>
      <c r="K179" s="1154"/>
    </row>
    <row r="180" spans="1:11" x14ac:dyDescent="0.35">
      <c r="A180" s="1151" t="s">
        <v>247</v>
      </c>
      <c r="B180" s="1152"/>
      <c r="C180" s="1153"/>
      <c r="D180" s="1153"/>
      <c r="E180" s="1153"/>
      <c r="F180" s="1153"/>
      <c r="G180" s="1153"/>
      <c r="H180" s="1153"/>
      <c r="I180" s="1153"/>
      <c r="J180" s="1153"/>
      <c r="K180" s="1154"/>
    </row>
    <row r="181" spans="1:11" x14ac:dyDescent="0.35">
      <c r="A181" s="1151" t="s">
        <v>249</v>
      </c>
      <c r="B181" s="1152"/>
      <c r="C181" s="1153"/>
      <c r="D181" s="1153"/>
      <c r="E181" s="1153"/>
      <c r="F181" s="1153"/>
      <c r="G181" s="1153"/>
      <c r="H181" s="1153"/>
      <c r="I181" s="1153"/>
      <c r="J181" s="1153"/>
      <c r="K181" s="1154"/>
    </row>
    <row r="182" spans="1:11" x14ac:dyDescent="0.35">
      <c r="A182" s="1151" t="s">
        <v>251</v>
      </c>
      <c r="B182" s="1152"/>
      <c r="C182" s="1153"/>
      <c r="D182" s="1153"/>
      <c r="E182" s="1153"/>
      <c r="F182" s="1153"/>
      <c r="G182" s="1153"/>
      <c r="H182" s="1153"/>
      <c r="I182" s="1153"/>
      <c r="J182" s="1153"/>
      <c r="K182" s="1154"/>
    </row>
    <row r="183" spans="1:11" x14ac:dyDescent="0.35">
      <c r="A183" s="1151" t="s">
        <v>253</v>
      </c>
      <c r="B183" s="1152"/>
      <c r="C183" s="1153"/>
      <c r="D183" s="1153"/>
      <c r="E183" s="1153"/>
      <c r="F183" s="1153"/>
      <c r="G183" s="1153"/>
      <c r="H183" s="1153"/>
      <c r="I183" s="1153"/>
      <c r="J183" s="1153"/>
      <c r="K183" s="1154"/>
    </row>
    <row r="184" spans="1:11" x14ac:dyDescent="0.35">
      <c r="A184" s="1151" t="s">
        <v>255</v>
      </c>
      <c r="B184" s="1152"/>
      <c r="C184" s="1153"/>
      <c r="D184" s="1153"/>
      <c r="E184" s="1153"/>
      <c r="F184" s="1153"/>
      <c r="G184" s="1153"/>
      <c r="H184" s="1153"/>
      <c r="I184" s="1153"/>
      <c r="J184" s="1153"/>
      <c r="K184" s="1154"/>
    </row>
    <row r="185" spans="1:11" x14ac:dyDescent="0.35">
      <c r="A185" s="1151" t="s">
        <v>257</v>
      </c>
      <c r="B185" s="1152"/>
      <c r="C185" s="1153"/>
      <c r="D185" s="1153"/>
      <c r="E185" s="1153"/>
      <c r="F185" s="1153"/>
      <c r="G185" s="1153"/>
      <c r="H185" s="1153"/>
      <c r="I185" s="1153"/>
      <c r="J185" s="1153"/>
      <c r="K185" s="1154"/>
    </row>
    <row r="186" spans="1:11" x14ac:dyDescent="0.35">
      <c r="A186" s="1151" t="s">
        <v>259</v>
      </c>
      <c r="B186" s="1152"/>
      <c r="C186" s="1153"/>
      <c r="D186" s="1153"/>
      <c r="E186" s="1153"/>
      <c r="F186" s="1153"/>
      <c r="G186" s="1153"/>
      <c r="H186" s="1153"/>
      <c r="I186" s="1153"/>
      <c r="J186" s="1153"/>
      <c r="K186" s="1154"/>
    </row>
    <row r="187" spans="1:11" x14ac:dyDescent="0.35">
      <c r="A187" s="1151" t="s">
        <v>261</v>
      </c>
      <c r="B187" s="1152"/>
      <c r="C187" s="1153"/>
      <c r="D187" s="1153"/>
      <c r="E187" s="1153"/>
      <c r="F187" s="1153"/>
      <c r="G187" s="1153"/>
      <c r="H187" s="1153"/>
      <c r="I187" s="1153"/>
      <c r="J187" s="1153"/>
      <c r="K187" s="1154"/>
    </row>
    <row r="188" spans="1:11" x14ac:dyDescent="0.35">
      <c r="A188" s="1151" t="s">
        <v>263</v>
      </c>
      <c r="B188" s="1152"/>
      <c r="C188" s="1153"/>
      <c r="D188" s="1153"/>
      <c r="E188" s="1153"/>
      <c r="F188" s="1153"/>
      <c r="G188" s="1153"/>
      <c r="H188" s="1153"/>
      <c r="I188" s="1153"/>
      <c r="J188" s="1153"/>
      <c r="K188" s="1154"/>
    </row>
    <row r="189" spans="1:11" x14ac:dyDescent="0.35">
      <c r="A189" s="1151" t="s">
        <v>268</v>
      </c>
      <c r="B189" s="1152"/>
      <c r="C189" s="1153"/>
      <c r="D189" s="1153"/>
      <c r="E189" s="1153"/>
      <c r="F189" s="1153"/>
      <c r="G189" s="1153"/>
      <c r="H189" s="1153"/>
      <c r="I189" s="1153"/>
      <c r="J189" s="1153"/>
      <c r="K189" s="1154"/>
    </row>
    <row r="190" spans="1:11" x14ac:dyDescent="0.35">
      <c r="A190" s="1151" t="s">
        <v>270</v>
      </c>
      <c r="B190" s="1152"/>
      <c r="C190" s="1153"/>
      <c r="D190" s="1153"/>
      <c r="E190" s="1153"/>
      <c r="F190" s="1153"/>
      <c r="G190" s="1153"/>
      <c r="H190" s="1153"/>
      <c r="I190" s="1153"/>
      <c r="J190" s="1153"/>
      <c r="K190" s="1154"/>
    </row>
    <row r="191" spans="1:11" x14ac:dyDescent="0.35">
      <c r="A191" s="1151" t="s">
        <v>272</v>
      </c>
      <c r="B191" s="1152"/>
      <c r="C191" s="1153"/>
      <c r="D191" s="1153"/>
      <c r="E191" s="1153"/>
      <c r="F191" s="1153"/>
      <c r="G191" s="1153"/>
      <c r="H191" s="1153"/>
      <c r="I191" s="1153"/>
      <c r="J191" s="1153"/>
      <c r="K191" s="1154"/>
    </row>
    <row r="192" spans="1:11" x14ac:dyDescent="0.35">
      <c r="A192" s="1151" t="s">
        <v>274</v>
      </c>
      <c r="B192" s="1152"/>
      <c r="C192" s="1153"/>
      <c r="D192" s="1153"/>
      <c r="E192" s="1153"/>
      <c r="F192" s="1153"/>
      <c r="G192" s="1153"/>
      <c r="H192" s="1153"/>
      <c r="I192" s="1153"/>
      <c r="J192" s="1153"/>
      <c r="K192" s="1154"/>
    </row>
    <row r="193" spans="1:11" x14ac:dyDescent="0.35">
      <c r="A193" s="1151" t="s">
        <v>276</v>
      </c>
      <c r="B193" s="1152"/>
      <c r="C193" s="1153"/>
      <c r="D193" s="1153"/>
      <c r="E193" s="1153"/>
      <c r="F193" s="1153"/>
      <c r="G193" s="1153"/>
      <c r="H193" s="1153"/>
      <c r="I193" s="1153"/>
      <c r="J193" s="1153"/>
      <c r="K193" s="1154"/>
    </row>
    <row r="194" spans="1:11" x14ac:dyDescent="0.35">
      <c r="A194" s="1151" t="s">
        <v>278</v>
      </c>
      <c r="B194" s="1152"/>
      <c r="C194" s="1153"/>
      <c r="D194" s="1153"/>
      <c r="E194" s="1153"/>
      <c r="F194" s="1153"/>
      <c r="G194" s="1153"/>
      <c r="H194" s="1153"/>
      <c r="I194" s="1153"/>
      <c r="J194" s="1153"/>
      <c r="K194" s="1154"/>
    </row>
    <row r="195" spans="1:11" x14ac:dyDescent="0.35">
      <c r="A195" s="1151" t="s">
        <v>280</v>
      </c>
      <c r="B195" s="1152"/>
      <c r="C195" s="1153"/>
      <c r="D195" s="1153"/>
      <c r="E195" s="1153"/>
      <c r="F195" s="1153"/>
      <c r="G195" s="1153"/>
      <c r="H195" s="1153"/>
      <c r="I195" s="1153"/>
      <c r="J195" s="1153"/>
      <c r="K195" s="1154"/>
    </row>
    <row r="196" spans="1:11" x14ac:dyDescent="0.35">
      <c r="A196" s="1151" t="s">
        <v>281</v>
      </c>
      <c r="B196" s="1152"/>
      <c r="C196" s="1153"/>
      <c r="D196" s="1153"/>
      <c r="E196" s="1153"/>
      <c r="F196" s="1153"/>
      <c r="G196" s="1153"/>
      <c r="H196" s="1153"/>
      <c r="I196" s="1153"/>
      <c r="J196" s="1153"/>
      <c r="K196" s="1154"/>
    </row>
    <row r="197" spans="1:11" x14ac:dyDescent="0.35">
      <c r="A197" s="1151" t="s">
        <v>282</v>
      </c>
      <c r="B197" s="1152"/>
      <c r="C197" s="1153"/>
      <c r="D197" s="1153"/>
      <c r="E197" s="1153"/>
      <c r="F197" s="1153"/>
      <c r="G197" s="1153"/>
      <c r="H197" s="1153"/>
      <c r="I197" s="1153"/>
      <c r="J197" s="1153"/>
      <c r="K197" s="1154"/>
    </row>
    <row r="198" spans="1:11" x14ac:dyDescent="0.35">
      <c r="A198" s="1151" t="s">
        <v>284</v>
      </c>
      <c r="B198" s="1152"/>
      <c r="C198" s="1153"/>
      <c r="D198" s="1153"/>
      <c r="E198" s="1153"/>
      <c r="F198" s="1153"/>
      <c r="G198" s="1153"/>
      <c r="H198" s="1153"/>
      <c r="I198" s="1153"/>
      <c r="J198" s="1153"/>
      <c r="K198" s="1154"/>
    </row>
    <row r="199" spans="1:11" x14ac:dyDescent="0.35">
      <c r="A199" s="1151" t="s">
        <v>286</v>
      </c>
      <c r="B199" s="1152"/>
      <c r="C199" s="1153"/>
      <c r="D199" s="1153"/>
      <c r="E199" s="1153"/>
      <c r="F199" s="1153"/>
      <c r="G199" s="1153"/>
      <c r="H199" s="1153"/>
      <c r="I199" s="1153"/>
      <c r="J199" s="1153"/>
      <c r="K199" s="1154"/>
    </row>
    <row r="200" spans="1:11" x14ac:dyDescent="0.35">
      <c r="A200" s="1151" t="s">
        <v>288</v>
      </c>
      <c r="B200" s="1152"/>
      <c r="C200" s="1153"/>
      <c r="D200" s="1153"/>
      <c r="E200" s="1153"/>
      <c r="F200" s="1153"/>
      <c r="G200" s="1153"/>
      <c r="H200" s="1153"/>
      <c r="I200" s="1153"/>
      <c r="J200" s="1153"/>
      <c r="K200" s="1154"/>
    </row>
    <row r="201" spans="1:11" x14ac:dyDescent="0.35">
      <c r="A201" s="1151" t="s">
        <v>290</v>
      </c>
      <c r="B201" s="1152"/>
      <c r="C201" s="1153"/>
      <c r="D201" s="1153"/>
      <c r="E201" s="1153"/>
      <c r="F201" s="1153"/>
      <c r="G201" s="1153"/>
      <c r="H201" s="1153"/>
      <c r="I201" s="1153"/>
      <c r="J201" s="1153"/>
      <c r="K201" s="1154"/>
    </row>
    <row r="202" spans="1:11" x14ac:dyDescent="0.35">
      <c r="A202" s="1151" t="s">
        <v>292</v>
      </c>
      <c r="B202" s="1152"/>
      <c r="C202" s="1153"/>
      <c r="D202" s="1153"/>
      <c r="E202" s="1153"/>
      <c r="F202" s="1153"/>
      <c r="G202" s="1153"/>
      <c r="H202" s="1153"/>
      <c r="I202" s="1153"/>
      <c r="J202" s="1153"/>
      <c r="K202" s="1154"/>
    </row>
    <row r="203" spans="1:11" x14ac:dyDescent="0.35">
      <c r="A203" s="1151" t="s">
        <v>294</v>
      </c>
      <c r="B203" s="1152"/>
      <c r="C203" s="1153"/>
      <c r="D203" s="1153"/>
      <c r="E203" s="1153"/>
      <c r="F203" s="1153"/>
      <c r="G203" s="1153"/>
      <c r="H203" s="1153"/>
      <c r="I203" s="1153"/>
      <c r="J203" s="1153"/>
      <c r="K203" s="1154"/>
    </row>
    <row r="204" spans="1:11" x14ac:dyDescent="0.35">
      <c r="A204" s="1151" t="s">
        <v>296</v>
      </c>
      <c r="B204" s="1152"/>
      <c r="C204" s="1153"/>
      <c r="D204" s="1153"/>
      <c r="E204" s="1153"/>
      <c r="F204" s="1153"/>
      <c r="G204" s="1153"/>
      <c r="H204" s="1153"/>
      <c r="I204" s="1153"/>
      <c r="J204" s="1153"/>
      <c r="K204" s="1154"/>
    </row>
    <row r="205" spans="1:11" x14ac:dyDescent="0.35">
      <c r="A205" s="1151" t="s">
        <v>298</v>
      </c>
      <c r="B205" s="1152"/>
      <c r="C205" s="1153"/>
      <c r="D205" s="1153"/>
      <c r="E205" s="1153"/>
      <c r="F205" s="1153"/>
      <c r="G205" s="1153"/>
      <c r="H205" s="1153"/>
      <c r="I205" s="1153"/>
      <c r="J205" s="1153"/>
      <c r="K205" s="1154"/>
    </row>
    <row r="206" spans="1:11" x14ac:dyDescent="0.35">
      <c r="A206" s="1151" t="s">
        <v>302</v>
      </c>
      <c r="B206" s="1152"/>
      <c r="C206" s="1153"/>
      <c r="D206" s="1153"/>
      <c r="E206" s="1153"/>
      <c r="F206" s="1153"/>
      <c r="G206" s="1153"/>
      <c r="H206" s="1153"/>
      <c r="I206" s="1153"/>
      <c r="J206" s="1153"/>
      <c r="K206" s="1154"/>
    </row>
    <row r="207" spans="1:11" x14ac:dyDescent="0.35">
      <c r="A207" s="1151" t="s">
        <v>304</v>
      </c>
      <c r="B207" s="1152"/>
      <c r="C207" s="1153"/>
      <c r="D207" s="1153"/>
      <c r="E207" s="1153"/>
      <c r="F207" s="1153"/>
      <c r="G207" s="1153"/>
      <c r="H207" s="1153"/>
      <c r="I207" s="1153"/>
      <c r="J207" s="1153"/>
      <c r="K207" s="1154"/>
    </row>
    <row r="208" spans="1:11" x14ac:dyDescent="0.35">
      <c r="A208" s="1151" t="s">
        <v>306</v>
      </c>
      <c r="B208" s="1152"/>
      <c r="C208" s="1153"/>
      <c r="D208" s="1153"/>
      <c r="E208" s="1153"/>
      <c r="F208" s="1153"/>
      <c r="G208" s="1153"/>
      <c r="H208" s="1153"/>
      <c r="I208" s="1153"/>
      <c r="J208" s="1153"/>
      <c r="K208" s="1154"/>
    </row>
    <row r="209" spans="1:11" x14ac:dyDescent="0.35">
      <c r="A209" s="1151" t="s">
        <v>308</v>
      </c>
      <c r="B209" s="1152"/>
      <c r="C209" s="1153"/>
      <c r="D209" s="1153"/>
      <c r="E209" s="1153"/>
      <c r="F209" s="1153"/>
      <c r="G209" s="1153"/>
      <c r="H209" s="1153"/>
      <c r="I209" s="1153"/>
      <c r="J209" s="1153"/>
      <c r="K209" s="1154"/>
    </row>
    <row r="210" spans="1:11" x14ac:dyDescent="0.35">
      <c r="A210" s="1151" t="s">
        <v>310</v>
      </c>
      <c r="B210" s="1152"/>
      <c r="C210" s="1153"/>
      <c r="D210" s="1153"/>
      <c r="E210" s="1153"/>
      <c r="F210" s="1153"/>
      <c r="G210" s="1153"/>
      <c r="H210" s="1153"/>
      <c r="I210" s="1153"/>
      <c r="J210" s="1153"/>
      <c r="K210" s="1154"/>
    </row>
    <row r="211" spans="1:11" x14ac:dyDescent="0.35">
      <c r="A211" s="1151" t="s">
        <v>312</v>
      </c>
      <c r="B211" s="1152"/>
      <c r="C211" s="1153"/>
      <c r="D211" s="1153"/>
      <c r="E211" s="1153"/>
      <c r="F211" s="1153"/>
      <c r="G211" s="1153"/>
      <c r="H211" s="1153"/>
      <c r="I211" s="1153"/>
      <c r="J211" s="1153"/>
      <c r="K211" s="1154"/>
    </row>
    <row r="212" spans="1:11" x14ac:dyDescent="0.35">
      <c r="A212" s="1151" t="s">
        <v>314</v>
      </c>
      <c r="B212" s="1152"/>
      <c r="C212" s="1153"/>
      <c r="D212" s="1153"/>
      <c r="E212" s="1153"/>
      <c r="F212" s="1153"/>
      <c r="G212" s="1153"/>
      <c r="H212" s="1153"/>
      <c r="I212" s="1153"/>
      <c r="J212" s="1153"/>
      <c r="K212" s="1154"/>
    </row>
    <row r="213" spans="1:11" x14ac:dyDescent="0.35">
      <c r="A213" s="1151" t="s">
        <v>316</v>
      </c>
      <c r="B213" s="1152"/>
      <c r="C213" s="1153"/>
      <c r="D213" s="1153"/>
      <c r="E213" s="1153"/>
      <c r="F213" s="1153"/>
      <c r="G213" s="1153"/>
      <c r="H213" s="1153"/>
      <c r="I213" s="1153"/>
      <c r="J213" s="1153"/>
      <c r="K213" s="1154"/>
    </row>
    <row r="214" spans="1:11" x14ac:dyDescent="0.35">
      <c r="A214" s="1151" t="s">
        <v>318</v>
      </c>
      <c r="B214" s="1152"/>
      <c r="C214" s="1153"/>
      <c r="D214" s="1153"/>
      <c r="E214" s="1153"/>
      <c r="F214" s="1153"/>
      <c r="G214" s="1153"/>
      <c r="H214" s="1153"/>
      <c r="I214" s="1153"/>
      <c r="J214" s="1153"/>
      <c r="K214" s="1154"/>
    </row>
    <row r="215" spans="1:11" x14ac:dyDescent="0.35">
      <c r="A215" s="1151" t="s">
        <v>320</v>
      </c>
      <c r="B215" s="1152"/>
      <c r="C215" s="1153"/>
      <c r="D215" s="1153"/>
      <c r="E215" s="1153"/>
      <c r="F215" s="1153"/>
      <c r="G215" s="1153"/>
      <c r="H215" s="1153"/>
      <c r="I215" s="1153"/>
      <c r="J215" s="1153"/>
      <c r="K215" s="1154"/>
    </row>
    <row r="216" spans="1:11" x14ac:dyDescent="0.35">
      <c r="A216" s="1151" t="s">
        <v>322</v>
      </c>
      <c r="B216" s="1152"/>
      <c r="C216" s="1153"/>
      <c r="D216" s="1153"/>
      <c r="E216" s="1153"/>
      <c r="F216" s="1153"/>
      <c r="G216" s="1153"/>
      <c r="H216" s="1153"/>
      <c r="I216" s="1153"/>
      <c r="J216" s="1153"/>
      <c r="K216" s="1154"/>
    </row>
    <row r="217" spans="1:11" x14ac:dyDescent="0.35">
      <c r="A217" s="1151" t="s">
        <v>324</v>
      </c>
      <c r="B217" s="1152"/>
      <c r="C217" s="1153"/>
      <c r="D217" s="1153"/>
      <c r="E217" s="1153"/>
      <c r="F217" s="1153"/>
      <c r="G217" s="1153"/>
      <c r="H217" s="1153"/>
      <c r="I217" s="1153"/>
      <c r="J217" s="1153"/>
      <c r="K217" s="1154"/>
    </row>
    <row r="218" spans="1:11" x14ac:dyDescent="0.35">
      <c r="A218" s="1151" t="s">
        <v>326</v>
      </c>
      <c r="B218" s="1152"/>
      <c r="C218" s="1153"/>
      <c r="D218" s="1153"/>
      <c r="E218" s="1153"/>
      <c r="F218" s="1153"/>
      <c r="G218" s="1153"/>
      <c r="H218" s="1153"/>
      <c r="I218" s="1153"/>
      <c r="J218" s="1153"/>
      <c r="K218" s="1154"/>
    </row>
    <row r="219" spans="1:11" x14ac:dyDescent="0.35">
      <c r="A219" s="1151" t="s">
        <v>328</v>
      </c>
      <c r="B219" s="1152"/>
      <c r="C219" s="1153"/>
      <c r="D219" s="1153"/>
      <c r="E219" s="1153"/>
      <c r="F219" s="1153"/>
      <c r="G219" s="1153"/>
      <c r="H219" s="1153"/>
      <c r="I219" s="1153"/>
      <c r="J219" s="1153"/>
      <c r="K219" s="1154"/>
    </row>
    <row r="220" spans="1:11" x14ac:dyDescent="0.35">
      <c r="A220" s="1151" t="s">
        <v>330</v>
      </c>
      <c r="B220" s="1152"/>
      <c r="C220" s="1153"/>
      <c r="D220" s="1153"/>
      <c r="E220" s="1153"/>
      <c r="F220" s="1153"/>
      <c r="G220" s="1153"/>
      <c r="H220" s="1153"/>
      <c r="I220" s="1153"/>
      <c r="J220" s="1153"/>
      <c r="K220" s="1154"/>
    </row>
    <row r="221" spans="1:11" x14ac:dyDescent="0.35">
      <c r="A221" s="1151" t="s">
        <v>332</v>
      </c>
      <c r="B221" s="1152"/>
      <c r="C221" s="1153"/>
      <c r="D221" s="1153"/>
      <c r="E221" s="1153"/>
      <c r="F221" s="1153"/>
      <c r="G221" s="1153"/>
      <c r="H221" s="1153"/>
      <c r="I221" s="1153"/>
      <c r="J221" s="1153"/>
      <c r="K221" s="1154"/>
    </row>
    <row r="222" spans="1:11" x14ac:dyDescent="0.35">
      <c r="A222" s="1151" t="s">
        <v>335</v>
      </c>
      <c r="B222" s="1152"/>
      <c r="C222" s="1153"/>
      <c r="D222" s="1153"/>
      <c r="E222" s="1153"/>
      <c r="F222" s="1153"/>
      <c r="G222" s="1153"/>
      <c r="H222" s="1153"/>
      <c r="I222" s="1153"/>
      <c r="J222" s="1153"/>
      <c r="K222" s="1154"/>
    </row>
    <row r="223" spans="1:11" x14ac:dyDescent="0.35">
      <c r="A223" s="1151" t="s">
        <v>339</v>
      </c>
      <c r="B223" s="1152"/>
      <c r="C223" s="1153"/>
      <c r="D223" s="1153"/>
      <c r="E223" s="1153"/>
      <c r="F223" s="1153"/>
      <c r="G223" s="1153"/>
      <c r="H223" s="1153"/>
      <c r="I223" s="1153"/>
      <c r="J223" s="1153"/>
      <c r="K223" s="1154"/>
    </row>
    <row r="224" spans="1:11" x14ac:dyDescent="0.35">
      <c r="A224" s="1151" t="s">
        <v>341</v>
      </c>
      <c r="B224" s="1152"/>
      <c r="C224" s="1153"/>
      <c r="D224" s="1153"/>
      <c r="E224" s="1153"/>
      <c r="F224" s="1153"/>
      <c r="G224" s="1153"/>
      <c r="H224" s="1153"/>
      <c r="I224" s="1153"/>
      <c r="J224" s="1153"/>
      <c r="K224" s="1154"/>
    </row>
    <row r="225" spans="1:11" x14ac:dyDescent="0.35">
      <c r="A225" s="1151" t="s">
        <v>343</v>
      </c>
      <c r="B225" s="1152"/>
      <c r="C225" s="1153"/>
      <c r="D225" s="1153"/>
      <c r="E225" s="1153"/>
      <c r="F225" s="1153"/>
      <c r="G225" s="1153"/>
      <c r="H225" s="1153"/>
      <c r="I225" s="1153"/>
      <c r="J225" s="1153"/>
      <c r="K225" s="1154"/>
    </row>
    <row r="226" spans="1:11" x14ac:dyDescent="0.35">
      <c r="A226" s="1151" t="s">
        <v>345</v>
      </c>
      <c r="B226" s="1152"/>
      <c r="C226" s="1153"/>
      <c r="D226" s="1153"/>
      <c r="E226" s="1153"/>
      <c r="F226" s="1153"/>
      <c r="G226" s="1153"/>
      <c r="H226" s="1153"/>
      <c r="I226" s="1153"/>
      <c r="J226" s="1153"/>
      <c r="K226" s="1154"/>
    </row>
    <row r="227" spans="1:11" x14ac:dyDescent="0.35">
      <c r="A227" s="1151" t="s">
        <v>347</v>
      </c>
      <c r="B227" s="1152"/>
      <c r="C227" s="1153"/>
      <c r="D227" s="1153"/>
      <c r="E227" s="1153"/>
      <c r="F227" s="1153"/>
      <c r="G227" s="1153"/>
      <c r="H227" s="1153"/>
      <c r="I227" s="1153"/>
      <c r="J227" s="1153"/>
      <c r="K227" s="1154"/>
    </row>
    <row r="228" spans="1:11" x14ac:dyDescent="0.35">
      <c r="A228" s="1151" t="s">
        <v>351</v>
      </c>
      <c r="B228" s="1152"/>
      <c r="C228" s="1153"/>
      <c r="D228" s="1153"/>
      <c r="E228" s="1153"/>
      <c r="F228" s="1153"/>
      <c r="G228" s="1153"/>
      <c r="H228" s="1153"/>
      <c r="I228" s="1153"/>
      <c r="J228" s="1153"/>
      <c r="K228" s="1154"/>
    </row>
    <row r="229" spans="1:11" x14ac:dyDescent="0.35">
      <c r="A229" s="1151" t="s">
        <v>353</v>
      </c>
      <c r="B229" s="1152"/>
      <c r="C229" s="1153"/>
      <c r="D229" s="1153"/>
      <c r="E229" s="1153"/>
      <c r="F229" s="1153"/>
      <c r="G229" s="1153"/>
      <c r="H229" s="1153"/>
      <c r="I229" s="1153"/>
      <c r="J229" s="1153"/>
      <c r="K229" s="1154"/>
    </row>
    <row r="230" spans="1:11" x14ac:dyDescent="0.35">
      <c r="A230" s="1151" t="s">
        <v>355</v>
      </c>
      <c r="B230" s="1152"/>
      <c r="C230" s="1153"/>
      <c r="D230" s="1153"/>
      <c r="E230" s="1153"/>
      <c r="F230" s="1153"/>
      <c r="G230" s="1153"/>
      <c r="H230" s="1153"/>
      <c r="I230" s="1153"/>
      <c r="J230" s="1153"/>
      <c r="K230" s="1154"/>
    </row>
    <row r="231" spans="1:11" x14ac:dyDescent="0.35">
      <c r="A231" s="1151" t="s">
        <v>357</v>
      </c>
      <c r="B231" s="1152"/>
      <c r="C231" s="1153"/>
      <c r="D231" s="1153"/>
      <c r="E231" s="1153"/>
      <c r="F231" s="1153"/>
      <c r="G231" s="1153"/>
      <c r="H231" s="1153"/>
      <c r="I231" s="1153"/>
      <c r="J231" s="1153"/>
      <c r="K231" s="1154"/>
    </row>
    <row r="232" spans="1:11" x14ac:dyDescent="0.35">
      <c r="A232" s="1151" t="s">
        <v>359</v>
      </c>
      <c r="B232" s="1152"/>
      <c r="C232" s="1153"/>
      <c r="D232" s="1153"/>
      <c r="E232" s="1153"/>
      <c r="F232" s="1153"/>
      <c r="G232" s="1153"/>
      <c r="H232" s="1153"/>
      <c r="I232" s="1153"/>
      <c r="J232" s="1153"/>
      <c r="K232" s="1154"/>
    </row>
    <row r="233" spans="1:11" x14ac:dyDescent="0.35">
      <c r="A233" s="1151" t="s">
        <v>361</v>
      </c>
      <c r="B233" s="1152"/>
      <c r="C233" s="1153"/>
      <c r="D233" s="1153"/>
      <c r="E233" s="1153"/>
      <c r="F233" s="1153"/>
      <c r="G233" s="1153"/>
      <c r="H233" s="1153"/>
      <c r="I233" s="1153"/>
      <c r="J233" s="1153"/>
      <c r="K233" s="1154"/>
    </row>
    <row r="234" spans="1:11" x14ac:dyDescent="0.35">
      <c r="A234" s="1151" t="s">
        <v>363</v>
      </c>
      <c r="B234" s="1152"/>
      <c r="C234" s="1153"/>
      <c r="D234" s="1153"/>
      <c r="E234" s="1153"/>
      <c r="F234" s="1153"/>
      <c r="G234" s="1153"/>
      <c r="H234" s="1153"/>
      <c r="I234" s="1153"/>
      <c r="J234" s="1153"/>
      <c r="K234" s="1154"/>
    </row>
    <row r="235" spans="1:11" x14ac:dyDescent="0.35">
      <c r="A235" s="1151" t="s">
        <v>365</v>
      </c>
      <c r="B235" s="1152"/>
      <c r="C235" s="1153"/>
      <c r="D235" s="1153"/>
      <c r="E235" s="1153"/>
      <c r="F235" s="1153"/>
      <c r="G235" s="1153"/>
      <c r="H235" s="1153"/>
      <c r="I235" s="1153"/>
      <c r="J235" s="1153"/>
      <c r="K235" s="1154"/>
    </row>
    <row r="236" spans="1:11" x14ac:dyDescent="0.35">
      <c r="A236" s="1151" t="s">
        <v>367</v>
      </c>
      <c r="B236" s="1152"/>
      <c r="C236" s="1153"/>
      <c r="D236" s="1153"/>
      <c r="E236" s="1153"/>
      <c r="F236" s="1153"/>
      <c r="G236" s="1153"/>
      <c r="H236" s="1153"/>
      <c r="I236" s="1153"/>
      <c r="J236" s="1153"/>
      <c r="K236" s="1154"/>
    </row>
    <row r="237" spans="1:11" x14ac:dyDescent="0.35">
      <c r="A237" s="1151" t="s">
        <v>369</v>
      </c>
      <c r="B237" s="1152"/>
      <c r="C237" s="1153"/>
      <c r="D237" s="1153"/>
      <c r="E237" s="1153"/>
      <c r="F237" s="1153"/>
      <c r="G237" s="1153"/>
      <c r="H237" s="1153"/>
      <c r="I237" s="1153"/>
      <c r="J237" s="1153"/>
      <c r="K237" s="1154"/>
    </row>
    <row r="238" spans="1:11" x14ac:dyDescent="0.35">
      <c r="A238" s="1151" t="s">
        <v>371</v>
      </c>
      <c r="B238" s="1152"/>
      <c r="C238" s="1153"/>
      <c r="D238" s="1153"/>
      <c r="E238" s="1153"/>
      <c r="F238" s="1153"/>
      <c r="G238" s="1153"/>
      <c r="H238" s="1153"/>
      <c r="I238" s="1153"/>
      <c r="J238" s="1153"/>
      <c r="K238" s="1154"/>
    </row>
    <row r="239" spans="1:11" x14ac:dyDescent="0.35">
      <c r="A239" s="1151" t="s">
        <v>373</v>
      </c>
      <c r="B239" s="1152"/>
      <c r="C239" s="1153"/>
      <c r="D239" s="1153"/>
      <c r="E239" s="1153"/>
      <c r="F239" s="1153"/>
      <c r="G239" s="1153"/>
      <c r="H239" s="1153"/>
      <c r="I239" s="1153"/>
      <c r="J239" s="1153"/>
      <c r="K239" s="1154"/>
    </row>
    <row r="240" spans="1:11" x14ac:dyDescent="0.35">
      <c r="A240" s="1151" t="s">
        <v>375</v>
      </c>
      <c r="B240" s="1152"/>
      <c r="C240" s="1153"/>
      <c r="D240" s="1153"/>
      <c r="E240" s="1153"/>
      <c r="F240" s="1153"/>
      <c r="G240" s="1153"/>
      <c r="H240" s="1153"/>
      <c r="I240" s="1153"/>
      <c r="J240" s="1153"/>
      <c r="K240" s="1154"/>
    </row>
    <row r="241" spans="1:11" x14ac:dyDescent="0.35">
      <c r="A241" s="1151" t="s">
        <v>377</v>
      </c>
      <c r="B241" s="1152"/>
      <c r="C241" s="1153"/>
      <c r="D241" s="1153"/>
      <c r="E241" s="1153"/>
      <c r="F241" s="1153"/>
      <c r="G241" s="1153"/>
      <c r="H241" s="1153"/>
      <c r="I241" s="1153"/>
      <c r="J241" s="1153"/>
      <c r="K241" s="1154"/>
    </row>
    <row r="242" spans="1:11" x14ac:dyDescent="0.35">
      <c r="A242" s="1151" t="s">
        <v>379</v>
      </c>
      <c r="B242" s="1152"/>
      <c r="C242" s="1153"/>
      <c r="D242" s="1153"/>
      <c r="E242" s="1153"/>
      <c r="F242" s="1153"/>
      <c r="G242" s="1153"/>
      <c r="H242" s="1153"/>
      <c r="I242" s="1153"/>
      <c r="J242" s="1153"/>
      <c r="K242" s="1154"/>
    </row>
    <row r="243" spans="1:11" x14ac:dyDescent="0.35">
      <c r="A243" s="1151" t="s">
        <v>381</v>
      </c>
      <c r="B243" s="1152"/>
      <c r="C243" s="1153"/>
      <c r="D243" s="1153"/>
      <c r="E243" s="1153"/>
      <c r="F243" s="1153"/>
      <c r="G243" s="1153"/>
      <c r="H243" s="1153"/>
      <c r="I243" s="1153"/>
      <c r="J243" s="1153"/>
      <c r="K243" s="1154"/>
    </row>
    <row r="244" spans="1:11" x14ac:dyDescent="0.35">
      <c r="A244" s="1151" t="s">
        <v>383</v>
      </c>
      <c r="B244" s="1152"/>
      <c r="C244" s="1153"/>
      <c r="D244" s="1153"/>
      <c r="E244" s="1153"/>
      <c r="F244" s="1153"/>
      <c r="G244" s="1153"/>
      <c r="H244" s="1153"/>
      <c r="I244" s="1153"/>
      <c r="J244" s="1153"/>
      <c r="K244" s="1154"/>
    </row>
    <row r="245" spans="1:11" x14ac:dyDescent="0.35">
      <c r="A245" s="1151" t="s">
        <v>385</v>
      </c>
      <c r="B245" s="1152"/>
      <c r="C245" s="1153"/>
      <c r="D245" s="1153"/>
      <c r="E245" s="1153"/>
      <c r="F245" s="1153"/>
      <c r="G245" s="1153"/>
      <c r="H245" s="1153"/>
      <c r="I245" s="1153"/>
      <c r="J245" s="1153"/>
      <c r="K245" s="1154"/>
    </row>
    <row r="246" spans="1:11" ht="15" thickBot="1" x14ac:dyDescent="0.4">
      <c r="A246" s="1155" t="s">
        <v>387</v>
      </c>
      <c r="B246" s="1156"/>
      <c r="C246" s="1157"/>
      <c r="D246" s="1157"/>
      <c r="E246" s="1157"/>
      <c r="F246" s="1157"/>
      <c r="G246" s="1157"/>
      <c r="H246" s="1157"/>
      <c r="I246" s="1157"/>
      <c r="J246" s="1157"/>
      <c r="K246" s="1158"/>
    </row>
  </sheetData>
  <mergeCells count="10">
    <mergeCell ref="I13:I14"/>
    <mergeCell ref="J13:J14"/>
    <mergeCell ref="K13:K14"/>
    <mergeCell ref="B155:K155"/>
    <mergeCell ref="C13:C14"/>
    <mergeCell ref="D13:D14"/>
    <mergeCell ref="E13:E14"/>
    <mergeCell ref="F13:F14"/>
    <mergeCell ref="G13:G14"/>
    <mergeCell ref="H13:H14"/>
  </mergeCells>
  <conditionalFormatting sqref="K22:K32 K36:K38 K45:K47 K63:K65 K83:K85 K102:K103 K105:K107 K113:K115 K135:K137 K146">
    <cfRule type="containsText" dxfId="231" priority="303" operator="containsText" text="OK">
      <formula>NOT(ISERROR(SEARCH("OK",K22)))</formula>
    </cfRule>
    <cfRule type="containsText" dxfId="230" priority="304" operator="containsText" text="Question">
      <formula>NOT(ISERROR(SEARCH("Question",K22)))</formula>
    </cfRule>
  </conditionalFormatting>
  <conditionalFormatting sqref="K33:K35">
    <cfRule type="containsText" dxfId="229" priority="301" operator="containsText" text="OK">
      <formula>NOT(ISERROR(SEARCH("OK",K33)))</formula>
    </cfRule>
    <cfRule type="containsText" dxfId="228" priority="302" operator="containsText" text="Question">
      <formula>NOT(ISERROR(SEARCH("Question",K33)))</formula>
    </cfRule>
  </conditionalFormatting>
  <conditionalFormatting sqref="K39:K44">
    <cfRule type="containsText" dxfId="227" priority="299" operator="containsText" text="OK">
      <formula>NOT(ISERROR(SEARCH("OK",K39)))</formula>
    </cfRule>
    <cfRule type="containsText" dxfId="226" priority="300" operator="containsText" text="Question">
      <formula>NOT(ISERROR(SEARCH("Question",K39)))</formula>
    </cfRule>
  </conditionalFormatting>
  <conditionalFormatting sqref="K48:K62">
    <cfRule type="containsText" dxfId="225" priority="297" operator="containsText" text="OK">
      <formula>NOT(ISERROR(SEARCH("OK",K48)))</formula>
    </cfRule>
    <cfRule type="containsText" dxfId="224" priority="298" operator="containsText" text="Question">
      <formula>NOT(ISERROR(SEARCH("Question",K48)))</formula>
    </cfRule>
  </conditionalFormatting>
  <conditionalFormatting sqref="K66:K82">
    <cfRule type="containsText" dxfId="223" priority="295" operator="containsText" text="OK">
      <formula>NOT(ISERROR(SEARCH("OK",K66)))</formula>
    </cfRule>
    <cfRule type="containsText" dxfId="222" priority="296" operator="containsText" text="Question">
      <formula>NOT(ISERROR(SEARCH("Question",K66)))</formula>
    </cfRule>
  </conditionalFormatting>
  <conditionalFormatting sqref="K86:K101">
    <cfRule type="containsText" dxfId="221" priority="293" operator="containsText" text="OK">
      <formula>NOT(ISERROR(SEARCH("OK",K86)))</formula>
    </cfRule>
    <cfRule type="containsText" dxfId="220" priority="294" operator="containsText" text="Question">
      <formula>NOT(ISERROR(SEARCH("Question",K86)))</formula>
    </cfRule>
  </conditionalFormatting>
  <conditionalFormatting sqref="K104">
    <cfRule type="containsText" dxfId="219" priority="291" operator="containsText" text="OK">
      <formula>NOT(ISERROR(SEARCH("OK",K104)))</formula>
    </cfRule>
    <cfRule type="containsText" dxfId="218" priority="292" operator="containsText" text="Question">
      <formula>NOT(ISERROR(SEARCH("Question",K104)))</formula>
    </cfRule>
  </conditionalFormatting>
  <conditionalFormatting sqref="K108:K112">
    <cfRule type="containsText" dxfId="217" priority="289" operator="containsText" text="OK">
      <formula>NOT(ISERROR(SEARCH("OK",K108)))</formula>
    </cfRule>
    <cfRule type="containsText" dxfId="216" priority="290" operator="containsText" text="Question">
      <formula>NOT(ISERROR(SEARCH("Question",K108)))</formula>
    </cfRule>
  </conditionalFormatting>
  <conditionalFormatting sqref="K116:K134">
    <cfRule type="containsText" dxfId="215" priority="287" operator="containsText" text="OK">
      <formula>NOT(ISERROR(SEARCH("OK",K116)))</formula>
    </cfRule>
    <cfRule type="containsText" dxfId="214" priority="288" operator="containsText" text="Question">
      <formula>NOT(ISERROR(SEARCH("Question",K116)))</formula>
    </cfRule>
  </conditionalFormatting>
  <conditionalFormatting sqref="K138:K145">
    <cfRule type="containsText" dxfId="213" priority="285" operator="containsText" text="OK">
      <formula>NOT(ISERROR(SEARCH("OK",K138)))</formula>
    </cfRule>
    <cfRule type="containsText" dxfId="212" priority="286" operator="containsText" text="Question">
      <formula>NOT(ISERROR(SEARCH("Question",K138)))</formula>
    </cfRule>
  </conditionalFormatting>
  <conditionalFormatting sqref="K22:K152">
    <cfRule type="containsText" dxfId="211" priority="283" operator="containsText" text="NO">
      <formula>NOT(ISERROR(SEARCH("NO",K22)))</formula>
    </cfRule>
    <cfRule type="containsText" dxfId="210" priority="284" operator="containsText" text="Yes">
      <formula>NOT(ISERROR(SEARCH("Yes",K22)))</formula>
    </cfRule>
  </conditionalFormatting>
  <conditionalFormatting sqref="A156:K156">
    <cfRule type="expression" priority="280" stopIfTrue="1">
      <formula>NOT(ISBLANK($B156))</formula>
    </cfRule>
    <cfRule type="expression" dxfId="209" priority="281">
      <formula>$K22="No"</formula>
    </cfRule>
    <cfRule type="expression" dxfId="208" priority="282">
      <formula>$K22="Yes"</formula>
    </cfRule>
  </conditionalFormatting>
  <conditionalFormatting sqref="A157:K157">
    <cfRule type="expression" priority="277" stopIfTrue="1">
      <formula>NOT(ISBLANK($B157))</formula>
    </cfRule>
    <cfRule type="expression" dxfId="207" priority="278">
      <formula>$K23="No"</formula>
    </cfRule>
    <cfRule type="expression" dxfId="206" priority="279">
      <formula>$K23="Yes"</formula>
    </cfRule>
  </conditionalFormatting>
  <conditionalFormatting sqref="A158:K158">
    <cfRule type="expression" priority="274" stopIfTrue="1">
      <formula>NOT(ISBLANK($B158))</formula>
    </cfRule>
    <cfRule type="expression" dxfId="205" priority="275">
      <formula>$K24="No"</formula>
    </cfRule>
    <cfRule type="expression" dxfId="204" priority="276">
      <formula>$K24="Yes"</formula>
    </cfRule>
  </conditionalFormatting>
  <conditionalFormatting sqref="A159:K159">
    <cfRule type="expression" priority="271" stopIfTrue="1">
      <formula>NOT(ISBLANK($B159))</formula>
    </cfRule>
    <cfRule type="expression" dxfId="203" priority="272">
      <formula>$K25="No"</formula>
    </cfRule>
    <cfRule type="expression" dxfId="202" priority="273">
      <formula>$K25="Yes"</formula>
    </cfRule>
  </conditionalFormatting>
  <conditionalFormatting sqref="A160:K160">
    <cfRule type="expression" priority="268" stopIfTrue="1">
      <formula>NOT(ISBLANK($B160))</formula>
    </cfRule>
    <cfRule type="expression" dxfId="201" priority="269">
      <formula>$K26="No"</formula>
    </cfRule>
    <cfRule type="expression" dxfId="200" priority="270">
      <formula>$K26="Yes"</formula>
    </cfRule>
  </conditionalFormatting>
  <conditionalFormatting sqref="A161:K161">
    <cfRule type="expression" priority="265" stopIfTrue="1">
      <formula>NOT(ISBLANK($B161))</formula>
    </cfRule>
    <cfRule type="expression" dxfId="199" priority="266">
      <formula>$K27="No"</formula>
    </cfRule>
    <cfRule type="expression" dxfId="198" priority="267">
      <formula>$K27="Yes"</formula>
    </cfRule>
  </conditionalFormatting>
  <conditionalFormatting sqref="A162:K162">
    <cfRule type="expression" priority="262" stopIfTrue="1">
      <formula>NOT(ISBLANK($B162))</formula>
    </cfRule>
    <cfRule type="expression" dxfId="197" priority="263">
      <formula>$K28="No"</formula>
    </cfRule>
    <cfRule type="expression" dxfId="196" priority="264">
      <formula>$K28="Yes"</formula>
    </cfRule>
  </conditionalFormatting>
  <conditionalFormatting sqref="A163:K163">
    <cfRule type="expression" priority="259" stopIfTrue="1">
      <formula>NOT(ISBLANK($B163))</formula>
    </cfRule>
    <cfRule type="expression" dxfId="195" priority="260">
      <formula>$K29="No"</formula>
    </cfRule>
    <cfRule type="expression" dxfId="194" priority="261">
      <formula>$K29="Yes"</formula>
    </cfRule>
  </conditionalFormatting>
  <conditionalFormatting sqref="A164:K164">
    <cfRule type="expression" priority="256" stopIfTrue="1">
      <formula>NOT(ISBLANK($B164))</formula>
    </cfRule>
    <cfRule type="expression" dxfId="193" priority="257">
      <formula>$K30="No"</formula>
    </cfRule>
    <cfRule type="expression" dxfId="192" priority="258">
      <formula>$K30="Yes"</formula>
    </cfRule>
  </conditionalFormatting>
  <conditionalFormatting sqref="A165:K165">
    <cfRule type="expression" priority="253" stopIfTrue="1">
      <formula>NOT(ISBLANK($B165))</formula>
    </cfRule>
    <cfRule type="expression" dxfId="191" priority="254">
      <formula>$K33="No"</formula>
    </cfRule>
    <cfRule type="expression" dxfId="190" priority="255">
      <formula>$K33="Yes"</formula>
    </cfRule>
  </conditionalFormatting>
  <conditionalFormatting sqref="A166:K166">
    <cfRule type="expression" priority="250" stopIfTrue="1">
      <formula>NOT(ISBLANK($B166))</formula>
    </cfRule>
    <cfRule type="expression" dxfId="189" priority="251">
      <formula>$K34="No"</formula>
    </cfRule>
    <cfRule type="expression" dxfId="188" priority="252">
      <formula>$K34="Yes"</formula>
    </cfRule>
  </conditionalFormatting>
  <conditionalFormatting sqref="A167:K167">
    <cfRule type="expression" priority="247" stopIfTrue="1">
      <formula>NOT(ISBLANK($B167))</formula>
    </cfRule>
    <cfRule type="expression" dxfId="187" priority="248">
      <formula>$K35="No"</formula>
    </cfRule>
    <cfRule type="expression" dxfId="186" priority="249">
      <formula>$K35="Yes"</formula>
    </cfRule>
  </conditionalFormatting>
  <conditionalFormatting sqref="A168:K168">
    <cfRule type="expression" priority="244" stopIfTrue="1">
      <formula>NOT(ISBLANK($B168))</formula>
    </cfRule>
    <cfRule type="expression" dxfId="185" priority="245">
      <formula>$K39="No"</formula>
    </cfRule>
    <cfRule type="expression" dxfId="184" priority="246">
      <formula>$K39="Yes"</formula>
    </cfRule>
  </conditionalFormatting>
  <conditionalFormatting sqref="A169:K169">
    <cfRule type="expression" priority="241" stopIfTrue="1">
      <formula>NOT(ISBLANK($B169))</formula>
    </cfRule>
    <cfRule type="expression" dxfId="183" priority="242">
      <formula>$K40="No"</formula>
    </cfRule>
    <cfRule type="expression" dxfId="182" priority="243">
      <formula>$K40="Yes"</formula>
    </cfRule>
  </conditionalFormatting>
  <conditionalFormatting sqref="A170:K170">
    <cfRule type="expression" priority="238" stopIfTrue="1">
      <formula>NOT(ISBLANK($B170))</formula>
    </cfRule>
    <cfRule type="expression" dxfId="181" priority="239">
      <formula>$K41="No"</formula>
    </cfRule>
    <cfRule type="expression" dxfId="180" priority="240">
      <formula>$K41="Yes"</formula>
    </cfRule>
  </conditionalFormatting>
  <conditionalFormatting sqref="A171:K171">
    <cfRule type="expression" priority="235" stopIfTrue="1">
      <formula>NOT(ISBLANK($B171))</formula>
    </cfRule>
    <cfRule type="expression" dxfId="179" priority="236">
      <formula>$K42="No"</formula>
    </cfRule>
    <cfRule type="expression" dxfId="178" priority="237">
      <formula>$K42="Yes"</formula>
    </cfRule>
  </conditionalFormatting>
  <conditionalFormatting sqref="A172:K172">
    <cfRule type="expression" priority="232" stopIfTrue="1">
      <formula>NOT(ISBLANK($B172))</formula>
    </cfRule>
    <cfRule type="expression" dxfId="177" priority="233">
      <formula>$K43="No"</formula>
    </cfRule>
    <cfRule type="expression" dxfId="176" priority="234">
      <formula>$K43="Yes"</formula>
    </cfRule>
  </conditionalFormatting>
  <conditionalFormatting sqref="A173:K173">
    <cfRule type="expression" priority="229" stopIfTrue="1">
      <formula>NOT(ISBLANK($B173))</formula>
    </cfRule>
    <cfRule type="expression" dxfId="175" priority="230">
      <formula>$K44="No"</formula>
    </cfRule>
    <cfRule type="expression" dxfId="174" priority="231">
      <formula>$K44="Yes"</formula>
    </cfRule>
  </conditionalFormatting>
  <conditionalFormatting sqref="A174:K174">
    <cfRule type="expression" priority="226" stopIfTrue="1">
      <formula>NOT(ISBLANK($B174))</formula>
    </cfRule>
    <cfRule type="expression" dxfId="173" priority="227">
      <formula>$K48="No"</formula>
    </cfRule>
    <cfRule type="expression" dxfId="172" priority="228">
      <formula>$K48="Yes"</formula>
    </cfRule>
  </conditionalFormatting>
  <conditionalFormatting sqref="A175:K175">
    <cfRule type="expression" priority="223" stopIfTrue="1">
      <formula>NOT(ISBLANK($B175))</formula>
    </cfRule>
    <cfRule type="expression" dxfId="171" priority="224">
      <formula>$K49="No"</formula>
    </cfRule>
    <cfRule type="expression" dxfId="170" priority="225">
      <formula>$K49="Yes"</formula>
    </cfRule>
  </conditionalFormatting>
  <conditionalFormatting sqref="A176:K176">
    <cfRule type="expression" priority="220" stopIfTrue="1">
      <formula>NOT(ISBLANK($B176))</formula>
    </cfRule>
    <cfRule type="expression" dxfId="169" priority="221">
      <formula>$K50="No"</formula>
    </cfRule>
    <cfRule type="expression" dxfId="168" priority="222">
      <formula>$K50="Yes"</formula>
    </cfRule>
  </conditionalFormatting>
  <conditionalFormatting sqref="A177:K177">
    <cfRule type="expression" priority="217" stopIfTrue="1">
      <formula>NOT(ISBLANK($B177))</formula>
    </cfRule>
    <cfRule type="expression" dxfId="167" priority="218">
      <formula>$K51="No"</formula>
    </cfRule>
    <cfRule type="expression" dxfId="166" priority="219">
      <formula>$K51="Yes"</formula>
    </cfRule>
  </conditionalFormatting>
  <conditionalFormatting sqref="A178:K178">
    <cfRule type="expression" priority="214" stopIfTrue="1">
      <formula>NOT(ISBLANK($B178))</formula>
    </cfRule>
    <cfRule type="expression" dxfId="165" priority="215">
      <formula>$K52="No"</formula>
    </cfRule>
    <cfRule type="expression" dxfId="164" priority="216">
      <formula>$K52="Yes"</formula>
    </cfRule>
  </conditionalFormatting>
  <conditionalFormatting sqref="A179:K179">
    <cfRule type="expression" priority="211" stopIfTrue="1">
      <formula>NOT(ISBLANK($B179))</formula>
    </cfRule>
    <cfRule type="expression" dxfId="163" priority="212">
      <formula>$K53="No"</formula>
    </cfRule>
    <cfRule type="expression" dxfId="162" priority="213">
      <formula>$K53="Yes"</formula>
    </cfRule>
  </conditionalFormatting>
  <conditionalFormatting sqref="A180:K180">
    <cfRule type="expression" priority="208" stopIfTrue="1">
      <formula>NOT(ISBLANK($B180))</formula>
    </cfRule>
    <cfRule type="expression" dxfId="161" priority="209">
      <formula>$K54="No"</formula>
    </cfRule>
    <cfRule type="expression" dxfId="160" priority="210">
      <formula>$K54="Yes"</formula>
    </cfRule>
  </conditionalFormatting>
  <conditionalFormatting sqref="A181:K181">
    <cfRule type="expression" priority="205" stopIfTrue="1">
      <formula>NOT(ISBLANK($B181))</formula>
    </cfRule>
    <cfRule type="expression" dxfId="159" priority="206">
      <formula>$K55="No"</formula>
    </cfRule>
    <cfRule type="expression" dxfId="158" priority="207">
      <formula>$K55="Yes"</formula>
    </cfRule>
  </conditionalFormatting>
  <conditionalFormatting sqref="A182:K182">
    <cfRule type="expression" priority="202" stopIfTrue="1">
      <formula>NOT(ISBLANK($B182))</formula>
    </cfRule>
    <cfRule type="expression" dxfId="157" priority="203">
      <formula>$K56="No"</formula>
    </cfRule>
    <cfRule type="expression" dxfId="156" priority="204">
      <formula>$K56="Yes"</formula>
    </cfRule>
  </conditionalFormatting>
  <conditionalFormatting sqref="A183:K183">
    <cfRule type="expression" priority="199" stopIfTrue="1">
      <formula>NOT(ISBLANK($B183))</formula>
    </cfRule>
    <cfRule type="expression" dxfId="155" priority="200">
      <formula>$K57="No"</formula>
    </cfRule>
    <cfRule type="expression" dxfId="154" priority="201">
      <formula>$K57="Yes"</formula>
    </cfRule>
  </conditionalFormatting>
  <conditionalFormatting sqref="A184:K184">
    <cfRule type="expression" priority="196" stopIfTrue="1">
      <formula>NOT(ISBLANK($B184))</formula>
    </cfRule>
    <cfRule type="expression" dxfId="153" priority="197">
      <formula>$K58="No"</formula>
    </cfRule>
    <cfRule type="expression" dxfId="152" priority="198">
      <formula>$K58="Yes"</formula>
    </cfRule>
  </conditionalFormatting>
  <conditionalFormatting sqref="A185:K185">
    <cfRule type="expression" priority="193" stopIfTrue="1">
      <formula>NOT(ISBLANK($B185))</formula>
    </cfRule>
    <cfRule type="expression" dxfId="151" priority="194">
      <formula>$K59="No"</formula>
    </cfRule>
    <cfRule type="expression" dxfId="150" priority="195">
      <formula>$K59="Yes"</formula>
    </cfRule>
  </conditionalFormatting>
  <conditionalFormatting sqref="A186:K186">
    <cfRule type="expression" priority="190" stopIfTrue="1">
      <formula>NOT(ISBLANK($B186))</formula>
    </cfRule>
    <cfRule type="expression" dxfId="149" priority="191">
      <formula>$K60="No"</formula>
    </cfRule>
    <cfRule type="expression" dxfId="148" priority="192">
      <formula>$K60="Yes"</formula>
    </cfRule>
  </conditionalFormatting>
  <conditionalFormatting sqref="A187:K187">
    <cfRule type="expression" priority="187" stopIfTrue="1">
      <formula>NOT(ISBLANK($B187))</formula>
    </cfRule>
    <cfRule type="expression" dxfId="147" priority="188">
      <formula>$K61="No"</formula>
    </cfRule>
    <cfRule type="expression" dxfId="146" priority="189">
      <formula>$K61="Yes"</formula>
    </cfRule>
  </conditionalFormatting>
  <conditionalFormatting sqref="A188:K188">
    <cfRule type="expression" priority="184" stopIfTrue="1">
      <formula>NOT(ISBLANK($B188))</formula>
    </cfRule>
    <cfRule type="expression" dxfId="145" priority="185">
      <formula>$K62="No"</formula>
    </cfRule>
    <cfRule type="expression" dxfId="144" priority="186">
      <formula>$K62="Yes"</formula>
    </cfRule>
  </conditionalFormatting>
  <conditionalFormatting sqref="A189:K189">
    <cfRule type="expression" priority="181" stopIfTrue="1">
      <formula>NOT(ISBLANK($B189))</formula>
    </cfRule>
    <cfRule type="expression" dxfId="143" priority="182">
      <formula>$K66="No"</formula>
    </cfRule>
    <cfRule type="expression" dxfId="142" priority="183">
      <formula>$K66="Yes"</formula>
    </cfRule>
  </conditionalFormatting>
  <conditionalFormatting sqref="A190:K190">
    <cfRule type="expression" priority="178" stopIfTrue="1">
      <formula>NOT(ISBLANK($B190))</formula>
    </cfRule>
    <cfRule type="expression" dxfId="141" priority="179">
      <formula>$K67="No"</formula>
    </cfRule>
    <cfRule type="expression" dxfId="140" priority="180">
      <formula>$K67="Yes"</formula>
    </cfRule>
  </conditionalFormatting>
  <conditionalFormatting sqref="A191:K191">
    <cfRule type="expression" priority="175" stopIfTrue="1">
      <formula>NOT(ISBLANK($B191))</formula>
    </cfRule>
    <cfRule type="expression" dxfId="139" priority="176">
      <formula>$K68="No"</formula>
    </cfRule>
    <cfRule type="expression" dxfId="138" priority="177">
      <formula>$K68="Yes"</formula>
    </cfRule>
  </conditionalFormatting>
  <conditionalFormatting sqref="A192:K192">
    <cfRule type="expression" priority="172" stopIfTrue="1">
      <formula>NOT(ISBLANK($B192))</formula>
    </cfRule>
    <cfRule type="expression" dxfId="137" priority="173">
      <formula>$K69="No"</formula>
    </cfRule>
    <cfRule type="expression" dxfId="136" priority="174">
      <formula>$K69="Yes"</formula>
    </cfRule>
  </conditionalFormatting>
  <conditionalFormatting sqref="A193:K193">
    <cfRule type="expression" priority="169" stopIfTrue="1">
      <formula>NOT(ISBLANK($B193))</formula>
    </cfRule>
    <cfRule type="expression" dxfId="135" priority="170">
      <formula>$K70="No"</formula>
    </cfRule>
    <cfRule type="expression" dxfId="134" priority="171">
      <formula>$K70="Yes"</formula>
    </cfRule>
  </conditionalFormatting>
  <conditionalFormatting sqref="A194:K194">
    <cfRule type="expression" priority="166" stopIfTrue="1">
      <formula>NOT(ISBLANK($B194))</formula>
    </cfRule>
    <cfRule type="expression" dxfId="133" priority="167">
      <formula>$K71="No"</formula>
    </cfRule>
    <cfRule type="expression" dxfId="132" priority="168">
      <formula>$K71="Yes"</formula>
    </cfRule>
  </conditionalFormatting>
  <conditionalFormatting sqref="A195:K195">
    <cfRule type="expression" priority="163" stopIfTrue="1">
      <formula>NOT(ISBLANK($B195))</formula>
    </cfRule>
    <cfRule type="expression" dxfId="131" priority="164">
      <formula>$K72="No"</formula>
    </cfRule>
    <cfRule type="expression" dxfId="130" priority="165">
      <formula>$K72="Yes"</formula>
    </cfRule>
  </conditionalFormatting>
  <conditionalFormatting sqref="A196:K196">
    <cfRule type="expression" priority="160" stopIfTrue="1">
      <formula>NOT(ISBLANK($B196))</formula>
    </cfRule>
    <cfRule type="expression" dxfId="129" priority="161">
      <formula>$K73="No"</formula>
    </cfRule>
    <cfRule type="expression" dxfId="128" priority="162">
      <formula>$K73="Yes"</formula>
    </cfRule>
  </conditionalFormatting>
  <conditionalFormatting sqref="A197:K197">
    <cfRule type="expression" priority="157" stopIfTrue="1">
      <formula>NOT(ISBLANK($B197))</formula>
    </cfRule>
    <cfRule type="expression" dxfId="127" priority="158">
      <formula>$K74="No"</formula>
    </cfRule>
    <cfRule type="expression" dxfId="126" priority="159">
      <formula>$K74="Yes"</formula>
    </cfRule>
  </conditionalFormatting>
  <conditionalFormatting sqref="A198:K198">
    <cfRule type="expression" priority="154" stopIfTrue="1">
      <formula>NOT(ISBLANK($B198))</formula>
    </cfRule>
    <cfRule type="expression" dxfId="125" priority="155">
      <formula>$K75="No"</formula>
    </cfRule>
    <cfRule type="expression" dxfId="124" priority="156">
      <formula>$K75="Yes"</formula>
    </cfRule>
  </conditionalFormatting>
  <conditionalFormatting sqref="A199:K199">
    <cfRule type="expression" priority="151" stopIfTrue="1">
      <formula>NOT(ISBLANK($B199))</formula>
    </cfRule>
    <cfRule type="expression" dxfId="123" priority="152">
      <formula>$K76="No"</formula>
    </cfRule>
    <cfRule type="expression" dxfId="122" priority="153">
      <formula>$K76="Yes"</formula>
    </cfRule>
  </conditionalFormatting>
  <conditionalFormatting sqref="A200:K200">
    <cfRule type="expression" priority="148" stopIfTrue="1">
      <formula>NOT(ISBLANK($B200))</formula>
    </cfRule>
    <cfRule type="expression" dxfId="121" priority="149">
      <formula>$K77="No"</formula>
    </cfRule>
    <cfRule type="expression" dxfId="120" priority="150">
      <formula>$K77="Yes"</formula>
    </cfRule>
  </conditionalFormatting>
  <conditionalFormatting sqref="A201:K201">
    <cfRule type="expression" priority="145" stopIfTrue="1">
      <formula>NOT(ISBLANK($B201))</formula>
    </cfRule>
    <cfRule type="expression" dxfId="119" priority="146">
      <formula>$K78="No"</formula>
    </cfRule>
    <cfRule type="expression" dxfId="118" priority="147">
      <formula>$K78="Yes"</formula>
    </cfRule>
  </conditionalFormatting>
  <conditionalFormatting sqref="A202:K202">
    <cfRule type="expression" priority="142" stopIfTrue="1">
      <formula>NOT(ISBLANK($B202))</formula>
    </cfRule>
    <cfRule type="expression" dxfId="117" priority="143">
      <formula>$K79="No"</formula>
    </cfRule>
    <cfRule type="expression" dxfId="116" priority="144">
      <formula>$K79="Yes"</formula>
    </cfRule>
  </conditionalFormatting>
  <conditionalFormatting sqref="A203:K203">
    <cfRule type="expression" priority="139" stopIfTrue="1">
      <formula>NOT(ISBLANK($B203))</formula>
    </cfRule>
    <cfRule type="expression" dxfId="115" priority="140">
      <formula>$K80="No"</formula>
    </cfRule>
    <cfRule type="expression" dxfId="114" priority="141">
      <formula>$K80="Yes"</formula>
    </cfRule>
  </conditionalFormatting>
  <conditionalFormatting sqref="A204:K204">
    <cfRule type="expression" priority="136" stopIfTrue="1">
      <formula>NOT(ISBLANK($B204))</formula>
    </cfRule>
    <cfRule type="expression" dxfId="113" priority="137">
      <formula>$K81="No"</formula>
    </cfRule>
    <cfRule type="expression" dxfId="112" priority="138">
      <formula>$K81="Yes"</formula>
    </cfRule>
  </conditionalFormatting>
  <conditionalFormatting sqref="A205:K205">
    <cfRule type="expression" priority="133" stopIfTrue="1">
      <formula>NOT(ISBLANK($B205))</formula>
    </cfRule>
    <cfRule type="expression" dxfId="111" priority="134">
      <formula>$K82="No"</formula>
    </cfRule>
    <cfRule type="expression" dxfId="110" priority="135">
      <formula>$K82="Yes"</formula>
    </cfRule>
  </conditionalFormatting>
  <conditionalFormatting sqref="A206:K206">
    <cfRule type="expression" priority="130" stopIfTrue="1">
      <formula>NOT(ISBLANK($B206))</formula>
    </cfRule>
    <cfRule type="expression" dxfId="109" priority="131">
      <formula>$K86="No"</formula>
    </cfRule>
    <cfRule type="expression" dxfId="108" priority="132">
      <formula>$K86="Yes"</formula>
    </cfRule>
  </conditionalFormatting>
  <conditionalFormatting sqref="A207:K207">
    <cfRule type="expression" priority="127" stopIfTrue="1">
      <formula>NOT(ISBLANK($B207))</formula>
    </cfRule>
    <cfRule type="expression" dxfId="107" priority="128">
      <formula>$K87="No"</formula>
    </cfRule>
    <cfRule type="expression" dxfId="106" priority="129">
      <formula>$K87="Yes"</formula>
    </cfRule>
  </conditionalFormatting>
  <conditionalFormatting sqref="A208:K208">
    <cfRule type="expression" priority="124" stopIfTrue="1">
      <formula>NOT(ISBLANK($B208))</formula>
    </cfRule>
    <cfRule type="expression" dxfId="105" priority="125">
      <formula>$K88="No"</formula>
    </cfRule>
    <cfRule type="expression" dxfId="104" priority="126">
      <formula>$K88="Yes"</formula>
    </cfRule>
  </conditionalFormatting>
  <conditionalFormatting sqref="A209:K209">
    <cfRule type="expression" priority="121" stopIfTrue="1">
      <formula>NOT(ISBLANK($B209))</formula>
    </cfRule>
    <cfRule type="expression" dxfId="103" priority="122">
      <formula>$K89="No"</formula>
    </cfRule>
    <cfRule type="expression" dxfId="102" priority="123">
      <formula>$K89="Yes"</formula>
    </cfRule>
  </conditionalFormatting>
  <conditionalFormatting sqref="A210:K210">
    <cfRule type="expression" priority="118" stopIfTrue="1">
      <formula>NOT(ISBLANK($B210))</formula>
    </cfRule>
    <cfRule type="expression" dxfId="101" priority="119">
      <formula>$K90="No"</formula>
    </cfRule>
    <cfRule type="expression" dxfId="100" priority="120">
      <formula>$K90="Yes"</formula>
    </cfRule>
  </conditionalFormatting>
  <conditionalFormatting sqref="A211:K211">
    <cfRule type="expression" priority="115" stopIfTrue="1">
      <formula>NOT(ISBLANK($B211))</formula>
    </cfRule>
    <cfRule type="expression" dxfId="99" priority="116">
      <formula>$K91="No"</formula>
    </cfRule>
    <cfRule type="expression" dxfId="98" priority="117">
      <formula>$K91="Yes"</formula>
    </cfRule>
  </conditionalFormatting>
  <conditionalFormatting sqref="A212:K212">
    <cfRule type="expression" priority="112" stopIfTrue="1">
      <formula>NOT(ISBLANK($B212))</formula>
    </cfRule>
    <cfRule type="expression" dxfId="97" priority="113">
      <formula>$K92="No"</formula>
    </cfRule>
    <cfRule type="expression" dxfId="96" priority="114">
      <formula>$K92="Yes"</formula>
    </cfRule>
  </conditionalFormatting>
  <conditionalFormatting sqref="A213:K213">
    <cfRule type="expression" priority="109" stopIfTrue="1">
      <formula>NOT(ISBLANK($B213))</formula>
    </cfRule>
    <cfRule type="expression" dxfId="95" priority="110">
      <formula>$K93="No"</formula>
    </cfRule>
    <cfRule type="expression" dxfId="94" priority="111">
      <formula>$K93="Yes"</formula>
    </cfRule>
  </conditionalFormatting>
  <conditionalFormatting sqref="A214:K214">
    <cfRule type="expression" priority="106" stopIfTrue="1">
      <formula>NOT(ISBLANK($B214))</formula>
    </cfRule>
    <cfRule type="expression" dxfId="93" priority="107">
      <formula>$K94="No"</formula>
    </cfRule>
    <cfRule type="expression" dxfId="92" priority="108">
      <formula>$K94="Yes"</formula>
    </cfRule>
  </conditionalFormatting>
  <conditionalFormatting sqref="A215:K215">
    <cfRule type="expression" priority="103" stopIfTrue="1">
      <formula>NOT(ISBLANK($B215))</formula>
    </cfRule>
    <cfRule type="expression" dxfId="91" priority="104">
      <formula>$K95="No"</formula>
    </cfRule>
    <cfRule type="expression" dxfId="90" priority="105">
      <formula>$K95="Yes"</formula>
    </cfRule>
  </conditionalFormatting>
  <conditionalFormatting sqref="A216:K216">
    <cfRule type="expression" priority="100" stopIfTrue="1">
      <formula>NOT(ISBLANK($B216))</formula>
    </cfRule>
    <cfRule type="expression" dxfId="89" priority="101">
      <formula>$K96="No"</formula>
    </cfRule>
    <cfRule type="expression" dxfId="88" priority="102">
      <formula>$K96="Yes"</formula>
    </cfRule>
  </conditionalFormatting>
  <conditionalFormatting sqref="A217:K217">
    <cfRule type="expression" priority="97" stopIfTrue="1">
      <formula>NOT(ISBLANK($B217))</formula>
    </cfRule>
    <cfRule type="expression" dxfId="87" priority="98">
      <formula>$K97="No"</formula>
    </cfRule>
    <cfRule type="expression" dxfId="86" priority="99">
      <formula>$K97="Yes"</formula>
    </cfRule>
  </conditionalFormatting>
  <conditionalFormatting sqref="A218:K218">
    <cfRule type="expression" priority="94" stopIfTrue="1">
      <formula>NOT(ISBLANK($B218))</formula>
    </cfRule>
    <cfRule type="expression" dxfId="85" priority="95">
      <formula>$K98="No"</formula>
    </cfRule>
    <cfRule type="expression" dxfId="84" priority="96">
      <formula>$K98="Yes"</formula>
    </cfRule>
  </conditionalFormatting>
  <conditionalFormatting sqref="A219:K219">
    <cfRule type="expression" priority="91" stopIfTrue="1">
      <formula>NOT(ISBLANK($B219))</formula>
    </cfRule>
    <cfRule type="expression" dxfId="83" priority="92">
      <formula>$K99="No"</formula>
    </cfRule>
    <cfRule type="expression" dxfId="82" priority="93">
      <formula>$K99="Yes"</formula>
    </cfRule>
  </conditionalFormatting>
  <conditionalFormatting sqref="A220:K220">
    <cfRule type="expression" priority="88" stopIfTrue="1">
      <formula>NOT(ISBLANK($B220))</formula>
    </cfRule>
    <cfRule type="expression" dxfId="81" priority="89">
      <formula>$K100="No"</formula>
    </cfRule>
    <cfRule type="expression" dxfId="80" priority="90">
      <formula>$K100="Yes"</formula>
    </cfRule>
  </conditionalFormatting>
  <conditionalFormatting sqref="A221:K221">
    <cfRule type="expression" priority="85" stopIfTrue="1">
      <formula>NOT(ISBLANK($B221))</formula>
    </cfRule>
    <cfRule type="expression" dxfId="79" priority="86">
      <formula>$K101="No"</formula>
    </cfRule>
    <cfRule type="expression" dxfId="78" priority="87">
      <formula>$K101="Yes"</formula>
    </cfRule>
  </conditionalFormatting>
  <conditionalFormatting sqref="A222:K222">
    <cfRule type="expression" priority="82" stopIfTrue="1">
      <formula>NOT(ISBLANK($B222))</formula>
    </cfRule>
    <cfRule type="expression" dxfId="77" priority="83">
      <formula>$K104="No"</formula>
    </cfRule>
    <cfRule type="expression" dxfId="76" priority="84">
      <formula>$K104="Yes"</formula>
    </cfRule>
  </conditionalFormatting>
  <conditionalFormatting sqref="A223:K223">
    <cfRule type="expression" priority="79" stopIfTrue="1">
      <formula>NOT(ISBLANK($B223))</formula>
    </cfRule>
    <cfRule type="expression" dxfId="75" priority="80">
      <formula>$K108="No"</formula>
    </cfRule>
    <cfRule type="expression" dxfId="74" priority="81">
      <formula>$K108="Yes"</formula>
    </cfRule>
  </conditionalFormatting>
  <conditionalFormatting sqref="A224:K224">
    <cfRule type="expression" priority="76" stopIfTrue="1">
      <formula>NOT(ISBLANK($B224))</formula>
    </cfRule>
    <cfRule type="expression" dxfId="73" priority="77">
      <formula>$K109="No"</formula>
    </cfRule>
    <cfRule type="expression" dxfId="72" priority="78">
      <formula>$K109="Yes"</formula>
    </cfRule>
  </conditionalFormatting>
  <conditionalFormatting sqref="A225:K225">
    <cfRule type="expression" priority="73" stopIfTrue="1">
      <formula>NOT(ISBLANK($B225))</formula>
    </cfRule>
    <cfRule type="expression" dxfId="71" priority="74">
      <formula>$K110="No"</formula>
    </cfRule>
    <cfRule type="expression" dxfId="70" priority="75">
      <formula>$K110="Yes"</formula>
    </cfRule>
  </conditionalFormatting>
  <conditionalFormatting sqref="A226:K226">
    <cfRule type="expression" priority="70" stopIfTrue="1">
      <formula>NOT(ISBLANK($B226))</formula>
    </cfRule>
    <cfRule type="expression" dxfId="69" priority="71">
      <formula>$K111="No"</formula>
    </cfRule>
    <cfRule type="expression" dxfId="68" priority="72">
      <formula>$K111="Yes"</formula>
    </cfRule>
  </conditionalFormatting>
  <conditionalFormatting sqref="A227:K227">
    <cfRule type="expression" priority="67" stopIfTrue="1">
      <formula>NOT(ISBLANK($B227))</formula>
    </cfRule>
    <cfRule type="expression" dxfId="67" priority="68">
      <formula>$K112="No"</formula>
    </cfRule>
    <cfRule type="expression" dxfId="66" priority="69">
      <formula>$K112="Yes"</formula>
    </cfRule>
  </conditionalFormatting>
  <conditionalFormatting sqref="A228:K228">
    <cfRule type="expression" priority="64" stopIfTrue="1">
      <formula>NOT(ISBLANK($B228))</formula>
    </cfRule>
    <cfRule type="expression" dxfId="65" priority="65">
      <formula>$K116="No"</formula>
    </cfRule>
    <cfRule type="expression" dxfId="64" priority="66">
      <formula>$K116="Yes"</formula>
    </cfRule>
  </conditionalFormatting>
  <conditionalFormatting sqref="A229:K229">
    <cfRule type="expression" priority="61" stopIfTrue="1">
      <formula>NOT(ISBLANK($B229))</formula>
    </cfRule>
    <cfRule type="expression" dxfId="63" priority="62">
      <formula>$K117="No"</formula>
    </cfRule>
    <cfRule type="expression" dxfId="62" priority="63">
      <formula>$K117="Yes"</formula>
    </cfRule>
  </conditionalFormatting>
  <conditionalFormatting sqref="A230:K230">
    <cfRule type="expression" priority="58" stopIfTrue="1">
      <formula>NOT(ISBLANK($B230))</formula>
    </cfRule>
    <cfRule type="expression" dxfId="61" priority="59">
      <formula>$K118="No"</formula>
    </cfRule>
    <cfRule type="expression" dxfId="60" priority="60">
      <formula>$K118="Yes"</formula>
    </cfRule>
  </conditionalFormatting>
  <conditionalFormatting sqref="A231:K231">
    <cfRule type="expression" priority="55" stopIfTrue="1">
      <formula>NOT(ISBLANK($B231))</formula>
    </cfRule>
    <cfRule type="expression" dxfId="59" priority="56">
      <formula>$K119="No"</formula>
    </cfRule>
    <cfRule type="expression" dxfId="58" priority="57">
      <formula>$K119="Yes"</formula>
    </cfRule>
  </conditionalFormatting>
  <conditionalFormatting sqref="A232:K232">
    <cfRule type="expression" priority="52" stopIfTrue="1">
      <formula>NOT(ISBLANK($B232))</formula>
    </cfRule>
    <cfRule type="expression" dxfId="57" priority="53">
      <formula>$K120="No"</formula>
    </cfRule>
    <cfRule type="expression" dxfId="56" priority="54">
      <formula>$K120="Yes"</formula>
    </cfRule>
  </conditionalFormatting>
  <conditionalFormatting sqref="A233:K233">
    <cfRule type="expression" priority="49" stopIfTrue="1">
      <formula>NOT(ISBLANK($B233))</formula>
    </cfRule>
    <cfRule type="expression" dxfId="55" priority="50">
      <formula>$K121="No"</formula>
    </cfRule>
    <cfRule type="expression" dxfId="54" priority="51">
      <formula>$K121="Yes"</formula>
    </cfRule>
  </conditionalFormatting>
  <conditionalFormatting sqref="A234:K234">
    <cfRule type="expression" priority="46" stopIfTrue="1">
      <formula>NOT(ISBLANK($B234))</formula>
    </cfRule>
    <cfRule type="expression" dxfId="53" priority="47">
      <formula>$K122="No"</formula>
    </cfRule>
    <cfRule type="expression" dxfId="52" priority="48">
      <formula>$K122="Yes"</formula>
    </cfRule>
  </conditionalFormatting>
  <conditionalFormatting sqref="A235:K235">
    <cfRule type="expression" priority="43" stopIfTrue="1">
      <formula>NOT(ISBLANK($B235))</formula>
    </cfRule>
    <cfRule type="expression" dxfId="51" priority="44">
      <formula>$K123="No"</formula>
    </cfRule>
    <cfRule type="expression" dxfId="50" priority="45">
      <formula>$K123="Yes"</formula>
    </cfRule>
  </conditionalFormatting>
  <conditionalFormatting sqref="A236:K236">
    <cfRule type="expression" priority="40" stopIfTrue="1">
      <formula>NOT(ISBLANK($B236))</formula>
    </cfRule>
    <cfRule type="expression" dxfId="49" priority="41">
      <formula>$K124="No"</formula>
    </cfRule>
    <cfRule type="expression" dxfId="48" priority="42">
      <formula>$K124="Yes"</formula>
    </cfRule>
  </conditionalFormatting>
  <conditionalFormatting sqref="A237:K237">
    <cfRule type="expression" priority="37" stopIfTrue="1">
      <formula>NOT(ISBLANK($B237))</formula>
    </cfRule>
    <cfRule type="expression" dxfId="47" priority="38">
      <formula>$K125="No"</formula>
    </cfRule>
    <cfRule type="expression" dxfId="46" priority="39">
      <formula>$K125="Yes"</formula>
    </cfRule>
  </conditionalFormatting>
  <conditionalFormatting sqref="A238:K238">
    <cfRule type="expression" priority="34" stopIfTrue="1">
      <formula>NOT(ISBLANK($B238))</formula>
    </cfRule>
    <cfRule type="expression" dxfId="45" priority="35">
      <formula>$K126="No"</formula>
    </cfRule>
    <cfRule type="expression" dxfId="44" priority="36">
      <formula>$K126="Yes"</formula>
    </cfRule>
  </conditionalFormatting>
  <conditionalFormatting sqref="A239:K239">
    <cfRule type="expression" priority="31" stopIfTrue="1">
      <formula>NOT(ISBLANK($B239))</formula>
    </cfRule>
    <cfRule type="expression" dxfId="43" priority="32">
      <formula>$K127="No"</formula>
    </cfRule>
    <cfRule type="expression" dxfId="42" priority="33">
      <formula>$K127="Yes"</formula>
    </cfRule>
  </conditionalFormatting>
  <conditionalFormatting sqref="A240:K240">
    <cfRule type="expression" priority="28" stopIfTrue="1">
      <formula>NOT(ISBLANK($B240))</formula>
    </cfRule>
    <cfRule type="expression" dxfId="41" priority="29">
      <formula>$K128="No"</formula>
    </cfRule>
    <cfRule type="expression" dxfId="40" priority="30">
      <formula>$K128="Yes"</formula>
    </cfRule>
  </conditionalFormatting>
  <conditionalFormatting sqref="A241:K241">
    <cfRule type="expression" priority="25" stopIfTrue="1">
      <formula>NOT(ISBLANK($B241))</formula>
    </cfRule>
    <cfRule type="expression" dxfId="39" priority="26">
      <formula>$K129="No"</formula>
    </cfRule>
    <cfRule type="expression" dxfId="38" priority="27">
      <formula>$K129="Yes"</formula>
    </cfRule>
  </conditionalFormatting>
  <conditionalFormatting sqref="A242:K242">
    <cfRule type="expression" priority="22" stopIfTrue="1">
      <formula>NOT(ISBLANK($B242))</formula>
    </cfRule>
    <cfRule type="expression" dxfId="37" priority="23">
      <formula>$K130="No"</formula>
    </cfRule>
    <cfRule type="expression" dxfId="36" priority="24">
      <formula>$K130="Yes"</formula>
    </cfRule>
  </conditionalFormatting>
  <conditionalFormatting sqref="A243:K243">
    <cfRule type="expression" priority="19" stopIfTrue="1">
      <formula>NOT(ISBLANK($B243))</formula>
    </cfRule>
    <cfRule type="expression" dxfId="35" priority="20">
      <formula>$K131="No"</formula>
    </cfRule>
    <cfRule type="expression" dxfId="34" priority="21">
      <formula>$K131="Yes"</formula>
    </cfRule>
  </conditionalFormatting>
  <conditionalFormatting sqref="A244:K244">
    <cfRule type="expression" priority="16" stopIfTrue="1">
      <formula>NOT(ISBLANK($B244))</formula>
    </cfRule>
    <cfRule type="expression" dxfId="33" priority="17">
      <formula>$K132="No"</formula>
    </cfRule>
    <cfRule type="expression" dxfId="32" priority="18">
      <formula>$K132="Yes"</formula>
    </cfRule>
  </conditionalFormatting>
  <conditionalFormatting sqref="A245:K245">
    <cfRule type="expression" priority="13" stopIfTrue="1">
      <formula>NOT(ISBLANK($B245))</formula>
    </cfRule>
    <cfRule type="expression" dxfId="31" priority="14">
      <formula>$K133="No"</formula>
    </cfRule>
    <cfRule type="expression" dxfId="30" priority="15">
      <formula>$K133="Yes"</formula>
    </cfRule>
  </conditionalFormatting>
  <conditionalFormatting sqref="A246:K246">
    <cfRule type="expression" priority="10" stopIfTrue="1">
      <formula>NOT(ISBLANK($B246))</formula>
    </cfRule>
    <cfRule type="expression" dxfId="29" priority="11">
      <formula>$K134="No"</formula>
    </cfRule>
    <cfRule type="expression" dxfId="28" priority="12">
      <formula>$K134="Yes"</formula>
    </cfRule>
  </conditionalFormatting>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7899-4C81-4A0D-98DD-F2BA90EE1B49}">
  <dimension ref="A1:H55"/>
  <sheetViews>
    <sheetView zoomScale="130" zoomScaleNormal="130" workbookViewId="0">
      <selection activeCell="C13" sqref="C13"/>
    </sheetView>
  </sheetViews>
  <sheetFormatPr defaultColWidth="9.1796875" defaultRowHeight="12.5" x14ac:dyDescent="0.25"/>
  <cols>
    <col min="1" max="1" width="22" style="359" bestFit="1" customWidth="1"/>
    <col min="2" max="2" width="69.26953125" style="359" customWidth="1"/>
    <col min="3" max="3" width="16.54296875" style="359" customWidth="1"/>
    <col min="4" max="16384" width="9.1796875" style="359"/>
  </cols>
  <sheetData>
    <row r="1" spans="1:8" ht="15.5" x14ac:dyDescent="0.35">
      <c r="A1" s="398" t="s">
        <v>615</v>
      </c>
      <c r="B1" s="397" t="s">
        <v>616</v>
      </c>
      <c r="C1" s="394"/>
      <c r="D1" s="360"/>
      <c r="E1" s="360"/>
    </row>
    <row r="2" spans="1:8" ht="13" x14ac:dyDescent="0.3">
      <c r="A2" s="183" t="s">
        <v>64</v>
      </c>
      <c r="B2" s="396" t="str">
        <f>'FS-Balance Sheet 3.04'!B3</f>
        <v>XXXXXXXX</v>
      </c>
      <c r="C2" s="394"/>
      <c r="D2" s="360"/>
      <c r="E2" s="360"/>
    </row>
    <row r="3" spans="1:8" ht="13" x14ac:dyDescent="0.3">
      <c r="A3" s="183" t="s">
        <v>70</v>
      </c>
      <c r="B3" s="395">
        <f>'FS-Balance Sheet 3.04'!B4</f>
        <v>44561</v>
      </c>
      <c r="C3" s="394"/>
      <c r="D3" s="360"/>
      <c r="E3" s="360"/>
    </row>
    <row r="4" spans="1:8" ht="14.15" customHeight="1" x14ac:dyDescent="0.3">
      <c r="B4" s="393" t="s">
        <v>617</v>
      </c>
      <c r="C4" s="393"/>
      <c r="D4" s="393"/>
      <c r="E4" s="393"/>
      <c r="F4" s="393"/>
      <c r="G4" s="393"/>
      <c r="H4" s="393"/>
    </row>
    <row r="5" spans="1:8" ht="13" x14ac:dyDescent="0.3">
      <c r="A5" s="388"/>
      <c r="B5" s="384"/>
      <c r="C5" s="392" t="s">
        <v>618</v>
      </c>
    </row>
    <row r="6" spans="1:8" ht="14" x14ac:dyDescent="0.3">
      <c r="A6" s="360"/>
      <c r="B6" s="391"/>
      <c r="C6" s="390">
        <v>44469</v>
      </c>
    </row>
    <row r="7" spans="1:8" ht="14" x14ac:dyDescent="0.3">
      <c r="A7" s="360"/>
      <c r="B7" s="372" t="s">
        <v>500</v>
      </c>
      <c r="C7" s="389"/>
    </row>
    <row r="8" spans="1:8" ht="13" x14ac:dyDescent="0.3">
      <c r="A8" s="360"/>
      <c r="B8" s="367" t="s">
        <v>619</v>
      </c>
      <c r="C8" s="382">
        <v>0</v>
      </c>
    </row>
    <row r="9" spans="1:8" ht="13" x14ac:dyDescent="0.3">
      <c r="A9" s="388"/>
      <c r="B9" s="367" t="s">
        <v>620</v>
      </c>
      <c r="C9" s="382">
        <v>0</v>
      </c>
    </row>
    <row r="10" spans="1:8" ht="13" x14ac:dyDescent="0.3">
      <c r="A10" s="360"/>
      <c r="B10" s="381" t="s">
        <v>621</v>
      </c>
      <c r="C10" s="380">
        <v>0</v>
      </c>
    </row>
    <row r="11" spans="1:8" ht="13" x14ac:dyDescent="0.3">
      <c r="A11" s="360"/>
      <c r="B11" s="379" t="s">
        <v>622</v>
      </c>
      <c r="C11" s="387">
        <f>+C8+C10-C9</f>
        <v>0</v>
      </c>
    </row>
    <row r="12" spans="1:8" ht="13" x14ac:dyDescent="0.3">
      <c r="A12" s="360"/>
      <c r="B12" s="377" t="s">
        <v>623</v>
      </c>
      <c r="C12" s="386">
        <v>0</v>
      </c>
    </row>
    <row r="13" spans="1:8" ht="15.5" x14ac:dyDescent="0.35">
      <c r="A13" s="360"/>
      <c r="B13" s="363" t="s">
        <v>624</v>
      </c>
      <c r="C13" s="385">
        <f>IF((C11&lt;=0),0,C11/C12)</f>
        <v>0</v>
      </c>
    </row>
    <row r="14" spans="1:8" x14ac:dyDescent="0.25">
      <c r="A14" s="360"/>
      <c r="B14" s="384"/>
      <c r="C14" s="373"/>
    </row>
    <row r="15" spans="1:8" ht="13" x14ac:dyDescent="0.3">
      <c r="A15" s="360"/>
      <c r="B15" s="372" t="s">
        <v>504</v>
      </c>
      <c r="C15" s="383"/>
    </row>
    <row r="16" spans="1:8" ht="13" x14ac:dyDescent="0.3">
      <c r="A16" s="360"/>
      <c r="B16" s="367" t="s">
        <v>625</v>
      </c>
      <c r="C16" s="382">
        <v>0</v>
      </c>
    </row>
    <row r="17" spans="1:4" ht="13" x14ac:dyDescent="0.3">
      <c r="A17" s="360"/>
      <c r="B17" s="367" t="s">
        <v>626</v>
      </c>
      <c r="C17" s="382">
        <v>0</v>
      </c>
    </row>
    <row r="18" spans="1:4" ht="13" x14ac:dyDescent="0.3">
      <c r="A18" s="360"/>
      <c r="B18" s="367" t="s">
        <v>627</v>
      </c>
      <c r="C18" s="382">
        <v>0</v>
      </c>
    </row>
    <row r="19" spans="1:4" ht="13" x14ac:dyDescent="0.3">
      <c r="A19" s="360"/>
      <c r="B19" s="367" t="s">
        <v>628</v>
      </c>
      <c r="C19" s="382">
        <v>0</v>
      </c>
    </row>
    <row r="20" spans="1:4" ht="13" x14ac:dyDescent="0.3">
      <c r="A20" s="374"/>
      <c r="B20" s="367" t="s">
        <v>629</v>
      </c>
      <c r="C20" s="382">
        <v>0</v>
      </c>
    </row>
    <row r="21" spans="1:4" ht="13" x14ac:dyDescent="0.3">
      <c r="A21" s="374"/>
      <c r="B21" s="367" t="s">
        <v>630</v>
      </c>
      <c r="C21" s="382">
        <v>0</v>
      </c>
    </row>
    <row r="22" spans="1:4" ht="13" x14ac:dyDescent="0.3">
      <c r="A22" s="374"/>
      <c r="B22" s="381" t="s">
        <v>631</v>
      </c>
      <c r="C22" s="380">
        <v>0</v>
      </c>
    </row>
    <row r="23" spans="1:4" ht="13" x14ac:dyDescent="0.3">
      <c r="A23" s="374"/>
      <c r="B23" s="379" t="s">
        <v>632</v>
      </c>
      <c r="C23" s="364">
        <f>+C16-SUM(C17:C22)</f>
        <v>0</v>
      </c>
      <c r="D23" s="378"/>
    </row>
    <row r="24" spans="1:4" ht="13" x14ac:dyDescent="0.3">
      <c r="A24" s="374"/>
      <c r="B24" s="377" t="s">
        <v>633</v>
      </c>
      <c r="C24" s="376">
        <v>0</v>
      </c>
    </row>
    <row r="25" spans="1:4" ht="15.5" x14ac:dyDescent="0.35">
      <c r="A25" s="360"/>
      <c r="B25" s="363" t="s">
        <v>634</v>
      </c>
      <c r="C25" s="375">
        <f>IF((C23&lt;=0),0,+C23/C24)</f>
        <v>0</v>
      </c>
    </row>
    <row r="26" spans="1:4" x14ac:dyDescent="0.25">
      <c r="A26" s="374"/>
      <c r="C26" s="373"/>
    </row>
    <row r="27" spans="1:4" x14ac:dyDescent="0.25">
      <c r="A27" s="374"/>
      <c r="C27" s="373"/>
    </row>
    <row r="28" spans="1:4" ht="13" x14ac:dyDescent="0.3">
      <c r="B28" s="372" t="s">
        <v>635</v>
      </c>
    </row>
    <row r="29" spans="1:4" ht="13" x14ac:dyDescent="0.3">
      <c r="B29" s="369" t="s">
        <v>636</v>
      </c>
      <c r="C29" s="366">
        <v>0</v>
      </c>
    </row>
    <row r="30" spans="1:4" ht="13" x14ac:dyDescent="0.3">
      <c r="A30" s="360"/>
      <c r="B30" s="365" t="s">
        <v>637</v>
      </c>
      <c r="C30" s="364">
        <f>+C29</f>
        <v>0</v>
      </c>
    </row>
    <row r="31" spans="1:4" ht="13" x14ac:dyDescent="0.3">
      <c r="A31" s="360"/>
      <c r="B31" s="371"/>
      <c r="C31" s="370"/>
    </row>
    <row r="32" spans="1:4" ht="13" x14ac:dyDescent="0.3">
      <c r="A32" s="360"/>
      <c r="B32" s="369" t="s">
        <v>638</v>
      </c>
      <c r="C32" s="366">
        <v>0</v>
      </c>
    </row>
    <row r="33" spans="1:8" ht="13" x14ac:dyDescent="0.3">
      <c r="A33" s="360"/>
      <c r="B33" s="369" t="s">
        <v>639</v>
      </c>
      <c r="C33" s="366">
        <v>0</v>
      </c>
    </row>
    <row r="34" spans="1:8" ht="13" x14ac:dyDescent="0.3">
      <c r="A34" s="360"/>
      <c r="B34" s="369" t="s">
        <v>640</v>
      </c>
      <c r="C34" s="366">
        <v>0</v>
      </c>
    </row>
    <row r="35" spans="1:8" ht="13" x14ac:dyDescent="0.3">
      <c r="A35" s="360"/>
      <c r="B35" s="369" t="s">
        <v>641</v>
      </c>
      <c r="C35" s="368">
        <v>0</v>
      </c>
    </row>
    <row r="36" spans="1:8" ht="13" x14ac:dyDescent="0.3">
      <c r="A36" s="360"/>
      <c r="B36" s="369" t="s">
        <v>642</v>
      </c>
      <c r="C36" s="366">
        <v>0</v>
      </c>
    </row>
    <row r="37" spans="1:8" ht="13" x14ac:dyDescent="0.3">
      <c r="A37" s="360"/>
      <c r="B37" s="369" t="s">
        <v>643</v>
      </c>
      <c r="C37" s="366">
        <v>0</v>
      </c>
    </row>
    <row r="38" spans="1:8" ht="13" x14ac:dyDescent="0.3">
      <c r="A38" s="360"/>
      <c r="B38" s="369" t="s">
        <v>644</v>
      </c>
      <c r="C38" s="366">
        <v>0</v>
      </c>
    </row>
    <row r="39" spans="1:8" ht="13" x14ac:dyDescent="0.3">
      <c r="A39" s="360"/>
      <c r="B39" s="369" t="s">
        <v>645</v>
      </c>
      <c r="C39" s="368">
        <v>0</v>
      </c>
    </row>
    <row r="40" spans="1:8" ht="13" x14ac:dyDescent="0.3">
      <c r="A40" s="360"/>
      <c r="B40" s="367" t="s">
        <v>646</v>
      </c>
      <c r="C40" s="366">
        <v>0</v>
      </c>
    </row>
    <row r="41" spans="1:8" ht="13" x14ac:dyDescent="0.3">
      <c r="A41" s="360"/>
      <c r="B41" s="365" t="s">
        <v>647</v>
      </c>
      <c r="C41" s="364">
        <f>SUM(C32:C38)-C39-C40</f>
        <v>0</v>
      </c>
    </row>
    <row r="42" spans="1:8" ht="15.5" x14ac:dyDescent="0.35">
      <c r="A42" s="360"/>
      <c r="B42" s="363" t="s">
        <v>648</v>
      </c>
      <c r="C42" s="362">
        <f>IF((C30&lt;=0),0,C30/C41)</f>
        <v>0</v>
      </c>
    </row>
    <row r="43" spans="1:8" x14ac:dyDescent="0.25">
      <c r="A43" s="360"/>
    </row>
    <row r="44" spans="1:8" ht="13" x14ac:dyDescent="0.3">
      <c r="A44" s="360"/>
      <c r="B44" s="361"/>
    </row>
    <row r="45" spans="1:8" x14ac:dyDescent="0.25">
      <c r="B45" s="360"/>
      <c r="C45" s="360"/>
      <c r="D45" s="360"/>
      <c r="E45" s="360"/>
      <c r="F45" s="360"/>
      <c r="G45" s="360"/>
      <c r="H45" s="360"/>
    </row>
    <row r="46" spans="1:8" x14ac:dyDescent="0.25">
      <c r="B46" s="360"/>
      <c r="C46" s="360"/>
      <c r="D46" s="360"/>
      <c r="E46" s="360"/>
      <c r="F46" s="360"/>
      <c r="G46" s="360"/>
      <c r="H46" s="360"/>
    </row>
    <row r="47" spans="1:8" x14ac:dyDescent="0.25">
      <c r="B47" s="360"/>
      <c r="C47" s="360"/>
      <c r="D47" s="360"/>
      <c r="E47" s="360"/>
      <c r="F47" s="360"/>
      <c r="G47" s="360"/>
      <c r="H47" s="360"/>
    </row>
    <row r="48" spans="1:8" x14ac:dyDescent="0.25">
      <c r="B48" s="360"/>
      <c r="C48" s="360"/>
      <c r="D48" s="360"/>
      <c r="E48" s="360"/>
      <c r="F48" s="360"/>
      <c r="G48" s="360"/>
      <c r="H48" s="360"/>
    </row>
    <row r="49" spans="2:8" x14ac:dyDescent="0.25">
      <c r="B49" s="360"/>
      <c r="C49" s="360"/>
      <c r="D49" s="360"/>
      <c r="E49" s="360"/>
      <c r="F49" s="360"/>
      <c r="G49" s="360"/>
      <c r="H49" s="360"/>
    </row>
    <row r="50" spans="2:8" x14ac:dyDescent="0.25">
      <c r="B50" s="360"/>
      <c r="C50" s="360"/>
      <c r="D50" s="360"/>
      <c r="E50" s="360"/>
      <c r="F50" s="360"/>
      <c r="G50" s="360"/>
      <c r="H50" s="360"/>
    </row>
    <row r="51" spans="2:8" x14ac:dyDescent="0.25">
      <c r="B51" s="360"/>
      <c r="C51" s="360"/>
    </row>
    <row r="52" spans="2:8" x14ac:dyDescent="0.25">
      <c r="B52" s="360"/>
      <c r="C52" s="360"/>
    </row>
    <row r="53" spans="2:8" x14ac:dyDescent="0.25">
      <c r="B53" s="360"/>
      <c r="C53" s="360"/>
    </row>
    <row r="54" spans="2:8" x14ac:dyDescent="0.25">
      <c r="B54" s="360"/>
      <c r="C54" s="360"/>
    </row>
    <row r="55" spans="2:8" x14ac:dyDescent="0.25">
      <c r="B55" s="360"/>
      <c r="C55" s="360"/>
    </row>
  </sheetData>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6869E-5476-497B-9857-405C2226CCED}">
  <sheetPr>
    <pageSetUpPr fitToPage="1"/>
  </sheetPr>
  <dimension ref="A1:D64"/>
  <sheetViews>
    <sheetView zoomScaleNormal="100" zoomScaleSheetLayoutView="90" workbookViewId="0">
      <selection activeCell="G56" sqref="G56"/>
    </sheetView>
  </sheetViews>
  <sheetFormatPr defaultRowHeight="12.5" x14ac:dyDescent="0.25"/>
  <cols>
    <col min="1" max="1" width="17.453125" customWidth="1"/>
    <col min="2" max="2" width="77.453125" customWidth="1"/>
    <col min="3" max="3" width="20.453125" customWidth="1"/>
  </cols>
  <sheetData>
    <row r="1" spans="1:3" ht="13" x14ac:dyDescent="0.3">
      <c r="A1" s="18" t="s">
        <v>649</v>
      </c>
      <c r="B1" s="18"/>
    </row>
    <row r="2" spans="1:3" ht="13" x14ac:dyDescent="0.3">
      <c r="A2" s="18" t="s">
        <v>650</v>
      </c>
      <c r="B2" s="18"/>
    </row>
    <row r="3" spans="1:3" ht="13" x14ac:dyDescent="0.3">
      <c r="A3" s="21" t="s">
        <v>64</v>
      </c>
      <c r="B3" s="21" t="str">
        <f>'FS-Balance Sheet 3.04'!B3</f>
        <v>XXXXXXXX</v>
      </c>
    </row>
    <row r="4" spans="1:3" ht="13" x14ac:dyDescent="0.3">
      <c r="A4" s="21" t="s">
        <v>70</v>
      </c>
      <c r="B4" s="416">
        <f>'FS-Balance Sheet 3.04'!B4</f>
        <v>44561</v>
      </c>
    </row>
    <row r="5" spans="1:3" ht="13" x14ac:dyDescent="0.3">
      <c r="A5" s="18"/>
      <c r="B5" s="18"/>
    </row>
    <row r="7" spans="1:3" ht="13" x14ac:dyDescent="0.3">
      <c r="A7" s="415"/>
      <c r="B7" s="414"/>
      <c r="C7" s="413"/>
    </row>
    <row r="8" spans="1:3" ht="13" x14ac:dyDescent="0.3">
      <c r="A8" s="412" t="s">
        <v>651</v>
      </c>
      <c r="B8" s="411"/>
      <c r="C8" s="410" t="s">
        <v>430</v>
      </c>
    </row>
    <row r="10" spans="1:3" ht="13" x14ac:dyDescent="0.3">
      <c r="A10" s="409" t="s">
        <v>652</v>
      </c>
      <c r="B10" s="408"/>
      <c r="C10" s="407"/>
    </row>
    <row r="11" spans="1:3" x14ac:dyDescent="0.25">
      <c r="A11" s="404"/>
      <c r="B11" s="258"/>
      <c r="C11" s="305">
        <v>0</v>
      </c>
    </row>
    <row r="12" spans="1:3" x14ac:dyDescent="0.25">
      <c r="A12" s="404"/>
      <c r="B12" s="258"/>
      <c r="C12" s="305">
        <v>0</v>
      </c>
    </row>
    <row r="13" spans="1:3" x14ac:dyDescent="0.25">
      <c r="A13" s="404"/>
      <c r="B13" s="258"/>
      <c r="C13" s="305">
        <v>0</v>
      </c>
    </row>
    <row r="14" spans="1:3" x14ac:dyDescent="0.25">
      <c r="A14" s="404"/>
      <c r="B14" s="258"/>
      <c r="C14" s="305">
        <v>0</v>
      </c>
    </row>
    <row r="15" spans="1:3" x14ac:dyDescent="0.25">
      <c r="A15" s="404"/>
      <c r="B15" s="258"/>
      <c r="C15" s="305">
        <v>0</v>
      </c>
    </row>
    <row r="16" spans="1:3" x14ac:dyDescent="0.25">
      <c r="A16" s="404"/>
      <c r="B16" s="258"/>
      <c r="C16" s="305">
        <v>0</v>
      </c>
    </row>
    <row r="17" spans="1:4" x14ac:dyDescent="0.25">
      <c r="C17" s="305">
        <v>0</v>
      </c>
    </row>
    <row r="18" spans="1:4" ht="13" x14ac:dyDescent="0.25">
      <c r="A18" s="401" t="s">
        <v>653</v>
      </c>
      <c r="B18" s="400"/>
      <c r="C18" s="399">
        <f>+SUM(C11:C17)</f>
        <v>0</v>
      </c>
    </row>
    <row r="19" spans="1:4" x14ac:dyDescent="0.25">
      <c r="A19" s="404"/>
      <c r="B19" s="258"/>
      <c r="C19" s="305"/>
    </row>
    <row r="20" spans="1:4" x14ac:dyDescent="0.25">
      <c r="A20" s="405" t="s">
        <v>654</v>
      </c>
      <c r="B20" s="405"/>
      <c r="C20" s="5"/>
      <c r="D20" s="2"/>
    </row>
    <row r="21" spans="1:4" ht="13" x14ac:dyDescent="0.3">
      <c r="A21" s="529" t="s">
        <v>655</v>
      </c>
      <c r="B21" s="402"/>
      <c r="C21" s="305">
        <v>0</v>
      </c>
    </row>
    <row r="22" spans="1:4" ht="13" x14ac:dyDescent="0.3">
      <c r="A22" s="529" t="s">
        <v>656</v>
      </c>
      <c r="B22" s="402"/>
      <c r="C22" s="305">
        <v>0</v>
      </c>
    </row>
    <row r="23" spans="1:4" ht="13" x14ac:dyDescent="0.3">
      <c r="A23" s="529" t="s">
        <v>657</v>
      </c>
      <c r="B23" s="402"/>
      <c r="C23" s="305">
        <v>0</v>
      </c>
    </row>
    <row r="24" spans="1:4" ht="13" x14ac:dyDescent="0.3">
      <c r="A24" s="529" t="s">
        <v>658</v>
      </c>
      <c r="B24" s="402"/>
      <c r="C24" s="305">
        <v>0</v>
      </c>
    </row>
    <row r="25" spans="1:4" ht="13" x14ac:dyDescent="0.3">
      <c r="A25" s="529" t="s">
        <v>659</v>
      </c>
      <c r="B25" s="402"/>
      <c r="C25" s="305">
        <v>0</v>
      </c>
    </row>
    <row r="26" spans="1:4" ht="13" x14ac:dyDescent="0.3">
      <c r="A26" s="403" t="s">
        <v>660</v>
      </c>
      <c r="B26" s="402"/>
      <c r="C26" s="305">
        <v>0</v>
      </c>
    </row>
    <row r="27" spans="1:4" ht="13" x14ac:dyDescent="0.3">
      <c r="A27" s="403" t="s">
        <v>661</v>
      </c>
      <c r="B27" s="402"/>
      <c r="C27" s="305">
        <v>0</v>
      </c>
    </row>
    <row r="28" spans="1:4" ht="13" x14ac:dyDescent="0.3">
      <c r="A28" s="403"/>
      <c r="B28" s="402"/>
      <c r="C28" s="305">
        <v>0</v>
      </c>
    </row>
    <row r="29" spans="1:4" ht="13" x14ac:dyDescent="0.3">
      <c r="A29" s="403"/>
      <c r="B29" s="402"/>
      <c r="C29" s="305">
        <v>0</v>
      </c>
    </row>
    <row r="30" spans="1:4" ht="13" x14ac:dyDescent="0.3">
      <c r="A30" s="403"/>
      <c r="B30" s="402"/>
      <c r="C30" s="305">
        <v>0</v>
      </c>
    </row>
    <row r="31" spans="1:4" x14ac:dyDescent="0.25">
      <c r="A31" s="404"/>
      <c r="B31" s="258"/>
      <c r="C31" s="305">
        <v>0</v>
      </c>
    </row>
    <row r="32" spans="1:4" x14ac:dyDescent="0.25">
      <c r="A32" s="404"/>
      <c r="B32" s="258"/>
      <c r="C32" s="305">
        <v>0</v>
      </c>
    </row>
    <row r="33" spans="1:4" ht="13" x14ac:dyDescent="0.3">
      <c r="A33" s="403"/>
      <c r="B33" s="402"/>
      <c r="C33" s="305">
        <v>0</v>
      </c>
    </row>
    <row r="34" spans="1:4" ht="13" x14ac:dyDescent="0.25">
      <c r="A34" s="401" t="s">
        <v>653</v>
      </c>
      <c r="B34" s="400"/>
      <c r="C34" s="399">
        <f>+SUM(C21:C33)</f>
        <v>0</v>
      </c>
    </row>
    <row r="35" spans="1:4" x14ac:dyDescent="0.25">
      <c r="A35" s="404"/>
      <c r="B35" s="258"/>
      <c r="C35" s="305"/>
    </row>
    <row r="36" spans="1:4" x14ac:dyDescent="0.25">
      <c r="A36" s="405" t="s">
        <v>662</v>
      </c>
      <c r="B36" s="405"/>
      <c r="C36" s="5"/>
      <c r="D36" s="2"/>
    </row>
    <row r="37" spans="1:4" ht="13" x14ac:dyDescent="0.3">
      <c r="A37" s="403"/>
      <c r="B37" s="402"/>
      <c r="C37" s="305">
        <v>0</v>
      </c>
    </row>
    <row r="38" spans="1:4" ht="13" x14ac:dyDescent="0.3">
      <c r="A38" s="403"/>
      <c r="B38" s="402"/>
      <c r="C38" s="305">
        <v>0</v>
      </c>
    </row>
    <row r="39" spans="1:4" ht="13" x14ac:dyDescent="0.3">
      <c r="A39" s="403"/>
      <c r="B39" s="402"/>
      <c r="C39" s="305">
        <v>0</v>
      </c>
    </row>
    <row r="40" spans="1:4" ht="13" x14ac:dyDescent="0.3">
      <c r="A40" s="403"/>
      <c r="B40" s="402"/>
      <c r="C40" s="305">
        <v>0</v>
      </c>
    </row>
    <row r="41" spans="1:4" ht="13" x14ac:dyDescent="0.3">
      <c r="A41" s="403"/>
      <c r="B41" s="402"/>
      <c r="C41" s="305">
        <v>0</v>
      </c>
    </row>
    <row r="42" spans="1:4" x14ac:dyDescent="0.25">
      <c r="A42" s="404"/>
      <c r="B42" s="258"/>
      <c r="C42" s="305">
        <v>0</v>
      </c>
    </row>
    <row r="43" spans="1:4" x14ac:dyDescent="0.25">
      <c r="A43" s="404"/>
      <c r="B43" s="258"/>
      <c r="C43" s="305">
        <v>0</v>
      </c>
    </row>
    <row r="44" spans="1:4" x14ac:dyDescent="0.25">
      <c r="A44" s="404"/>
      <c r="B44" s="258"/>
      <c r="C44" s="305">
        <v>0</v>
      </c>
    </row>
    <row r="45" spans="1:4" ht="13" x14ac:dyDescent="0.3">
      <c r="A45" s="403"/>
      <c r="B45" s="402"/>
      <c r="C45" s="305">
        <v>0</v>
      </c>
    </row>
    <row r="46" spans="1:4" ht="13" x14ac:dyDescent="0.25">
      <c r="A46" s="401" t="s">
        <v>653</v>
      </c>
      <c r="B46" s="400"/>
      <c r="C46" s="399">
        <f>+SUM(C37:C45)</f>
        <v>0</v>
      </c>
    </row>
    <row r="47" spans="1:4" x14ac:dyDescent="0.25">
      <c r="A47" s="404"/>
      <c r="B47" s="406"/>
      <c r="C47" s="305"/>
    </row>
    <row r="48" spans="1:4" x14ac:dyDescent="0.25">
      <c r="A48" s="405" t="s">
        <v>663</v>
      </c>
      <c r="B48" s="405"/>
      <c r="C48" s="5"/>
      <c r="D48" s="2"/>
    </row>
    <row r="49" spans="1:3" ht="13" x14ac:dyDescent="0.3">
      <c r="A49" s="529" t="s">
        <v>655</v>
      </c>
      <c r="B49" s="402"/>
      <c r="C49" s="305">
        <v>0</v>
      </c>
    </row>
    <row r="50" spans="1:3" ht="13" x14ac:dyDescent="0.3">
      <c r="A50" s="529" t="s">
        <v>656</v>
      </c>
      <c r="B50" s="402"/>
      <c r="C50" s="305">
        <v>0</v>
      </c>
    </row>
    <row r="51" spans="1:3" ht="13" x14ac:dyDescent="0.3">
      <c r="A51" s="529" t="s">
        <v>657</v>
      </c>
      <c r="B51" s="402"/>
      <c r="C51" s="305">
        <v>0</v>
      </c>
    </row>
    <row r="52" spans="1:3" ht="13" x14ac:dyDescent="0.3">
      <c r="A52" s="529" t="s">
        <v>664</v>
      </c>
      <c r="B52" s="402"/>
      <c r="C52" s="305">
        <v>0</v>
      </c>
    </row>
    <row r="53" spans="1:3" ht="13" x14ac:dyDescent="0.3">
      <c r="A53" s="529" t="s">
        <v>658</v>
      </c>
      <c r="B53" s="402"/>
      <c r="C53" s="305">
        <v>0</v>
      </c>
    </row>
    <row r="54" spans="1:3" ht="13" x14ac:dyDescent="0.3">
      <c r="A54" s="529" t="s">
        <v>659</v>
      </c>
      <c r="B54" s="402"/>
      <c r="C54" s="305">
        <v>0</v>
      </c>
    </row>
    <row r="55" spans="1:3" ht="13" x14ac:dyDescent="0.3">
      <c r="A55" s="403" t="s">
        <v>660</v>
      </c>
      <c r="B55" s="402"/>
      <c r="C55" s="305">
        <v>0</v>
      </c>
    </row>
    <row r="56" spans="1:3" ht="13" x14ac:dyDescent="0.3">
      <c r="A56" s="403" t="s">
        <v>661</v>
      </c>
      <c r="B56" s="402"/>
      <c r="C56" s="305">
        <v>0</v>
      </c>
    </row>
    <row r="57" spans="1:3" ht="13" x14ac:dyDescent="0.3">
      <c r="A57" s="403"/>
      <c r="B57" s="402"/>
      <c r="C57" s="305">
        <v>0</v>
      </c>
    </row>
    <row r="58" spans="1:3" ht="13" x14ac:dyDescent="0.3">
      <c r="A58" s="403"/>
      <c r="B58" s="402"/>
      <c r="C58" s="305">
        <v>0</v>
      </c>
    </row>
    <row r="59" spans="1:3" ht="13" x14ac:dyDescent="0.3">
      <c r="A59" s="403"/>
      <c r="B59" s="402"/>
      <c r="C59" s="305">
        <v>0</v>
      </c>
    </row>
    <row r="60" spans="1:3" x14ac:dyDescent="0.25">
      <c r="A60" s="404"/>
      <c r="B60" s="258"/>
      <c r="C60" s="305">
        <v>0</v>
      </c>
    </row>
    <row r="61" spans="1:3" x14ac:dyDescent="0.25">
      <c r="A61" s="404"/>
      <c r="B61" s="258"/>
      <c r="C61" s="305">
        <v>0</v>
      </c>
    </row>
    <row r="62" spans="1:3" x14ac:dyDescent="0.25">
      <c r="A62" s="404"/>
      <c r="B62" s="258"/>
      <c r="C62" s="305">
        <v>0</v>
      </c>
    </row>
    <row r="63" spans="1:3" ht="13" x14ac:dyDescent="0.3">
      <c r="A63" s="403"/>
      <c r="B63" s="402"/>
      <c r="C63" s="305">
        <v>0</v>
      </c>
    </row>
    <row r="64" spans="1:3" ht="13" x14ac:dyDescent="0.25">
      <c r="A64" s="401" t="s">
        <v>653</v>
      </c>
      <c r="B64" s="400"/>
      <c r="C64" s="399">
        <f>+SUM(C49:C63)</f>
        <v>0</v>
      </c>
    </row>
  </sheetData>
  <pageMargins left="0.75" right="0.75" top="1" bottom="1" header="0.5" footer="0.5"/>
  <pageSetup scale="79" orientation="portrait" r:id="rId1"/>
  <headerFooter alignWithMargins="0">
    <oddFooter>&amp;L&amp;8
&amp;F&amp;A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9584dc229b4fe3a1aed5bd2f54107553">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0aeebdda06745d56e337d23a5478f2f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A59D2-9254-4ACB-A10C-97C20C9ABCF8}">
  <ds:schemaRefs>
    <ds:schemaRef ds:uri="http://schemas.microsoft.com/sharepoint/v3/contenttype/forms"/>
  </ds:schemaRefs>
</ds:datastoreItem>
</file>

<file path=customXml/itemProps2.xml><?xml version="1.0" encoding="utf-8"?>
<ds:datastoreItem xmlns:ds="http://schemas.openxmlformats.org/officeDocument/2006/customXml" ds:itemID="{DB88A352-F293-417E-836D-797D811936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F462D6-7972-473E-80FA-0E9EE2D3DAC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vt:i4>
      </vt:variant>
    </vt:vector>
  </HeadingPairs>
  <TitlesOfParts>
    <vt:vector size="36" baseType="lpstr">
      <vt:lpstr>Certification Statement A</vt:lpstr>
      <vt:lpstr>Instruction &amp; Audit Report B </vt:lpstr>
      <vt:lpstr>FS-Balance Sheet 3.04</vt:lpstr>
      <vt:lpstr>FS-Statement of Activities 3.05</vt:lpstr>
      <vt:lpstr>FS-Footnotes 3.06</vt:lpstr>
      <vt:lpstr>FN 13 Balance Sheet</vt:lpstr>
      <vt:lpstr>FN 13 Income Statement</vt:lpstr>
      <vt:lpstr>Financial  Viability  E</vt:lpstr>
      <vt:lpstr>Receivables_Payable 4.02 &amp; 4.03</vt:lpstr>
      <vt:lpstr>Other Assets 4.04</vt:lpstr>
      <vt:lpstr>Other Liabilities 4.05</vt:lpstr>
      <vt:lpstr>APM 4.06</vt:lpstr>
      <vt:lpstr>Lag Report 4.07</vt:lpstr>
      <vt:lpstr>Long Term Debt 4.08</vt:lpstr>
      <vt:lpstr>Other Account 4.09</vt:lpstr>
      <vt:lpstr>Total Profitability 4.10</vt:lpstr>
      <vt:lpstr>Central 4.10-a</vt:lpstr>
      <vt:lpstr>South 4.10-b</vt:lpstr>
      <vt:lpstr>North 4.10-c</vt:lpstr>
      <vt:lpstr>Sub Cap &amp; Block Expense 4.11</vt:lpstr>
      <vt:lpstr>Prior CY Adj BS 4.12</vt:lpstr>
      <vt:lpstr>Prior CY Adj IS 4.12</vt:lpstr>
      <vt:lpstr>Parent Balance Sheet 4.18</vt:lpstr>
      <vt:lpstr>Parent Income Stmt 4.18</vt:lpstr>
      <vt:lpstr>Appendix F Instructions</vt:lpstr>
      <vt:lpstr>Audit Recon Balance Sheet F-1a</vt:lpstr>
      <vt:lpstr>Audit Rec Income Statement F-1b</vt:lpstr>
      <vt:lpstr>Audit Recon Entries F-1c</vt:lpstr>
      <vt:lpstr>Annual Financial Viability F-1d</vt:lpstr>
      <vt:lpstr>MLR H-1  </vt:lpstr>
      <vt:lpstr>MLR Proof H-2</vt:lpstr>
      <vt:lpstr>CRI calculation I-1</vt:lpstr>
      <vt:lpstr>'FS-Footnotes 3.06'!Print_Area</vt:lpstr>
      <vt:lpstr>'MLR H-1  '!Print_Area</vt:lpstr>
      <vt:lpstr>'FS-Footnotes 3.06'!Print_Titles</vt:lpstr>
      <vt:lpstr>'MLR H-1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Stockton, Weiwen</dc:creator>
  <cp:keywords/>
  <dc:description/>
  <cp:lastModifiedBy>Stockton, Weiwen</cp:lastModifiedBy>
  <cp:revision/>
  <dcterms:created xsi:type="dcterms:W3CDTF">2020-11-04T21:05:39Z</dcterms:created>
  <dcterms:modified xsi:type="dcterms:W3CDTF">2021-11-10T16:58:08Z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11149400</vt:r8>
  </property>
</Properties>
</file>