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15600" windowHeight="7350" tabRatio="833"/>
  </bookViews>
  <sheets>
    <sheet name="Cover" sheetId="14" r:id="rId1"/>
    <sheet name="Structure" sheetId="15" r:id="rId2"/>
    <sheet name="Calculator Instructions" sheetId="13" r:id="rId3"/>
    <sheet name="Interactive Calculator" sheetId="10" r:id="rId4"/>
    <sheet name="DRG Table" sheetId="18" r:id="rId5"/>
    <sheet name="Provider Table" sheetId="17" r:id="rId6"/>
    <sheet name="Out-of-State Provs" sheetId="16" r:id="rId7"/>
  </sheets>
  <definedNames>
    <definedName name="_xlnm._FilterDatabase" localSheetId="3" hidden="1">'Interactive Calculator'!#REF!</definedName>
    <definedName name="_xlnm._FilterDatabase" localSheetId="5" hidden="1">'Provider Table'!$A$1:$P$76</definedName>
    <definedName name="_PRIVIA_COMMENT_DF2A9CCF_274F_46E8_85B6_" localSheetId="3">'Interactive Calculator'!$E$52</definedName>
    <definedName name="_tab1">#REF!</definedName>
    <definedName name="_tab2">#REF!</definedName>
    <definedName name="_tab3">#REF!</definedName>
    <definedName name="_tab4">#REF!</definedName>
    <definedName name="age_adj">#REF!</definedName>
    <definedName name="APRDRG_v26">#REF!</definedName>
    <definedName name="CCR">'Interactive Calculator'!#REF!</definedName>
    <definedName name="Cost_Out_Thresh">'Interactive Calculator'!#REF!</definedName>
    <definedName name="cost_thresh">#REF!</definedName>
    <definedName name="Cov_chg">'Interactive Calculator'!$E$7</definedName>
    <definedName name="Cov_days">'Interactive Calculator'!#REF!</definedName>
    <definedName name="day_pay">#REF!</definedName>
    <definedName name="day_thresh">#REF!</definedName>
    <definedName name="Disch_stat">'Interactive Calculator'!$E$16</definedName>
    <definedName name="DRG_base">#REF!</definedName>
    <definedName name="DRG_Base_Pay">'Interactive Calculator'!$E$48</definedName>
    <definedName name="DRG_Base_Pay_w_MedEd">'Interactive Calculator'!#REF!</definedName>
    <definedName name="DRG_out_thresh">'Interactive Calculator'!#REF!</definedName>
    <definedName name="LOS">'Interactive Calculator'!#REF!</definedName>
    <definedName name="Marginal_cost">'Interactive Calculator'!#REF!</definedName>
    <definedName name="Marginal_cost_percent">'Interactive Calculator'!#REF!</definedName>
    <definedName name="MC">#REF!</definedName>
    <definedName name="MC_1">'Interactive Calculator'!#REF!</definedName>
    <definedName name="MC_2">'Interactive Calculator'!#REF!</definedName>
    <definedName name="Natl_ALOS">'Interactive Calculator'!#REF!</definedName>
    <definedName name="NICU">'Interactive Calculator'!$K$20:$K$31</definedName>
    <definedName name="OLE_LINK2" localSheetId="3">'Interactive Calculator'!#REF!</definedName>
    <definedName name="pol_adj">#REF!</definedName>
    <definedName name="_xlnm.Print_Area" localSheetId="3">'Interactive Calculator'!$B$1:$G$82</definedName>
  </definedNames>
  <calcPr calcId="145621"/>
</workbook>
</file>

<file path=xl/calcChain.xml><?xml version="1.0" encoding="utf-8"?>
<calcChain xmlns="http://schemas.openxmlformats.org/spreadsheetml/2006/main">
  <c r="E45" i="10" l="1"/>
  <c r="E44" i="10"/>
  <c r="E43" i="10"/>
  <c r="E42" i="10"/>
  <c r="E41" i="10"/>
  <c r="E40" i="10"/>
  <c r="E39" i="10"/>
  <c r="E37" i="10" l="1"/>
  <c r="E36" i="10"/>
  <c r="E34" i="10"/>
  <c r="E33" i="10"/>
  <c r="E32" i="10"/>
  <c r="E35" i="10"/>
  <c r="E22" i="10" l="1"/>
  <c r="E26" i="10" s="1"/>
  <c r="E23" i="10" l="1"/>
  <c r="E50" i="10" l="1"/>
  <c r="E75" i="10"/>
  <c r="E76" i="10" s="1"/>
  <c r="E24" i="10"/>
  <c r="E62" i="10" s="1"/>
  <c r="E63" i="10" l="1"/>
  <c r="E64" i="10" s="1"/>
  <c r="E51" i="10"/>
  <c r="E56" i="10"/>
  <c r="E65" i="10" l="1"/>
  <c r="E66" i="10" s="1"/>
  <c r="E80" i="10" l="1"/>
  <c r="E79" i="10"/>
  <c r="E47" i="10" l="1"/>
  <c r="E48" i="10" l="1"/>
  <c r="B2" i="10"/>
  <c r="B3" i="10" s="1"/>
  <c r="B4" i="10" s="1"/>
  <c r="B5" i="10" s="1"/>
  <c r="B6" i="10" s="1"/>
  <c r="E52" i="10" l="1"/>
  <c r="E53" i="10" s="1"/>
  <c r="E54" i="10" s="1"/>
  <c r="E57" i="10" s="1"/>
  <c r="E58" i="10" s="1"/>
  <c r="E59" i="10" s="1"/>
  <c r="B7" i="10"/>
  <c r="B8" i="10" s="1"/>
  <c r="B9" i="10" s="1"/>
  <c r="E67" i="10" l="1"/>
  <c r="E70" i="10" s="1"/>
  <c r="B10" i="10"/>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E60" i="10" l="1"/>
  <c r="E68" i="10" s="1"/>
  <c r="E71" i="10" s="1"/>
  <c r="E72" i="10" s="1"/>
  <c r="E78" i="10" s="1"/>
  <c r="E81" i="10" s="1"/>
  <c r="B34" i="10"/>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l="1"/>
  <c r="B73" i="10" s="1"/>
  <c r="B74" i="10" s="1"/>
  <c r="B75" i="10" s="1"/>
  <c r="B76" i="10" s="1"/>
  <c r="B77" i="10" s="1"/>
  <c r="B78" i="10" s="1"/>
  <c r="B79" i="10" s="1"/>
  <c r="B80" i="10" s="1"/>
  <c r="B81" i="10" l="1"/>
</calcChain>
</file>

<file path=xl/sharedStrings.xml><?xml version="1.0" encoding="utf-8"?>
<sst xmlns="http://schemas.openxmlformats.org/spreadsheetml/2006/main" count="5805" uniqueCount="2126">
  <si>
    <t>Neonate</t>
  </si>
  <si>
    <t>Obstetrics</t>
  </si>
  <si>
    <t>Indicates data to be input by the user</t>
  </si>
  <si>
    <t>C</t>
  </si>
  <si>
    <t>D</t>
  </si>
  <si>
    <t>E</t>
  </si>
  <si>
    <t>From separate APR-DRG grouping software</t>
  </si>
  <si>
    <t>APR-DRG</t>
  </si>
  <si>
    <t>APR-DRG Description</t>
  </si>
  <si>
    <t>Information</t>
  </si>
  <si>
    <t>Data</t>
  </si>
  <si>
    <t>Comments or Formula</t>
  </si>
  <si>
    <t>Hospital-specific cost-to-charge ratio</t>
  </si>
  <si>
    <t>Normal newborn</t>
  </si>
  <si>
    <t>Pediatric</t>
  </si>
  <si>
    <t>Adult</t>
  </si>
  <si>
    <t>UB-04 Field Locator 54 for payments by third parties</t>
  </si>
  <si>
    <t>Allowed amount</t>
  </si>
  <si>
    <t>Is a transfer adjustment potentially applicable?</t>
  </si>
  <si>
    <t>Yes</t>
  </si>
  <si>
    <t>No</t>
  </si>
  <si>
    <t>APR-DRG description</t>
  </si>
  <si>
    <t>Average length of stay for this APR-DRG</t>
  </si>
  <si>
    <t>CALCULATOR VALUES ARE FOR PURPOSES OF ILLUSTRATION ONLY.</t>
  </si>
  <si>
    <t>Payment amount</t>
  </si>
  <si>
    <t>INFORMATION FROM THE HOSPITAL</t>
  </si>
  <si>
    <t>Patient age (in years)</t>
  </si>
  <si>
    <t>Look up from DRG table</t>
  </si>
  <si>
    <t>CALCULATION OF ALLOWED AMOUNT AND REIMBURSEMENT AMOUNT</t>
  </si>
  <si>
    <t>Used for age adjustor</t>
  </si>
  <si>
    <t>Other health coverage</t>
  </si>
  <si>
    <t>Gastroent Adult</t>
  </si>
  <si>
    <t>Misc Adult</t>
  </si>
  <si>
    <t>Resp Adult</t>
  </si>
  <si>
    <t>Circulatory Adult</t>
  </si>
  <si>
    <t>Error DRG</t>
  </si>
  <si>
    <t>APR-DRG INFORMATION</t>
  </si>
  <si>
    <t>F</t>
  </si>
  <si>
    <t>G</t>
  </si>
  <si>
    <t>Age adjustor</t>
  </si>
  <si>
    <t xml:space="preserve">Service adjustor </t>
  </si>
  <si>
    <t>Hospital category</t>
  </si>
  <si>
    <t>Values for yes/no boxes</t>
  </si>
  <si>
    <t>Provider Category</t>
  </si>
  <si>
    <t>Rehab</t>
  </si>
  <si>
    <t>HOSPITAL INFORMATION</t>
  </si>
  <si>
    <t>Service Line</t>
  </si>
  <si>
    <t>National Relative Weight</t>
  </si>
  <si>
    <t>Age cut-off for age policy adjustor</t>
  </si>
  <si>
    <t>COST OUTLIER</t>
  </si>
  <si>
    <t>Does this claim require an outlier payment?</t>
  </si>
  <si>
    <t xml:space="preserve">DRG cost outlier payment increase </t>
  </si>
  <si>
    <t>Is per diem payment amount &lt; full stay base payment?</t>
  </si>
  <si>
    <t>Estimated cost of the stay</t>
  </si>
  <si>
    <t>Full stay DRG base payment</t>
  </si>
  <si>
    <t>Mental Health</t>
  </si>
  <si>
    <t>Used for age policy adjustor</t>
  </si>
  <si>
    <t>Provider Medicaid ID</t>
  </si>
  <si>
    <t>Provider Name</t>
  </si>
  <si>
    <t>Trach, MV 96+ Hrs, w Ext Proc</t>
  </si>
  <si>
    <t>Trach, MV 96+ Hrs, w/o Ext Proc</t>
  </si>
  <si>
    <t>Craniotomy for Trauma</t>
  </si>
  <si>
    <t>Craniotomy Exc for Trauma</t>
  </si>
  <si>
    <t>Ventricular Shunt Procs</t>
  </si>
  <si>
    <t>Spinal Procs</t>
  </si>
  <si>
    <t>Extracranial Vascular Procs</t>
  </si>
  <si>
    <t>Oth Nerv Sys &amp; Related Procs</t>
  </si>
  <si>
    <t>Spinal Dis &amp; Injuries</t>
  </si>
  <si>
    <t>Nervous Sys Malig</t>
  </si>
  <si>
    <t>Degen Nerv Sys Dis Exc Ms</t>
  </si>
  <si>
    <t xml:space="preserve">Mult Sclerosis </t>
  </si>
  <si>
    <t>Intracranial Hemorrhage</t>
  </si>
  <si>
    <t>CVA &amp; Precereb Occl w Infarct</t>
  </si>
  <si>
    <t>Nonspec CVA w/o Infarct</t>
  </si>
  <si>
    <t>Transient Ischemia</t>
  </si>
  <si>
    <t>Nerve Disorders</t>
  </si>
  <si>
    <t>Bact &amp; Tub Inf of Nervous Sys</t>
  </si>
  <si>
    <t>Non-Bact Inf of Nerv Sys</t>
  </si>
  <si>
    <t>Viral Meningitis</t>
  </si>
  <si>
    <t>Nontraumatic Stupor &amp; Coma</t>
  </si>
  <si>
    <t>Seizure</t>
  </si>
  <si>
    <t>Migraine &amp; Oth Headaches</t>
  </si>
  <si>
    <t>Head Trauma w Coma &gt;1 Hr</t>
  </si>
  <si>
    <t>Complic Skull Fx, Coma &lt;1 Hr</t>
  </si>
  <si>
    <t>Uncomplic Head Trauma</t>
  </si>
  <si>
    <t>Oth Dis of Nervous Sys</t>
  </si>
  <si>
    <t>Orbital Procs</t>
  </si>
  <si>
    <t>Eye Procs Exc Orbit</t>
  </si>
  <si>
    <t>Acute Maj Eye Inf</t>
  </si>
  <si>
    <t>Eye Dis Exc Maj Inf</t>
  </si>
  <si>
    <t>Maj Cranial/Facial Bone Procs</t>
  </si>
  <si>
    <t>Maj Larynx &amp; Trachea Procs</t>
  </si>
  <si>
    <t>Oth Maj Head &amp; Neck Procs</t>
  </si>
  <si>
    <t xml:space="preserve">Facial Bone Procs Exc Major </t>
  </si>
  <si>
    <t>Sinus &amp; Mastoid Procs</t>
  </si>
  <si>
    <t>Cleft Lip &amp; Palate Repair</t>
  </si>
  <si>
    <t>Tonsil &amp; Adenoid Procs</t>
  </si>
  <si>
    <t>Oth Ear, Nose Throat Procs</t>
  </si>
  <si>
    <t xml:space="preserve">Ear, Nose, Throat, Facial Malig </t>
  </si>
  <si>
    <t>Vertigo &amp; Oth Labyrinth Dis</t>
  </si>
  <si>
    <t>Inf of Upper Resp Tract</t>
  </si>
  <si>
    <t>Dental &amp; Oral Conditions</t>
  </si>
  <si>
    <t>Oth Ear, Nose, Throat Diags</t>
  </si>
  <si>
    <t>Maj Resp &amp; Chest Procs</t>
  </si>
  <si>
    <t>Oth Resp &amp; Chest Procs</t>
  </si>
  <si>
    <t>Resp Sys Diag w MV 96+ Hrs</t>
  </si>
  <si>
    <t>Cystic Fibrosis - Pulmon Dis</t>
  </si>
  <si>
    <t>Chronic Resp Dis Fm Perinatal</t>
  </si>
  <si>
    <t>Pulmon Edema &amp; Resp Failure</t>
  </si>
  <si>
    <t>Pulmonary Embolism</t>
  </si>
  <si>
    <t>Maj Chest &amp; Resp Trauma</t>
  </si>
  <si>
    <t>Resp Malig</t>
  </si>
  <si>
    <t>Maj Resp Inf &amp; Inflammations</t>
  </si>
  <si>
    <t>Bronchiolitis &amp; RSV Pneumonia</t>
  </si>
  <si>
    <t>Oth Pneumonia</t>
  </si>
  <si>
    <t>COPD</t>
  </si>
  <si>
    <t>Asthma</t>
  </si>
  <si>
    <t>Interstitial &amp; Alveolar Lung Dis</t>
  </si>
  <si>
    <t>Oth Resp Diags Exc Minor</t>
  </si>
  <si>
    <t>Resp Symptoms &amp; Minor Diags</t>
  </si>
  <si>
    <t>Maj Repair of Heart Anomaly</t>
  </si>
  <si>
    <t>Defib &amp; Heart Assist Implant</t>
  </si>
  <si>
    <t>Cardiac Valve Procs w Cath</t>
  </si>
  <si>
    <t>Cardiac Valve Procs w/o Cath</t>
  </si>
  <si>
    <t>Coronary Bypass w Cath</t>
  </si>
  <si>
    <t>Coronary Bypass w/o Cath</t>
  </si>
  <si>
    <t>Oth Cardiothoracic Procs</t>
  </si>
  <si>
    <t>Maj Vascular Procs</t>
  </si>
  <si>
    <t>Pacemaker Impl w AMI or Shock</t>
  </si>
  <si>
    <t>Pacemaker Impl w/o AMI or Shock</t>
  </si>
  <si>
    <t>Oth Vascular Procs</t>
  </si>
  <si>
    <t>Percut CV Procs w AMI</t>
  </si>
  <si>
    <t>Percut CV Procs w/o AMI</t>
  </si>
  <si>
    <t>Pacemaker &amp; Defib Replacement</t>
  </si>
  <si>
    <t>Pacemaker &amp; Defib Revision</t>
  </si>
  <si>
    <t>Oth Circulatory Sys Procs</t>
  </si>
  <si>
    <t>Acute Myocardial Infarction</t>
  </si>
  <si>
    <t>Cardiac Cath Exc Ischem Disease</t>
  </si>
  <si>
    <t>Cardiac Cath for Ischem Disease</t>
  </si>
  <si>
    <t>Acute &amp; Subacute Endocarditis</t>
  </si>
  <si>
    <t>Heart Failure</t>
  </si>
  <si>
    <t>Cardiac Arrest</t>
  </si>
  <si>
    <t>Peripheral &amp; Oth Vascular Dis</t>
  </si>
  <si>
    <t>Angina Pect &amp; Atherosclerosis</t>
  </si>
  <si>
    <t>Hypertension</t>
  </si>
  <si>
    <t>Cardiac Structural Dis</t>
  </si>
  <si>
    <t xml:space="preserve">Cardiac Arrhythmias </t>
  </si>
  <si>
    <t>Chest Pain</t>
  </si>
  <si>
    <t>Syncope &amp; Collapse</t>
  </si>
  <si>
    <t>Cardiomyopathy</t>
  </si>
  <si>
    <t>Complic of CV Device or Proc</t>
  </si>
  <si>
    <t>Oth Circulatory Sys Diags</t>
  </si>
  <si>
    <t>Maj Stomach &amp; Esophag Procs</t>
  </si>
  <si>
    <t>Maj Small &amp; Large Bowel Procs</t>
  </si>
  <si>
    <t>Oth Stomach &amp; Esophag Procs</t>
  </si>
  <si>
    <t>Oth Small &amp; Large Bowel Procs</t>
  </si>
  <si>
    <t>Peritoneal Adhesiolysis</t>
  </si>
  <si>
    <t>Appendectomy</t>
  </si>
  <si>
    <t>Anal Procs</t>
  </si>
  <si>
    <t>Oth Hernia Procs</t>
  </si>
  <si>
    <t>Inguin, Fem &amp; Umbil Hernia Procs</t>
  </si>
  <si>
    <t>Oth Digestive &amp; Abdo Procs</t>
  </si>
  <si>
    <t>Digestive Malig</t>
  </si>
  <si>
    <t>Peptic Ulcer &amp; Gastritis</t>
  </si>
  <si>
    <t>Maj Esophageal Dis</t>
  </si>
  <si>
    <t>Oth Esophageal Dis</t>
  </si>
  <si>
    <t>Diverticulitis &amp; Diverticulosis</t>
  </si>
  <si>
    <t>Inflammatory Bowel Disease</t>
  </si>
  <si>
    <t>Gastroint Vasc Insufficiency</t>
  </si>
  <si>
    <t>Intestinal Obstruction</t>
  </si>
  <si>
    <t>Maj Gastroint &amp; Peritoneal Inf</t>
  </si>
  <si>
    <t xml:space="preserve">Non-Bact Gastroenteritis, N &amp; V </t>
  </si>
  <si>
    <t>Abdominal Pain</t>
  </si>
  <si>
    <t>Complic of Gi Device or Proc</t>
  </si>
  <si>
    <t>Oth &amp; Unspec Gi Hemorrhage</t>
  </si>
  <si>
    <t>Oth Digestive Sys Diags</t>
  </si>
  <si>
    <t>Maj Pancreas &amp; Liver Procs</t>
  </si>
  <si>
    <t>Maj Biliary Tract Procs</t>
  </si>
  <si>
    <t>Cholecystectomy Exc Laparo</t>
  </si>
  <si>
    <t>Laparoscopic Cholecystectomy</t>
  </si>
  <si>
    <t>Oth Hepatobiliary &amp; Abdo Procs</t>
  </si>
  <si>
    <t>Hepatic Coma &amp; Oth Maj Liver Dis</t>
  </si>
  <si>
    <t>Alcoholic Liver Disease</t>
  </si>
  <si>
    <t>Malig of Hepatobiliary Sys</t>
  </si>
  <si>
    <t>Dis of Pancreas Exc Malig</t>
  </si>
  <si>
    <t>Oth Dis of the Liver</t>
  </si>
  <si>
    <t>Dis of Gallbladder</t>
  </si>
  <si>
    <t>Hip Joint Replacement</t>
  </si>
  <si>
    <t>Knee Joint Replacement</t>
  </si>
  <si>
    <t>Lumb Fusion for Back Curvature</t>
  </si>
  <si>
    <t>Lumb Fusion Exc Back Curvature</t>
  </si>
  <si>
    <t>Amput of Lower Limb Exc Toes</t>
  </si>
  <si>
    <t>Hip &amp; Femur Procs for Trauma</t>
  </si>
  <si>
    <t>Hip &amp; Femur Procs Non-Trauma</t>
  </si>
  <si>
    <t>Disc Excision &amp; Decompress</t>
  </si>
  <si>
    <t>Skin Graft for Connect Tis Diags</t>
  </si>
  <si>
    <t>Knee &amp; Lower Leg Procs Exc Foot</t>
  </si>
  <si>
    <t>Foot &amp; Toe Procs</t>
  </si>
  <si>
    <t>Shoulder And Arm Procs</t>
  </si>
  <si>
    <t>Hand &amp; Wrist Procs</t>
  </si>
  <si>
    <t>Soft Tissue Procs</t>
  </si>
  <si>
    <t>Oth Muscskl &amp; Connect Tis Procs</t>
  </si>
  <si>
    <t>Cervical Spinal Fusion</t>
  </si>
  <si>
    <t>Fracture of Femur</t>
  </si>
  <si>
    <t>Fx of Pelvis or Dislocation of Hip</t>
  </si>
  <si>
    <t>Fx &amp; Dislc Exc Femur, Pelvis, Back</t>
  </si>
  <si>
    <t xml:space="preserve">Muscskl Malig &amp; Pathol Fx </t>
  </si>
  <si>
    <t>Musculoskeletal Inf</t>
  </si>
  <si>
    <t>Connective Tissue Dis</t>
  </si>
  <si>
    <t>Oth Back &amp; Neck Dis, Fx &amp; Injuries</t>
  </si>
  <si>
    <t>Complic of Ortho Device or Proc</t>
  </si>
  <si>
    <t>Oth Muscskl &amp; Connect Tis Diags</t>
  </si>
  <si>
    <t>Skin Graft for Cutaneous Diags</t>
  </si>
  <si>
    <t>Mastectomy Procs</t>
  </si>
  <si>
    <t>Breast Procs Exc Mastectomy</t>
  </si>
  <si>
    <t>Oth Cutaneous &amp; Related Procs</t>
  </si>
  <si>
    <t>Skin Ulcers</t>
  </si>
  <si>
    <t>Maj Skin Dis</t>
  </si>
  <si>
    <t>Malignant Breast Dis</t>
  </si>
  <si>
    <t>Cellulitis &amp; Oth Bact Skin Inf</t>
  </si>
  <si>
    <t>Trauma To Cutaneous Tissue</t>
  </si>
  <si>
    <t>Oth Cutaneous Tis &amp; Breast Dis</t>
  </si>
  <si>
    <t>Pituitary &amp; Adrenal Procs</t>
  </si>
  <si>
    <t>Procs for Obesity</t>
  </si>
  <si>
    <t>Thyroid Procs</t>
  </si>
  <si>
    <t>Oth Procs for Metabolic Dis</t>
  </si>
  <si>
    <t>Diabetes</t>
  </si>
  <si>
    <t>Nutritional Dis</t>
  </si>
  <si>
    <t>Hypovolemia</t>
  </si>
  <si>
    <t>Inborn Errors of Metabolism</t>
  </si>
  <si>
    <t>Oth Endocrine Dis</t>
  </si>
  <si>
    <t>Electrolyte Dis Exc Hypovolemia</t>
  </si>
  <si>
    <t>Maj Bladder Procs</t>
  </si>
  <si>
    <t>Kidney &amp; Urinary Procs for Malig</t>
  </si>
  <si>
    <t>Kidney &amp; Urinary Procs Nonmalig</t>
  </si>
  <si>
    <t>Renal Dialysis Access Proc</t>
  </si>
  <si>
    <t>Oth Bladder Procs</t>
  </si>
  <si>
    <t>Urethral Procs</t>
  </si>
  <si>
    <t>Oth Kidney &amp; Urinary Procs</t>
  </si>
  <si>
    <t>Renal Failure</t>
  </si>
  <si>
    <t>Kidney &amp; Urinary Tract Malig</t>
  </si>
  <si>
    <t>Nephritis &amp; Nephrosis</t>
  </si>
  <si>
    <t>Kidney &amp; Urinary Tract Inf</t>
  </si>
  <si>
    <t>Urinary Stones &amp; Obstruction</t>
  </si>
  <si>
    <t>Complic Genitourin Dev or Proc</t>
  </si>
  <si>
    <t xml:space="preserve">Oth Kidney &amp; Urinary Diags </t>
  </si>
  <si>
    <t>Maj Male Pelvic Procs</t>
  </si>
  <si>
    <t>Penis Procs</t>
  </si>
  <si>
    <t>Transurethral Prostatectomy</t>
  </si>
  <si>
    <t>Testes &amp; Scrotal Procs</t>
  </si>
  <si>
    <t>Oth Male Reproductive Procs</t>
  </si>
  <si>
    <t>Malig, Male Reproductive Sys</t>
  </si>
  <si>
    <t>Male Reproduct Diags Exc Malig</t>
  </si>
  <si>
    <t>Radical Hysterectectomy</t>
  </si>
  <si>
    <t>Procs for Uterine/Adnexa Malig</t>
  </si>
  <si>
    <t>Uterine/Adnexa Procs Oth Malig</t>
  </si>
  <si>
    <t>Uterine/Adnexa Procs Non-Malig</t>
  </si>
  <si>
    <t>Fem Reproduct Reconstr Procs</t>
  </si>
  <si>
    <t>D&amp;C for Non-Obstetric Diags</t>
  </si>
  <si>
    <t>Oth Fem Reproductive Procs</t>
  </si>
  <si>
    <t>Uterine/Adnexa Procs Leiomyoma</t>
  </si>
  <si>
    <t>Female Reproductive Sys Malig</t>
  </si>
  <si>
    <t>Female Reproductive Sys Inf</t>
  </si>
  <si>
    <t>Menstrual &amp; Oth Fem Reprod Dis</t>
  </si>
  <si>
    <t>Cesarean Del</t>
  </si>
  <si>
    <t>Vag Del w Ster &amp;/or D&amp;C</t>
  </si>
  <si>
    <t>Vag Del w Proc Exc Ster &amp;/or D&amp;C</t>
  </si>
  <si>
    <t>D&amp;C for Obstetric Diags</t>
  </si>
  <si>
    <t>Ectopic Pregnancy Proc</t>
  </si>
  <si>
    <t>Oth O.R. Proc for Ob Diag Exc Del</t>
  </si>
  <si>
    <t>Vaginal Del</t>
  </si>
  <si>
    <t>Postpartum Diags w/o Proc</t>
  </si>
  <si>
    <t>Threatened Abortion</t>
  </si>
  <si>
    <t>Abortion w/o D&amp;C</t>
  </si>
  <si>
    <t>False Labor</t>
  </si>
  <si>
    <t>Oth Antepartum Diags</t>
  </si>
  <si>
    <t>Neo, Tsf&lt;5 Days, Not Born Here</t>
  </si>
  <si>
    <t>Neo, Tsf&lt;5 Days Old, Born Here</t>
  </si>
  <si>
    <t>Neo w Ecmo</t>
  </si>
  <si>
    <t>Neo Bwt &lt;1500G w Maj Proc</t>
  </si>
  <si>
    <t>Neo Bwt &lt;500G or &lt;24 Wks</t>
  </si>
  <si>
    <t>Neo Bwt 500-749G w/o Maj Proc</t>
  </si>
  <si>
    <t>Neo Bwt 750-999G w/o Maj Proc</t>
  </si>
  <si>
    <t>Neo Bwt 1000-1249G w Maj Problem</t>
  </si>
  <si>
    <t xml:space="preserve">Neo Bwt 1000-1249G </t>
  </si>
  <si>
    <t>Neo Bwt 1250-1499G w Maj Problem</t>
  </si>
  <si>
    <t>Neo Bwt 1250-1499G</t>
  </si>
  <si>
    <t>Neo Bwt 1500-2499G w Maj Proc</t>
  </si>
  <si>
    <t>Neo Bwt 1500-1999G w Maj Anomaly</t>
  </si>
  <si>
    <t>Neo Bwt 1500-1999G Maj Resp Cond</t>
  </si>
  <si>
    <t>Neo Bwt 1500-1999G w Inf</t>
  </si>
  <si>
    <t>Neo Bwt 1500-1999G</t>
  </si>
  <si>
    <t>Neo Bwt 2000-2499G w Maj Anomaly</t>
  </si>
  <si>
    <t>Neo Bwt 2000-2499G Maj Resp Cond</t>
  </si>
  <si>
    <t>Neo Bwt 2000-2499G w Inf</t>
  </si>
  <si>
    <t>Neo Bwt 2000-2499G w Oth Sig Cond</t>
  </si>
  <si>
    <t>Norm Newborn, Bwt 2000-2499G</t>
  </si>
  <si>
    <t>Neo Bwt &gt;2499G w Maj CV Proc</t>
  </si>
  <si>
    <t>Neo Bwt &gt;2499G w Oth Maj Proc</t>
  </si>
  <si>
    <t>Neo Bwt &gt;2499G w Maj Anomaly</t>
  </si>
  <si>
    <t>Neo, Bwt &gt;2499G w Maj Resp Cond</t>
  </si>
  <si>
    <t>Neo Bwt &gt;2499G w Inf</t>
  </si>
  <si>
    <t>Neo Bwt &gt;2499G w Oth Sig Cond</t>
  </si>
  <si>
    <t>Normal Newborn, Bwt &gt;2499G</t>
  </si>
  <si>
    <t>Splenectomy</t>
  </si>
  <si>
    <t>Oth Procs of Blood &amp; Rel Organs</t>
  </si>
  <si>
    <t>Maj Hem/Immun Diag</t>
  </si>
  <si>
    <t>Coagulation &amp; Platelet Dis</t>
  </si>
  <si>
    <t>Sickle Cell Anemia Crisis</t>
  </si>
  <si>
    <t>Oth Dis of Blood &amp; Rel Organs</t>
  </si>
  <si>
    <t>Maj O.R. Proc Lymphatic Neoplasm</t>
  </si>
  <si>
    <t>Oth O.R. Proc Lymphatic Neoplasm</t>
  </si>
  <si>
    <t>Acute Leukemia</t>
  </si>
  <si>
    <t>Lymphoma, Myeloma &amp; Non-Ac Leuk</t>
  </si>
  <si>
    <t>Radiothapy</t>
  </si>
  <si>
    <t>Chemothapy</t>
  </si>
  <si>
    <t>Lymphatic &amp; Oth Malig &amp; Neoplasms</t>
  </si>
  <si>
    <t>Inf &amp; Parasit Dis Incl HIV w O.R. Proc</t>
  </si>
  <si>
    <t>Post-Op, Device Inf w O.R. Proc</t>
  </si>
  <si>
    <t>Septicemia &amp; Disseminated Inf</t>
  </si>
  <si>
    <t>Post-Op, Post-Trauma, Device Inf</t>
  </si>
  <si>
    <t>Fever</t>
  </si>
  <si>
    <t>Viral Illness</t>
  </si>
  <si>
    <t>Oth Inf &amp; Parasit Diseases</t>
  </si>
  <si>
    <t>Mental Illness Diag w O.R. Proc</t>
  </si>
  <si>
    <t>Schizophrenia</t>
  </si>
  <si>
    <t>Maj Depression</t>
  </si>
  <si>
    <t xml:space="preserve">Dis of Personality </t>
  </si>
  <si>
    <t>Bipolar Dis</t>
  </si>
  <si>
    <t>Depression Exc Maj Dep</t>
  </si>
  <si>
    <t>Adjust Dis &amp; Neuroses Exc Dep</t>
  </si>
  <si>
    <t>Acute Anxiety &amp; Delirium States</t>
  </si>
  <si>
    <t>Organic Mental Health Disturb</t>
  </si>
  <si>
    <t>Childhood Behavioral Dis</t>
  </si>
  <si>
    <t>Eating Dis</t>
  </si>
  <si>
    <t>Oth Mental Health Dis</t>
  </si>
  <si>
    <t>Drug &amp; Alcohol Abuse, AMA</t>
  </si>
  <si>
    <t>Alc &amp; Drug Dep w Rehab or Detox</t>
  </si>
  <si>
    <t>Opioid Abuse &amp; Dependence</t>
  </si>
  <si>
    <t>Cocaine Abuse &amp; Dependence</t>
  </si>
  <si>
    <t>Alcohol Abuse &amp; Dependence</t>
  </si>
  <si>
    <t>Oth Drug Abuse &amp; Dependence</t>
  </si>
  <si>
    <t>O.R. Proc for Complic of Care</t>
  </si>
  <si>
    <t>Allergic Reactions</t>
  </si>
  <si>
    <t>Poisoning of Medicinal Agents</t>
  </si>
  <si>
    <t>Oth Complics of Treatment</t>
  </si>
  <si>
    <t>Oth Inj And Poisoning Diags</t>
  </si>
  <si>
    <t>Toxic Eff of Non-Medicinal Subst</t>
  </si>
  <si>
    <t>Ext 3Rd Deg Burns w Skin Graft</t>
  </si>
  <si>
    <t>Full Thick Burns w Graft</t>
  </si>
  <si>
    <t>Ext Burns w/o Skin Graft</t>
  </si>
  <si>
    <t>Part Thick Burns w or w/o Graft</t>
  </si>
  <si>
    <t>Proc w Diag of Rehab or Other</t>
  </si>
  <si>
    <t>Rehabilitation</t>
  </si>
  <si>
    <t xml:space="preserve">Signs, Symptoms &amp; Oth Factors </t>
  </si>
  <si>
    <t>Oth Aftercare &amp; Convalescence</t>
  </si>
  <si>
    <t>Neonatal Aftercare</t>
  </si>
  <si>
    <t>HIV w Mult Maj Related Cond</t>
  </si>
  <si>
    <t>HIV w Maj Related Cond</t>
  </si>
  <si>
    <t>HIV w Mult Sig Related Cond</t>
  </si>
  <si>
    <t>HIV</t>
  </si>
  <si>
    <t>Craniotomy for Mult Sig Trauma</t>
  </si>
  <si>
    <t>Ext Trunk Procs Mult Sig Trauma</t>
  </si>
  <si>
    <t>Muscskl Procs Mult Sig Trauma</t>
  </si>
  <si>
    <t>Mult Sig Trauma w/o O.R. Proc</t>
  </si>
  <si>
    <t>Ext Proc Unrel To Diag</t>
  </si>
  <si>
    <t>Mod Ext Proc Unrel To Diag</t>
  </si>
  <si>
    <t>Nonext Proc Unrel To Diag</t>
  </si>
  <si>
    <t>Principal Diag Invalid</t>
  </si>
  <si>
    <t>Ungroupable</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</si>
  <si>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</si>
  <si>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</si>
  <si>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</si>
  <si>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</si>
  <si>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General Comments</t>
  </si>
  <si>
    <t>E15</t>
  </si>
  <si>
    <t>Cover Page</t>
  </si>
  <si>
    <t>Structure of the Calculator Spreadsheet</t>
  </si>
  <si>
    <t>Cover</t>
  </si>
  <si>
    <t>Structure</t>
  </si>
  <si>
    <t>DRG Table</t>
  </si>
  <si>
    <t>Provider Table</t>
  </si>
  <si>
    <t>Calculator Instructions</t>
  </si>
  <si>
    <t>Interactive Calculator</t>
  </si>
  <si>
    <t>The "Structure" worksheet contains a synopsis of the information provided in the DRG Calculator spreadsheet.</t>
  </si>
  <si>
    <t>Parameter</t>
  </si>
  <si>
    <t>Value</t>
  </si>
  <si>
    <t>Instructions for Interactive Calculator</t>
  </si>
  <si>
    <t>Information About the Hospital Stay (Entered by the User)</t>
  </si>
  <si>
    <r>
      <t>4. This spreadsheet includes data obtained through the use of proprietary computer software created, owned and licensed by the 3M Company.  All copyrights in and to the 3M</t>
    </r>
    <r>
      <rPr>
        <vertAlign val="superscript"/>
        <sz val="10"/>
        <color indexed="8"/>
        <rFont val="Arial Narrow"/>
        <family val="2"/>
      </rPr>
      <t>TM</t>
    </r>
    <r>
      <rPr>
        <sz val="10"/>
        <color indexed="8"/>
        <rFont val="Arial Narrow"/>
        <family val="2"/>
      </rPr>
      <t xml:space="preserve"> Software are owned by 3M.  All rights reserved.</t>
    </r>
  </si>
  <si>
    <t>DRG Pricing Calculation</t>
  </si>
  <si>
    <t>Transfer Base Payment</t>
  </si>
  <si>
    <t>Pre-Transfer DRG base payment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</si>
  <si>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</si>
  <si>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Change History</t>
  </si>
  <si>
    <t>Out-of-State Provs</t>
  </si>
  <si>
    <t>Hospital Category</t>
  </si>
  <si>
    <t>Provider Medicare ID</t>
  </si>
  <si>
    <t>Wage Index</t>
  </si>
  <si>
    <t>Wage Adjustment Labor Portion</t>
  </si>
  <si>
    <t>Used for look ups to the provider table - 6 digit number, or "OOS"</t>
  </si>
  <si>
    <t>Look up from Provider Table</t>
  </si>
  <si>
    <t>Wage adjusted hospital base rate</t>
  </si>
  <si>
    <t>004-1</t>
  </si>
  <si>
    <t>004-2</t>
  </si>
  <si>
    <t>004-3</t>
  </si>
  <si>
    <t>004-4</t>
  </si>
  <si>
    <t>005-1</t>
  </si>
  <si>
    <t>005-2</t>
  </si>
  <si>
    <t>005-3</t>
  </si>
  <si>
    <t>005-4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</si>
  <si>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</si>
  <si>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</si>
  <si>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</si>
  <si>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</si>
  <si>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</si>
  <si>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</si>
  <si>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</si>
  <si>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</si>
  <si>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</si>
  <si>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</si>
  <si>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</si>
  <si>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</si>
  <si>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</si>
  <si>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</si>
  <si>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</si>
  <si>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</si>
  <si>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</si>
  <si>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</si>
  <si>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</si>
  <si>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</si>
  <si>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</si>
  <si>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</si>
  <si>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</si>
  <si>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</si>
  <si>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</si>
  <si>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</si>
  <si>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</si>
  <si>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</si>
  <si>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</si>
  <si>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</si>
  <si>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</si>
  <si>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</si>
  <si>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</si>
  <si>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</si>
  <si>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</si>
  <si>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</si>
  <si>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</si>
  <si>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</si>
  <si>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</si>
  <si>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</si>
  <si>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</si>
  <si>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</si>
  <si>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</si>
  <si>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</si>
  <si>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</si>
  <si>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</si>
  <si>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</si>
  <si>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</si>
  <si>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</si>
  <si>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</si>
  <si>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</si>
  <si>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</si>
  <si>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</si>
  <si>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</si>
  <si>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</si>
  <si>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</si>
  <si>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</si>
  <si>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</si>
  <si>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</si>
  <si>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</si>
  <si>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</si>
  <si>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</si>
  <si>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</si>
  <si>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</si>
  <si>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</si>
  <si>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</si>
  <si>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</si>
  <si>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</si>
  <si>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</si>
  <si>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</si>
  <si>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</si>
  <si>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</si>
  <si>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</si>
  <si>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</si>
  <si>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</si>
  <si>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</si>
  <si>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</si>
  <si>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</si>
  <si>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</si>
  <si>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</si>
  <si>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</si>
  <si>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</si>
  <si>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</si>
  <si>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</si>
  <si>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</si>
  <si>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</si>
  <si>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</si>
  <si>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</si>
  <si>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</si>
  <si>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</si>
  <si>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</si>
  <si>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</si>
  <si>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</si>
  <si>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</si>
  <si>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</si>
  <si>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</si>
  <si>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</si>
  <si>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</si>
  <si>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</si>
  <si>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</si>
  <si>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</si>
  <si>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</si>
  <si>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</si>
  <si>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</si>
  <si>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</si>
  <si>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</si>
  <si>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</si>
  <si>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</si>
  <si>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</si>
  <si>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</si>
  <si>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</si>
  <si>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</si>
  <si>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</si>
  <si>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</si>
  <si>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</si>
  <si>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</si>
  <si>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</si>
  <si>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</si>
  <si>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</si>
  <si>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</si>
  <si>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</si>
  <si>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</si>
  <si>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</si>
  <si>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</si>
  <si>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</si>
  <si>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</si>
  <si>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</si>
  <si>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</si>
  <si>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</si>
  <si>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</si>
  <si>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</si>
  <si>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</si>
  <si>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</si>
  <si>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</si>
  <si>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</si>
  <si>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</si>
  <si>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</si>
  <si>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</si>
  <si>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</si>
  <si>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</si>
  <si>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</si>
  <si>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</si>
  <si>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</si>
  <si>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</si>
  <si>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</si>
  <si>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</si>
  <si>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</si>
  <si>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</si>
  <si>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</si>
  <si>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</si>
  <si>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</si>
  <si>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</si>
  <si>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</si>
  <si>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</si>
  <si>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</si>
  <si>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</si>
  <si>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</si>
  <si>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</si>
  <si>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</si>
  <si>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</si>
  <si>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</si>
  <si>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</si>
  <si>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</si>
  <si>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</si>
  <si>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</si>
  <si>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</si>
  <si>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</si>
  <si>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</si>
  <si>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</si>
  <si>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</si>
  <si>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</si>
  <si>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</si>
  <si>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</si>
  <si>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</si>
  <si>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</si>
  <si>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</si>
  <si>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</si>
  <si>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</si>
  <si>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</si>
  <si>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</si>
  <si>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</si>
  <si>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</si>
  <si>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</si>
  <si>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</si>
  <si>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</si>
  <si>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</si>
  <si>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</si>
  <si>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</si>
  <si>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</si>
  <si>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</si>
  <si>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</si>
  <si>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</si>
  <si>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</si>
  <si>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</si>
  <si>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</si>
  <si>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</si>
  <si>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</si>
  <si>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</si>
  <si>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</si>
  <si>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</si>
  <si>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</si>
  <si>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</si>
  <si>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</si>
  <si>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</si>
  <si>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</si>
  <si>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</si>
  <si>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</si>
  <si>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</si>
  <si>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</si>
  <si>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</si>
  <si>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</si>
  <si>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</si>
  <si>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</si>
  <si>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</si>
  <si>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</si>
  <si>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</si>
  <si>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</si>
  <si>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</si>
  <si>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</si>
  <si>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</si>
  <si>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</si>
  <si>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</si>
  <si>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</si>
  <si>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</si>
  <si>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</si>
  <si>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</si>
  <si>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</si>
  <si>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</si>
  <si>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</si>
  <si>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</si>
  <si>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</si>
  <si>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</si>
  <si>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</si>
  <si>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</si>
  <si>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</si>
  <si>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</si>
  <si>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</si>
  <si>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</si>
  <si>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</si>
  <si>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</si>
  <si>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</si>
  <si>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</si>
  <si>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</si>
  <si>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</si>
  <si>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</si>
  <si>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</si>
  <si>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</si>
  <si>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</si>
  <si>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</si>
  <si>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</si>
  <si>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</si>
  <si>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</si>
  <si>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</si>
  <si>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</si>
  <si>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</si>
  <si>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</si>
  <si>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</si>
  <si>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</si>
  <si>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</si>
  <si>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</si>
  <si>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</si>
  <si>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</si>
  <si>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</si>
  <si>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</si>
  <si>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</si>
  <si>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</si>
  <si>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</si>
  <si>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</si>
  <si>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</si>
  <si>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</si>
  <si>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</si>
  <si>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</si>
  <si>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</si>
  <si>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</si>
  <si>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</si>
  <si>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</si>
  <si>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</si>
  <si>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</si>
  <si>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</si>
  <si>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</si>
  <si>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</si>
  <si>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</si>
  <si>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</si>
  <si>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</si>
  <si>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</si>
  <si>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</si>
  <si>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</si>
  <si>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</si>
  <si>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</si>
  <si>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</si>
  <si>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</si>
  <si>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</si>
  <si>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</si>
  <si>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</si>
  <si>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</si>
  <si>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</si>
  <si>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</si>
  <si>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</si>
  <si>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</si>
  <si>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</si>
  <si>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</si>
  <si>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</si>
  <si>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</si>
  <si>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</si>
  <si>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</si>
  <si>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</si>
  <si>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</si>
  <si>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</si>
  <si>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</si>
  <si>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</si>
  <si>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</si>
  <si>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</si>
  <si>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</si>
  <si>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</si>
  <si>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</si>
  <si>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</si>
  <si>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</si>
  <si>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</si>
  <si>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</si>
  <si>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</si>
  <si>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</si>
  <si>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</si>
  <si>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</si>
  <si>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</si>
  <si>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</si>
  <si>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</si>
  <si>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</si>
  <si>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</si>
  <si>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</si>
  <si>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</si>
  <si>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</si>
  <si>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</si>
  <si>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</si>
  <si>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</si>
  <si>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</si>
  <si>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</si>
  <si>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</si>
  <si>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</si>
  <si>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</si>
  <si>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</si>
  <si>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</si>
  <si>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</si>
  <si>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</si>
  <si>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</si>
  <si>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</si>
  <si>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</si>
  <si>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</si>
  <si>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</si>
  <si>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</si>
  <si>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</si>
  <si>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</si>
  <si>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</si>
  <si>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</si>
  <si>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</si>
  <si>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</si>
  <si>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</si>
  <si>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</si>
  <si>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</si>
  <si>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</si>
  <si>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</si>
  <si>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</si>
  <si>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</si>
  <si>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</si>
  <si>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</si>
  <si>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</si>
  <si>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</si>
  <si>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</si>
  <si>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</si>
  <si>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</si>
  <si>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</si>
  <si>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</si>
  <si>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</si>
  <si>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</si>
  <si>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</si>
  <si>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</si>
  <si>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</si>
  <si>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</si>
  <si>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</si>
  <si>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</si>
  <si>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</si>
  <si>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</si>
  <si>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</si>
  <si>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</si>
  <si>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</si>
  <si>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</si>
  <si>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</si>
  <si>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</si>
  <si>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</si>
  <si>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</si>
  <si>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</si>
  <si>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</si>
  <si>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</si>
  <si>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</si>
  <si>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</si>
  <si>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</si>
  <si>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</si>
  <si>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</si>
  <si>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</si>
  <si>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</si>
  <si>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</si>
  <si>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</si>
  <si>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</si>
  <si>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</si>
  <si>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</si>
  <si>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</si>
  <si>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</si>
  <si>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</si>
  <si>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</si>
  <si>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</si>
  <si>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</si>
  <si>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</si>
  <si>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</si>
  <si>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</si>
  <si>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</si>
  <si>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</si>
  <si>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</si>
  <si>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</si>
  <si>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</si>
  <si>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</si>
  <si>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</si>
  <si>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</si>
  <si>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</si>
  <si>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</si>
  <si>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</si>
  <si>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</si>
  <si>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</si>
  <si>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</si>
  <si>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</si>
  <si>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</si>
  <si>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</si>
  <si>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</si>
  <si>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</si>
  <si>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</si>
  <si>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</si>
  <si>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</si>
  <si>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</si>
  <si>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</si>
  <si>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</si>
  <si>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</si>
  <si>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</si>
  <si>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</si>
  <si>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</si>
  <si>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</si>
  <si>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</si>
  <si>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</si>
  <si>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</si>
  <si>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</si>
  <si>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</si>
  <si>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</si>
  <si>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</si>
  <si>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</si>
  <si>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</si>
  <si>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</si>
  <si>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</si>
  <si>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</si>
  <si>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</si>
  <si>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</si>
  <si>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</si>
  <si>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</si>
  <si>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</si>
  <si>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</si>
  <si>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</si>
  <si>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</si>
  <si>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</si>
  <si>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</si>
  <si>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</si>
  <si>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</si>
  <si>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</si>
  <si>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</si>
  <si>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</si>
  <si>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</si>
  <si>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</si>
  <si>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</si>
  <si>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</si>
  <si>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</si>
  <si>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</si>
  <si>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</si>
  <si>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</si>
  <si>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</si>
  <si>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</si>
  <si>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</si>
  <si>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</si>
  <si>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</si>
  <si>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</si>
  <si>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</si>
  <si>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</si>
  <si>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</si>
  <si>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</si>
  <si>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</si>
  <si>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</si>
  <si>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</si>
  <si>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</si>
  <si>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</si>
  <si>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</si>
  <si>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</si>
  <si>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</si>
  <si>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</si>
  <si>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</si>
  <si>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</si>
  <si>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</si>
  <si>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</si>
  <si>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</si>
  <si>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</si>
  <si>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</si>
  <si>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</si>
  <si>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</si>
  <si>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</si>
  <si>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</si>
  <si>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</si>
  <si>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</si>
  <si>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</si>
  <si>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</si>
  <si>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</si>
  <si>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</si>
  <si>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</si>
  <si>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</si>
  <si>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</si>
  <si>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</si>
  <si>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</si>
  <si>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</si>
  <si>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</si>
  <si>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</si>
  <si>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</si>
  <si>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</si>
  <si>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</si>
  <si>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</si>
  <si>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</si>
  <si>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</si>
  <si>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</si>
  <si>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</si>
  <si>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</si>
  <si>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</si>
  <si>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</si>
  <si>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</si>
  <si>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</si>
  <si>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</si>
  <si>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</si>
  <si>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</si>
  <si>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</si>
  <si>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</si>
  <si>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</si>
  <si>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</si>
  <si>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</si>
  <si>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</si>
  <si>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</si>
  <si>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</si>
  <si>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</si>
  <si>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</si>
  <si>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</si>
  <si>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</si>
  <si>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</si>
  <si>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</si>
  <si>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</si>
  <si>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</si>
  <si>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</si>
  <si>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</si>
  <si>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</si>
  <si>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</si>
  <si>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</si>
  <si>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</si>
  <si>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</si>
  <si>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</si>
  <si>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</si>
  <si>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</si>
  <si>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</si>
  <si>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</si>
  <si>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</si>
  <si>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</si>
  <si>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</si>
  <si>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</si>
  <si>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</si>
  <si>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</si>
  <si>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</si>
  <si>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</si>
  <si>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</si>
  <si>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</si>
  <si>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</si>
  <si>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</si>
  <si>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</si>
  <si>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</si>
  <si>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</si>
  <si>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</si>
  <si>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</si>
  <si>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</si>
  <si>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</si>
  <si>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</si>
  <si>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</si>
  <si>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</si>
  <si>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</si>
  <si>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</si>
  <si>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</si>
  <si>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</si>
  <si>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</si>
  <si>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</si>
  <si>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</si>
  <si>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</si>
  <si>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</si>
  <si>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</si>
  <si>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</si>
  <si>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</si>
  <si>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</si>
  <si>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</si>
  <si>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</si>
  <si>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</si>
  <si>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</si>
  <si>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</si>
  <si>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</si>
  <si>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</si>
  <si>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</si>
  <si>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</si>
  <si>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</si>
  <si>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</si>
  <si>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</si>
  <si>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</si>
  <si>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</si>
  <si>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</si>
  <si>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</si>
  <si>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</si>
  <si>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</si>
  <si>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</si>
  <si>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</si>
  <si>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</si>
  <si>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</si>
  <si>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</si>
  <si>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</si>
  <si>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</si>
  <si>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</si>
  <si>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</si>
  <si>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</si>
  <si>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</si>
  <si>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</si>
  <si>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</si>
  <si>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</si>
  <si>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</si>
  <si>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</si>
  <si>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</si>
  <si>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</si>
  <si>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</si>
  <si>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</si>
  <si>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</si>
  <si>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</si>
  <si>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</si>
  <si>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</si>
  <si>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</si>
  <si>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</si>
  <si>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</si>
  <si>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</si>
  <si>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</si>
  <si>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</si>
  <si>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</si>
  <si>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</si>
  <si>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</si>
  <si>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</si>
  <si>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</si>
  <si>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</si>
  <si>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</si>
  <si>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</si>
  <si>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</si>
  <si>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</si>
  <si>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</si>
  <si>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</si>
  <si>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</si>
  <si>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</si>
  <si>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</si>
  <si>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</si>
  <si>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</si>
  <si>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</si>
  <si>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</si>
  <si>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</si>
  <si>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</si>
  <si>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</si>
  <si>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</si>
  <si>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</si>
  <si>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</si>
  <si>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</si>
  <si>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</si>
  <si>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</si>
  <si>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</si>
  <si>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</si>
  <si>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</si>
  <si>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</si>
  <si>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</si>
  <si>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</si>
  <si>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</si>
  <si>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</si>
  <si>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</si>
  <si>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</si>
  <si>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</si>
  <si>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</si>
  <si>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</si>
  <si>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</si>
  <si>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</si>
  <si>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</si>
  <si>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</si>
  <si>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</si>
  <si>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</si>
  <si>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</si>
  <si>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</si>
  <si>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</si>
  <si>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</si>
  <si>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</si>
  <si>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</si>
  <si>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</si>
  <si>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</si>
  <si>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</si>
  <si>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</si>
  <si>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</si>
  <si>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</si>
  <si>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</si>
  <si>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</si>
  <si>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</si>
  <si>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</si>
  <si>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</si>
  <si>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</si>
  <si>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</si>
  <si>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</si>
  <si>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</si>
  <si>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</si>
  <si>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</si>
  <si>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</si>
  <si>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</si>
  <si>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</si>
  <si>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</si>
  <si>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</si>
  <si>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</si>
  <si>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</si>
  <si>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</si>
  <si>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</si>
  <si>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</si>
  <si>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</si>
  <si>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</si>
  <si>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</si>
  <si>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</si>
  <si>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</si>
  <si>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</si>
  <si>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</si>
  <si>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</si>
  <si>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</si>
  <si>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</si>
  <si>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</si>
  <si>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</si>
  <si>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</si>
  <si>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</si>
  <si>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</si>
  <si>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</si>
  <si>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</si>
  <si>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</si>
  <si>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</si>
  <si>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</si>
  <si>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</si>
  <si>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</si>
  <si>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</si>
  <si>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</si>
  <si>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</si>
  <si>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</si>
  <si>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</si>
  <si>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</si>
  <si>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</si>
  <si>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</si>
  <si>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</si>
  <si>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</si>
  <si>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</si>
  <si>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</si>
  <si>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</si>
  <si>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</si>
  <si>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</si>
  <si>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</si>
  <si>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</si>
  <si>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</si>
  <si>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</si>
  <si>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</si>
  <si>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</si>
  <si>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</si>
  <si>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</si>
  <si>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</si>
  <si>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</si>
  <si>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</si>
  <si>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</si>
  <si>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</si>
  <si>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</si>
  <si>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</si>
  <si>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</si>
  <si>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</si>
  <si>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</si>
  <si>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</si>
  <si>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</si>
  <si>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</si>
  <si>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</si>
  <si>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</si>
  <si>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</si>
  <si>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</si>
  <si>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</si>
  <si>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</si>
  <si>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</si>
  <si>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</si>
  <si>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</si>
  <si>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</si>
  <si>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</si>
  <si>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</si>
  <si>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</si>
  <si>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</si>
  <si>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</si>
  <si>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</si>
  <si>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</si>
  <si>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</si>
  <si>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</si>
  <si>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</si>
  <si>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</si>
  <si>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</si>
  <si>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</si>
  <si>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</si>
  <si>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</si>
  <si>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</si>
  <si>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</si>
  <si>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</si>
  <si>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</si>
  <si>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</si>
  <si>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</si>
  <si>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</si>
  <si>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</si>
  <si>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</si>
  <si>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</si>
  <si>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</si>
  <si>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</si>
  <si>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</si>
  <si>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</si>
  <si>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</si>
  <si>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</si>
  <si>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</si>
  <si>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</si>
  <si>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</si>
  <si>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</si>
  <si>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</si>
  <si>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</si>
  <si>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</si>
  <si>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</si>
  <si>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</si>
  <si>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</si>
  <si>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</si>
  <si>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</si>
  <si>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</si>
  <si>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</si>
  <si>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</si>
  <si>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</si>
  <si>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</si>
  <si>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</si>
  <si>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</si>
  <si>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</si>
  <si>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</si>
  <si>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</si>
  <si>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</si>
  <si>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</si>
  <si>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</si>
  <si>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</si>
  <si>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</si>
  <si>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</si>
  <si>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</si>
  <si>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</si>
  <si>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</si>
  <si>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</si>
  <si>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</si>
  <si>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</si>
  <si>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</si>
  <si>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</si>
  <si>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</si>
  <si>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</si>
  <si>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</si>
  <si>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</si>
  <si>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</si>
  <si>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</si>
  <si>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</si>
  <si>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</si>
  <si>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</si>
  <si>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</si>
  <si>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</si>
  <si>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</si>
  <si>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</si>
  <si>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</si>
  <si>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</si>
  <si>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</si>
  <si>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</si>
  <si>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</si>
  <si>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</si>
  <si>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</si>
  <si>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</si>
  <si>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</si>
  <si>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</si>
  <si>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</si>
  <si>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</si>
  <si>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</si>
  <si>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</si>
  <si>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</si>
  <si>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</si>
  <si>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</si>
  <si>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</si>
  <si>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</si>
  <si>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</si>
  <si>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</si>
  <si>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</si>
  <si>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</si>
  <si>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</si>
  <si>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</si>
  <si>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</si>
  <si>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</si>
  <si>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</si>
  <si>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</si>
  <si>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</si>
  <si>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</si>
  <si>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</si>
  <si>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</si>
  <si>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</si>
  <si>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</si>
  <si>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</si>
  <si>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</si>
  <si>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</si>
  <si>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</si>
  <si>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</si>
  <si>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</si>
  <si>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</si>
  <si>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</si>
  <si>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</si>
  <si>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</si>
  <si>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</si>
  <si>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</si>
  <si>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</si>
  <si>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</si>
  <si>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</si>
  <si>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</si>
  <si>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</si>
  <si>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</si>
  <si>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</si>
  <si>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</si>
  <si>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</si>
  <si>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</si>
  <si>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</si>
  <si>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</si>
  <si>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</si>
  <si>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</si>
  <si>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</si>
  <si>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</si>
  <si>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</si>
  <si>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</si>
  <si>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</si>
  <si>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</si>
  <si>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</si>
  <si>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</si>
  <si>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</si>
  <si>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</si>
  <si>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</si>
  <si>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</si>
  <si>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</si>
  <si>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</si>
  <si>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</si>
  <si>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</si>
  <si>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</si>
  <si>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</si>
  <si>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</si>
  <si>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</si>
  <si>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</si>
  <si>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</si>
  <si>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</si>
  <si>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</si>
  <si>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</si>
  <si>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</si>
  <si>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</si>
  <si>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</si>
  <si>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</si>
  <si>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</si>
  <si>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</si>
  <si>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</si>
  <si>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</si>
  <si>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</si>
  <si>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</si>
  <si>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</si>
  <si>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</si>
  <si>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</si>
  <si>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</si>
  <si>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</si>
  <si>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</si>
  <si>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</si>
  <si>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</si>
  <si>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</si>
  <si>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</si>
  <si>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</si>
  <si>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</si>
  <si>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</si>
  <si>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</si>
  <si>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</si>
  <si>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</si>
  <si>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</si>
  <si>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</si>
  <si>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</si>
  <si>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</si>
  <si>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</si>
  <si>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</si>
  <si>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</si>
  <si>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</si>
  <si>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</si>
  <si>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</si>
  <si>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</si>
  <si>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</si>
  <si>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</si>
  <si>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</si>
  <si>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</si>
  <si>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</si>
  <si>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</si>
  <si>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</si>
  <si>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</si>
  <si>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</si>
  <si>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</si>
  <si>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</si>
  <si>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</si>
  <si>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</si>
  <si>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</si>
  <si>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</si>
  <si>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</si>
  <si>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</si>
  <si>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</si>
  <si>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</si>
  <si>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</si>
  <si>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</si>
  <si>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</si>
  <si>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</si>
  <si>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</si>
  <si>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</si>
  <si>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</si>
  <si>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</si>
  <si>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</si>
  <si>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</si>
  <si>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</si>
  <si>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</si>
  <si>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</si>
  <si>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</si>
  <si>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</si>
  <si>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</si>
  <si>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</si>
  <si>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</si>
  <si>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</si>
  <si>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</si>
  <si>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</si>
  <si>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</si>
  <si>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</si>
  <si>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</si>
  <si>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</si>
  <si>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</si>
  <si>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</si>
  <si>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</si>
  <si>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</si>
  <si>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</si>
  <si>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</si>
  <si>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</si>
  <si>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</si>
  <si>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</si>
  <si>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</si>
  <si>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</si>
  <si>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</si>
  <si>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</si>
  <si>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</si>
  <si>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</si>
  <si>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</si>
  <si>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</si>
  <si>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</si>
  <si>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</si>
  <si>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</si>
  <si>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</si>
  <si>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</si>
  <si>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</si>
  <si>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</si>
  <si>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</si>
  <si>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</si>
  <si>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</si>
  <si>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</si>
  <si>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</si>
  <si>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</si>
  <si>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</si>
  <si>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</si>
  <si>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</si>
  <si>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</si>
  <si>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</si>
  <si>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</si>
  <si>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</si>
  <si>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</si>
  <si>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</si>
  <si>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</si>
  <si>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</si>
  <si>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</si>
  <si>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</si>
  <si>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</si>
  <si>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</si>
  <si>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</si>
  <si>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</si>
  <si>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</si>
  <si>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</si>
  <si>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</si>
  <si>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</si>
  <si>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</si>
  <si>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</si>
  <si>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</si>
  <si>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</si>
  <si>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</si>
  <si>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</si>
  <si>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</si>
  <si>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</si>
  <si>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</si>
  <si>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</si>
  <si>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</si>
  <si>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</si>
  <si>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</si>
  <si>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</si>
  <si>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</si>
  <si>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</si>
  <si>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</si>
  <si>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</si>
  <si>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</si>
  <si>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</si>
  <si>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</si>
  <si>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</si>
  <si>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</si>
  <si>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</si>
  <si>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</si>
  <si>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</si>
  <si>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</si>
  <si>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</si>
  <si>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</si>
  <si>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</si>
  <si>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</si>
  <si>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</si>
  <si>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</si>
  <si>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</si>
  <si>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</si>
  <si>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</si>
  <si>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</si>
  <si>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</si>
  <si>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</si>
  <si>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</si>
  <si>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</si>
  <si>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</si>
  <si>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</si>
  <si>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</si>
  <si>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</si>
  <si>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</si>
  <si>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</si>
  <si>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</si>
  <si>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</si>
  <si>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</si>
  <si>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</si>
  <si>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</si>
  <si>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</si>
  <si>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</si>
  <si>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</si>
  <si>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</si>
  <si>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</si>
  <si>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</si>
  <si>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</si>
  <si>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</si>
  <si>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</si>
  <si>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</si>
  <si>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</si>
  <si>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</si>
  <si>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</si>
  <si>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</si>
  <si>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</si>
  <si>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</si>
  <si>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</si>
  <si>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</si>
  <si>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</si>
  <si>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</si>
  <si>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</si>
  <si>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</si>
  <si>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</si>
  <si>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</si>
  <si>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</si>
  <si>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</si>
  <si>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</si>
  <si>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</si>
  <si>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</si>
  <si>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</si>
  <si>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</si>
  <si>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</si>
  <si>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</si>
  <si>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</si>
  <si>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</si>
  <si>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</si>
  <si>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</si>
  <si>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</si>
  <si>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</si>
  <si>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</si>
  <si>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</si>
  <si>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</si>
  <si>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</si>
  <si>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</si>
  <si>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</si>
  <si>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</si>
  <si>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</si>
  <si>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</si>
  <si>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</si>
  <si>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</si>
  <si>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</si>
  <si>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</si>
  <si>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</si>
  <si>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</si>
  <si>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</si>
  <si>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</si>
  <si>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</si>
  <si>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</si>
  <si>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</si>
  <si>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</si>
  <si>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</si>
  <si>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</si>
  <si>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</si>
  <si>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</si>
  <si>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</si>
  <si>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</si>
  <si>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</si>
  <si>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</si>
  <si>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</si>
  <si>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</si>
  <si>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</si>
  <si>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</si>
  <si>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</si>
  <si>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</si>
  <si>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</si>
  <si>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</si>
  <si>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</si>
  <si>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</si>
  <si>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</si>
  <si>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</si>
  <si>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</si>
  <si>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</si>
  <si>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</si>
  <si>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3. Average length of stay is the untrimmed arithmetic value.</t>
  </si>
  <si>
    <t>Patient liability</t>
  </si>
  <si>
    <t>Includes spend-down and copayment</t>
  </si>
  <si>
    <t>The "Cover" worksheet contains an introduction to the DRG Calculator and offers websites where interested parties can learn more about the Arizona Medicaid inpatient DRG pricing method.</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</si>
  <si>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</si>
  <si>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The "Out-of-State Provs" worksheet contains the provider-specific values that should be used for providers who are not specifically listed in the "Provider Table" worksheet.  Generally, these are providers who are not located in the state of Arizona and see a relatively low volume of Arizona Medicaid recipients.</t>
  </si>
  <si>
    <t>Maximum of age/service adjustor</t>
  </si>
  <si>
    <t>Adjusted Average Length of Stay</t>
  </si>
  <si>
    <t>030001</t>
  </si>
  <si>
    <t>Maryvale Hospital Med Ctr</t>
  </si>
  <si>
    <t>030002</t>
  </si>
  <si>
    <t>030006</t>
  </si>
  <si>
    <t>Tucson Medical Center</t>
  </si>
  <si>
    <t>030007</t>
  </si>
  <si>
    <t>030010</t>
  </si>
  <si>
    <t>Carondelet St Marys Hosp</t>
  </si>
  <si>
    <t>030011</t>
  </si>
  <si>
    <t>Carondelet St Josephs-Tuc</t>
  </si>
  <si>
    <t>030012</t>
  </si>
  <si>
    <t>Yavapai Reg Med Center</t>
  </si>
  <si>
    <t>030013</t>
  </si>
  <si>
    <t>Yuma Regional Med Center</t>
  </si>
  <si>
    <t>030014</t>
  </si>
  <si>
    <t>John C. Lincoln Hos N Mtn</t>
  </si>
  <si>
    <t>030016</t>
  </si>
  <si>
    <t>030022</t>
  </si>
  <si>
    <t>Maricopa Medical Center</t>
  </si>
  <si>
    <t>030023</t>
  </si>
  <si>
    <t>030024</t>
  </si>
  <si>
    <t>St Joseph's Hospital-Phx</t>
  </si>
  <si>
    <t>030030</t>
  </si>
  <si>
    <t>030033</t>
  </si>
  <si>
    <t>030036</t>
  </si>
  <si>
    <t>030037</t>
  </si>
  <si>
    <t>Tempe St. Luke's Hospital</t>
  </si>
  <si>
    <t>030038</t>
  </si>
  <si>
    <t>Scottsdale Hlthcare-Osbn</t>
  </si>
  <si>
    <t>030043</t>
  </si>
  <si>
    <t>030055</t>
  </si>
  <si>
    <t>Kingman Regional Med Ctr</t>
  </si>
  <si>
    <t>030061</t>
  </si>
  <si>
    <t>Banner Boswell Med Ctr</t>
  </si>
  <si>
    <t>030062</t>
  </si>
  <si>
    <t>030064</t>
  </si>
  <si>
    <t>University Med Ctr-AZ</t>
  </si>
  <si>
    <t>030065</t>
  </si>
  <si>
    <t>Banner Desert Medical Cen</t>
  </si>
  <si>
    <t>030067</t>
  </si>
  <si>
    <t>La Paz Regional Hospital</t>
  </si>
  <si>
    <t>030068</t>
  </si>
  <si>
    <t>030069</t>
  </si>
  <si>
    <t>030083</t>
  </si>
  <si>
    <t>Paradise Valley Hospital</t>
  </si>
  <si>
    <t>030085</t>
  </si>
  <si>
    <t>Northwest Medical Center</t>
  </si>
  <si>
    <t>030087</t>
  </si>
  <si>
    <t>030088</t>
  </si>
  <si>
    <t>Banner Baywood Medical Cn</t>
  </si>
  <si>
    <t>030089</t>
  </si>
  <si>
    <t>030092</t>
  </si>
  <si>
    <t>John C Lincoln-Deer Vlly</t>
  </si>
  <si>
    <t>030093</t>
  </si>
  <si>
    <t>Banner Del E Webb Med Ctr</t>
  </si>
  <si>
    <t>030094</t>
  </si>
  <si>
    <t>030101</t>
  </si>
  <si>
    <t>Western AZ Reg Med Ctr</t>
  </si>
  <si>
    <t>030108</t>
  </si>
  <si>
    <t>030110</t>
  </si>
  <si>
    <t>West Valley Hospital Med</t>
  </si>
  <si>
    <t>030111</t>
  </si>
  <si>
    <t>University Physician HC</t>
  </si>
  <si>
    <t>030112</t>
  </si>
  <si>
    <t>030114</t>
  </si>
  <si>
    <t>Oro Valley Hospital</t>
  </si>
  <si>
    <t>030115</t>
  </si>
  <si>
    <t>Banner Estrella Medical</t>
  </si>
  <si>
    <t>030117</t>
  </si>
  <si>
    <t>Valley View Medical Cent</t>
  </si>
  <si>
    <t>030118</t>
  </si>
  <si>
    <t>YRMC East</t>
  </si>
  <si>
    <t>030119</t>
  </si>
  <si>
    <t>Mercy Gilbert Med Center</t>
  </si>
  <si>
    <t>030121</t>
  </si>
  <si>
    <t>Mountain Vista Med Ctr</t>
  </si>
  <si>
    <t>030122</t>
  </si>
  <si>
    <t>Banner Gateway Medical Ct</t>
  </si>
  <si>
    <t>030123</t>
  </si>
  <si>
    <t>Scottsdale Hlthcare-Thomp</t>
  </si>
  <si>
    <t>030130</t>
  </si>
  <si>
    <t>031300</t>
  </si>
  <si>
    <t>Wickenburg Community Hosp</t>
  </si>
  <si>
    <t>031301</t>
  </si>
  <si>
    <t>031302</t>
  </si>
  <si>
    <t>Northern Cochise Hospital</t>
  </si>
  <si>
    <t>031303</t>
  </si>
  <si>
    <t>031304</t>
  </si>
  <si>
    <t>Page Hospital</t>
  </si>
  <si>
    <t>031311</t>
  </si>
  <si>
    <t>031312</t>
  </si>
  <si>
    <t>Copper Queen Hospital</t>
  </si>
  <si>
    <t>031313</t>
  </si>
  <si>
    <t>Holy Cross Hospital-Ariz</t>
  </si>
  <si>
    <t>031314</t>
  </si>
  <si>
    <t>Cobre Valley Comm Hosp</t>
  </si>
  <si>
    <t>031315</t>
  </si>
  <si>
    <t>White Mntn Reg Med Cntr</t>
  </si>
  <si>
    <t>033301</t>
  </si>
  <si>
    <t>Los Ninos Hospital</t>
  </si>
  <si>
    <t>033302</t>
  </si>
  <si>
    <t>Phoenix Children's Hosp</t>
  </si>
  <si>
    <t>290003</t>
  </si>
  <si>
    <t>320005</t>
  </si>
  <si>
    <t>320038</t>
  </si>
  <si>
    <t>Rural</t>
  </si>
  <si>
    <t>All Other</t>
  </si>
  <si>
    <t>Provider Type</t>
  </si>
  <si>
    <t>434697</t>
  </si>
  <si>
    <t>02</t>
  </si>
  <si>
    <t>529985</t>
  </si>
  <si>
    <t>020462</t>
  </si>
  <si>
    <t>020438</t>
  </si>
  <si>
    <t>020339</t>
  </si>
  <si>
    <t>020321</t>
  </si>
  <si>
    <t>020420</t>
  </si>
  <si>
    <t>020264</t>
  </si>
  <si>
    <t>020181</t>
  </si>
  <si>
    <t>020107</t>
  </si>
  <si>
    <t>020123</t>
  </si>
  <si>
    <t>691974</t>
  </si>
  <si>
    <t>569582</t>
  </si>
  <si>
    <t>532417</t>
  </si>
  <si>
    <t>405599</t>
  </si>
  <si>
    <t>500498</t>
  </si>
  <si>
    <t>495904</t>
  </si>
  <si>
    <t>494930</t>
  </si>
  <si>
    <t>020652</t>
  </si>
  <si>
    <t>020256</t>
  </si>
  <si>
    <t>369138</t>
  </si>
  <si>
    <t>020016</t>
  </si>
  <si>
    <t>020470</t>
  </si>
  <si>
    <t>530099</t>
  </si>
  <si>
    <t>480046</t>
  </si>
  <si>
    <t>020082</t>
  </si>
  <si>
    <t>167982</t>
  </si>
  <si>
    <t>643602</t>
  </si>
  <si>
    <t>481309</t>
  </si>
  <si>
    <t>021501</t>
  </si>
  <si>
    <t>021618</t>
  </si>
  <si>
    <t>529943</t>
  </si>
  <si>
    <t>446246</t>
  </si>
  <si>
    <t>369011</t>
  </si>
  <si>
    <t>531253</t>
  </si>
  <si>
    <t>531237</t>
  </si>
  <si>
    <t>948325</t>
  </si>
  <si>
    <t>806416</t>
  </si>
  <si>
    <t>874223</t>
  </si>
  <si>
    <t>882747</t>
  </si>
  <si>
    <t>921107</t>
  </si>
  <si>
    <t>920620</t>
  </si>
  <si>
    <t>104567</t>
  </si>
  <si>
    <t>118951</t>
  </si>
  <si>
    <t>117030</t>
  </si>
  <si>
    <t>241961</t>
  </si>
  <si>
    <t>262489</t>
  </si>
  <si>
    <t>284386</t>
  </si>
  <si>
    <t>568411</t>
  </si>
  <si>
    <t>649577</t>
  </si>
  <si>
    <t>020066</t>
  </si>
  <si>
    <t>020058</t>
  </si>
  <si>
    <t>558439</t>
  </si>
  <si>
    <t>529919</t>
  </si>
  <si>
    <t>020389</t>
  </si>
  <si>
    <t>020032</t>
  </si>
  <si>
    <t>020280</t>
  </si>
  <si>
    <t>020644</t>
  </si>
  <si>
    <t>192584</t>
  </si>
  <si>
    <t>155128</t>
  </si>
  <si>
    <t>706707</t>
  </si>
  <si>
    <t>020842</t>
  </si>
  <si>
    <t>020751</t>
  </si>
  <si>
    <t>020876</t>
  </si>
  <si>
    <t>Hospital Name</t>
  </si>
  <si>
    <t>Critical Access</t>
  </si>
  <si>
    <t>INTERIM CLAIMS</t>
  </si>
  <si>
    <t>TRANSFER PAYMENT ADJUSTMENT</t>
  </si>
  <si>
    <t>PRE-TRANSFER DRG BASE PAYMENT</t>
  </si>
  <si>
    <t>Interim claim minimum length of stay</t>
  </si>
  <si>
    <t>Used for pricing interim claims</t>
  </si>
  <si>
    <t>Interim claim per diem</t>
  </si>
  <si>
    <t>Interim claim payment</t>
  </si>
  <si>
    <t>Was patient Medicaid eligible on day of discharge?</t>
  </si>
  <si>
    <t>E16</t>
  </si>
  <si>
    <t>DRG Base Rate</t>
  </si>
  <si>
    <t>645400</t>
  </si>
  <si>
    <t>449357</t>
  </si>
  <si>
    <t>030103</t>
  </si>
  <si>
    <t>Mayo Clinic Hospital</t>
  </si>
  <si>
    <t>Select Specialty</t>
  </si>
  <si>
    <t>760985</t>
  </si>
  <si>
    <t>AHCCCS Provider ID</t>
  </si>
  <si>
    <t>030107</t>
  </si>
  <si>
    <t>030105</t>
  </si>
  <si>
    <t>Banner Heart Hospital</t>
  </si>
  <si>
    <t>643118</t>
  </si>
  <si>
    <t>030131</t>
  </si>
  <si>
    <t>Final DRG Base Rate</t>
  </si>
  <si>
    <t>Documentation and Coding Improvement Adjustor</t>
  </si>
  <si>
    <t>001-1</t>
  </si>
  <si>
    <t>Liver transplant &amp;/or intestinal transplant</t>
  </si>
  <si>
    <t>001-2</t>
  </si>
  <si>
    <t>001-3</t>
  </si>
  <si>
    <t>001-4</t>
  </si>
  <si>
    <t>002-1</t>
  </si>
  <si>
    <t>Heart &amp;/or lung transplant</t>
  </si>
  <si>
    <t>002-2</t>
  </si>
  <si>
    <t>002-3</t>
  </si>
  <si>
    <t>002-4</t>
  </si>
  <si>
    <t>003-1</t>
  </si>
  <si>
    <t>Bone marrow transplant</t>
  </si>
  <si>
    <t>003-2</t>
  </si>
  <si>
    <t>003-3</t>
  </si>
  <si>
    <t>003-4</t>
  </si>
  <si>
    <t>006-1</t>
  </si>
  <si>
    <t>Pancreas transplant</t>
  </si>
  <si>
    <t>006-2</t>
  </si>
  <si>
    <t>006-3</t>
  </si>
  <si>
    <t>006-4</t>
  </si>
  <si>
    <t>440-1</t>
  </si>
  <si>
    <t>Kidney transplant</t>
  </si>
  <si>
    <t>440-2</t>
  </si>
  <si>
    <t>440-3</t>
  </si>
  <si>
    <t>440-4</t>
  </si>
  <si>
    <t>DRG relative weight</t>
  </si>
  <si>
    <t>1. DRGs and parameters included in this worksheet are version 31.</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</si>
  <si>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</si>
  <si>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r>
      <t xml:space="preserve">The "DRG Table" worksheet contains a list of the APR-DRG codes and parameters used in pricing individual hospital inpatient stays.  These parameters will be updated each time Arizona Medicaid installs a new version of the DRG Grouper.  </t>
    </r>
    <r>
      <rPr>
        <sz val="10"/>
        <color rgb="FFFF0000"/>
        <rFont val="Arial"/>
        <family val="2"/>
      </rPr>
      <t xml:space="preserve">The current plan is to install a new version of the DRG grouper annually at the beginning of each state fiscal year (July 1).  </t>
    </r>
    <r>
      <rPr>
        <sz val="10"/>
        <rFont val="Arial"/>
        <family val="2"/>
      </rPr>
      <t xml:space="preserve">APR-DRG codes, descriptions, average lengths of stay, and national relative weights are determined by 3M Health Information Systems.     
</t>
    </r>
  </si>
  <si>
    <t xml:space="preserve">The "Provider Category" worksheet contains provider-level information used in the DRG payment method.  Unadjusted and wage adjusted DRG base rate are included.  </t>
  </si>
  <si>
    <t>Out of State</t>
  </si>
  <si>
    <t>High Medicaid Volume Hold-Harmless Adjustor</t>
  </si>
  <si>
    <t>Combined DRG transition and DCI  adjustor</t>
  </si>
  <si>
    <t>High Medicaid volume hold-harmless adjustor</t>
  </si>
  <si>
    <t>EARLY DRG IMPLEMENTATION PAYMENT ADJUSTMENT - DRG TRANSITION AND DCI ADJUSTMENTS</t>
  </si>
  <si>
    <t>Final Adjusted DRG payment</t>
  </si>
  <si>
    <t>Final adjusted DRG base payment</t>
  </si>
  <si>
    <t>Final adjusted DRG outlier payment</t>
  </si>
  <si>
    <t>The "Provider Table" worksheet contains a list of all active in-state and border hospitals that will be paid via the DRG method.  It also includes each provider's numerical parameters used in the DRG pricing calculation.   This worksheets includes the DRG base rate and Medicare wage adjustment factors used to determine and the wage-adjusted DRG base rate, which is used in the payment calculations.  The cost-to-charge ratio is calculated using hospital cost reports and is used in outlier calculations.  The DRG transition adjustor (calculated separately for each hospital) and Documentation and Coding Improvement (DCI) adjustor (single value for all hospitals) are multiplied together to derive a single final payment adjustor for each hospital.</t>
  </si>
  <si>
    <t>From date of service</t>
  </si>
  <si>
    <t>Through date of service</t>
  </si>
  <si>
    <t>Patient discharge status</t>
  </si>
  <si>
    <t>PAYMENT POLICY PARAMETERS SET BY AHCCCS</t>
  </si>
  <si>
    <t>Date of admission</t>
  </si>
  <si>
    <t>UB-04 field locator 47 minus FL 48</t>
  </si>
  <si>
    <t>UB-04 form locator 6</t>
  </si>
  <si>
    <t>UB-04 form locator 17</t>
  </si>
  <si>
    <t>UB-04 form locator 12</t>
  </si>
  <si>
    <t>Is discharge in transfer policy list?</t>
  </si>
  <si>
    <t>Indicates payment policy parameters set by AHCCCS</t>
  </si>
  <si>
    <t>LENGTH OF STAY CALCULATION</t>
  </si>
  <si>
    <t>Medicaid authorized days (i.e. covered days)</t>
  </si>
  <si>
    <t>Marginal cost percentage</t>
  </si>
  <si>
    <t>Outlier Marginal Cost Percentage</t>
  </si>
  <si>
    <t>Look up from Provider Table; used for cost outlier adjustments</t>
  </si>
  <si>
    <t>Look up from DRG table;  used for cost outlier adjustments</t>
  </si>
  <si>
    <t>Is length of stay &gt;= interim claim threshold?</t>
  </si>
  <si>
    <t>Length of stay admit to discharge</t>
  </si>
  <si>
    <t>Length of stay From DOS to Through DOS</t>
  </si>
  <si>
    <t>Medicaid payable days</t>
  </si>
  <si>
    <t>Is patient an undocumented alien?</t>
  </si>
  <si>
    <t>Was patient Medicaid eligible on day of admission?</t>
  </si>
  <si>
    <t>Reduction factor for undocumented alien</t>
  </si>
  <si>
    <t>Reduction factor for Medicaid eligibility gained after admission</t>
  </si>
  <si>
    <t>Reduction factor for Medicaid eligibility lost before discharge</t>
  </si>
  <si>
    <t>If E15 = 20 or E15 = 30 Then (E10 - E8 + 1) Else (E10 - E8)</t>
  </si>
  <si>
    <t>If E15 = 20 or E15 = 30 Then (E10 - E9 + 1) Else (E10 - E9)</t>
  </si>
  <si>
    <t>E7</t>
  </si>
  <si>
    <t>E8</t>
  </si>
  <si>
    <t xml:space="preserve">Also referred to as "covered charges."  Generally this equals hospital billed amount because there are rarely non-covered charges on a claim.  But technically, this field equals Form Locator 47 minus Form Locator 48 on the UB-04 paper claim form.  </t>
  </si>
  <si>
    <t>Same value as would be entered into Form Locator 12 on the UB-04 paper claim form.  This is the day the patient was admitted to the hospital for inpatient services.</t>
  </si>
  <si>
    <t>E9</t>
  </si>
  <si>
    <t>E10</t>
  </si>
  <si>
    <t>E11</t>
  </si>
  <si>
    <t>E12</t>
  </si>
  <si>
    <t>E13</t>
  </si>
  <si>
    <t>E14</t>
  </si>
  <si>
    <t>E17</t>
  </si>
  <si>
    <t>E18</t>
  </si>
  <si>
    <t>E19</t>
  </si>
  <si>
    <t>E20</t>
  </si>
  <si>
    <t>Same value as would be entered into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</si>
  <si>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</si>
  <si>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Values for this field are "Yes" and "No".  These patients are eligible only for emergency services under the Federal Emergency Services Program (FES).</t>
  </si>
  <si>
    <t xml:space="preserve">This is the number of days authorized for service.  This field is only used in the DRG payment calculation if the recipient is an undocumented alien.  </t>
  </si>
  <si>
    <t>Age of the patient in years on the date of admission.  If the patient is less than 1 year old, this value should be set to 0.</t>
  </si>
  <si>
    <t>Amount of payment due from the recipient to the hospital, if applicable.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</si>
  <si>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</si>
  <si>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</si>
  <si>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Length of Stay Calculation</t>
  </si>
  <si>
    <t>Payment Policy Parameters Set by AHCCCS</t>
  </si>
  <si>
    <t>Policy parameters</t>
  </si>
  <si>
    <t>Generally, these parameters are reviewed and set at the beginning of each AHCCCS rate period, beginning on October 1st of each year and are applicable for the entire rate year.</t>
  </si>
  <si>
    <t>APR-DRG Information</t>
  </si>
  <si>
    <t>Values in this section are retrieved from the worksheet called "DRG Table" based on the DRG code entered in cell E20.</t>
  </si>
  <si>
    <t>Hospital Information</t>
  </si>
  <si>
    <t>Hospital pricing parameters</t>
  </si>
  <si>
    <t>APR-DRG pricing parameters</t>
  </si>
  <si>
    <t>Pricing Method</t>
  </si>
  <si>
    <t>PRICING METHOD</t>
  </si>
  <si>
    <t>If E13 = "Yes" Then Lessor of E14 And E23 Else E23</t>
  </si>
  <si>
    <t>If recipient age less than or equal to value in E28, then look up from DRG table, Else 1.0</t>
  </si>
  <si>
    <t>Greater of E35 and E36</t>
  </si>
  <si>
    <t>If (E26 = "Price DRG") Then E42 * E34 * E43 * E47 Else "N/A"</t>
  </si>
  <si>
    <t>If (E26 = "Price DRG") Then {IF E15 = 02 or 05 or 66 Then "Yes", Else "No"} Else "N/A"</t>
  </si>
  <si>
    <t>If E50 = "Yes" Then {If DRG Base Not IN ("580", "581") Then "Yes", Else "No"}, Else "N/A"</t>
  </si>
  <si>
    <t>If E50 = "Yes" Then {If (E52 &lt; E48), Then "Yes" else "No"} Else "N/A"</t>
  </si>
  <si>
    <t xml:space="preserve">If E53 = "Yes" Then E52 Else E48 </t>
  </si>
  <si>
    <t xml:space="preserve">If (E26 = "Price DRG") Then E7 * E41 Else "N/A" </t>
  </si>
  <si>
    <t>If E59 = "Yes" Then E58 * E37, Else 0</t>
  </si>
  <si>
    <t>If (E26 = "Price DRG") And (E62 = "N/A") And (E63 = "N/A") And (E12 = "No") 
Then ((E24 + 1) / E33)  Else "N/A"</t>
  </si>
  <si>
    <t>If (E26 = "Price DRG") Then {If E65 &lt;= 1.0 Then E65 Else 1.0} Else "N/A"</t>
  </si>
  <si>
    <t>If (E26 = "Price DRG") Then {If E62 &lt;&gt; "N/A" Then E62 Else If E63 &lt;&gt; "N/A" Then E63 Else If E64 &lt;&gt; "N/A" Then E64 Else 1.0} Else "N/A"</t>
  </si>
  <si>
    <t>If (E26 = "Price DRG") Then E54 * E66 Else "N/A"</t>
  </si>
  <si>
    <t>If (E26 = "Price DRG") Then E60 * E66 Else "N/A"</t>
  </si>
  <si>
    <t>If (E26 = "Price DRG") Then E67 * E44 Else "N/A"</t>
  </si>
  <si>
    <t>If (E26 = "Price DRG") Then  E68 * E44 Else "N/A"</t>
  </si>
  <si>
    <t>If (E26 = "Price DRG") Then E70 + E71 Else "N/A"</t>
  </si>
  <si>
    <t>Skip to E78 for final claim payment amount</t>
  </si>
  <si>
    <t>If (E26 = "Price interim claim") Then {If E23 &gt;= E29 Then "Yes" Else "Deny"} Else "N/A"</t>
  </si>
  <si>
    <t>If (E26 = "Price interim claim") Then {If E75 = "Yes" Then E23 * E30 Else 0} Else "N/A"</t>
  </si>
  <si>
    <t xml:space="preserve"> If E26 = "Price OPFS" Then "Price OPFS" Else If E26 = "Price DRG" Then E72 Else IF E26 = "Price Interim Claim" Then E76, rounded to 2 digits</t>
  </si>
  <si>
    <t>If E78 = "Price OPFS" Then "Price OPFS" Else If (E78 - E79 - E80) &gt; 0, Then E78 - E79 - E80, Else 0</t>
  </si>
  <si>
    <t>E26</t>
  </si>
  <si>
    <t>E28 - E30</t>
  </si>
  <si>
    <t>E32 - E37</t>
  </si>
  <si>
    <t>E39 - E45</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</si>
  <si>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</si>
  <si>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</si>
  <si>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If E22 &lt;= 0 Then "Price OPFS"  Else If E15 = 30 And E12 = "Yes" Then "Price interim claim" Else "Price DRG"</t>
  </si>
  <si>
    <t>E22</t>
  </si>
  <si>
    <t>E23</t>
  </si>
  <si>
    <t>E24</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</si>
  <si>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will be included in the "Provider Table."</t>
  </si>
  <si>
    <t>E47</t>
  </si>
  <si>
    <t>E48</t>
  </si>
  <si>
    <t>This is the maximum of the service and age policy adjustors applicable for the APR-DRG assigned to the claim.  If the recipient's age at admission is greater than the age cutoff included in cell E28, then the age adjustor is set to 1.0, which means no adjustment.</t>
  </si>
  <si>
    <t>This value is used in further calculations unless it gets overridden by the Transfer Base Payment in cell E52.  It equals hospital base rate times DRG relative weight times applicable policy adjustors.</t>
  </si>
  <si>
    <t>E50 - E52</t>
  </si>
  <si>
    <t>E53 - E54</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</si>
  <si>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</si>
  <si>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 xml:space="preserve">If the claim qualifies for the Transfer Policy then the lesser of the Pre-Transfer Base Payment and the Transfer Base Payment becomes the Full Stay DRG Base Payment.  Otherwise, the Pre-Transfer Base Payment becomes the Full Stay DRG Base Payment.  </t>
  </si>
  <si>
    <t>Cost outlier payment</t>
  </si>
  <si>
    <t>E56 - E60</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</si>
  <si>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</si>
  <si>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</si>
  <si>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E67 - E68</t>
  </si>
  <si>
    <t>E70 - E72</t>
  </si>
  <si>
    <t>E75 - E76</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</si>
  <si>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</si>
  <si>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E78</t>
  </si>
  <si>
    <t>E81</t>
  </si>
  <si>
    <t>Early DRG implementation payment adjustment</t>
  </si>
  <si>
    <t xml:space="preserve">Allowed amount is also referred to as the "price" or Medicaid benefit amount.  It is the Medicaid payment amount before considering patient liability and payments made by other insurers (a.k.a. third party liability).  </t>
  </si>
  <si>
    <t>Payment amount is the final payment for the claim and equals allowed amount minus patient liability and other insurer payments.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</si>
  <si>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</si>
  <si>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This DRG pricing calculator spreadsheet was prepared by Navigant Healthcare, a consultant for the Arizona Health Care Cost Containment System (AHCCCS).  The basic format of the DRG calculator was copied from a similar product created by Xerox State Healthcare and was modified by Navigant Healthcare.</t>
  </si>
  <si>
    <t>COVERED DAYS PAYMENT ADJUSTMENT  (a.k.a. PARTIAL ELIGIBILITY ADJUSTMENT)</t>
  </si>
  <si>
    <t>Covered day reduction factor - unadjusted</t>
  </si>
  <si>
    <t>Covered day reduction factor - final</t>
  </si>
  <si>
    <t>Covered-day adjusted DRG base payment</t>
  </si>
  <si>
    <t>Covered-day adjusted DRG outlier payment</t>
  </si>
  <si>
    <t>Covered day reduction factor</t>
  </si>
  <si>
    <t>Covered day adjusted payments</t>
  </si>
  <si>
    <t>These equal the full stay DRG base payment and outlier payment multiplied by the covered day adjustment factor.</t>
  </si>
  <si>
    <t>Hospital cost above threshold</t>
  </si>
  <si>
    <t>Cost outlier threshold</t>
  </si>
  <si>
    <t>Outlier fixed-loss threshold</t>
  </si>
  <si>
    <t>If (E26 = "Price DRG") Then E45 + E54 Else "N/A"</t>
  </si>
  <si>
    <t>If (E26 = "Price DRG") Then {If E56 &gt; E57 Then E56 - E57, Else 0} Else "N/A"</t>
  </si>
  <si>
    <t>If (E26 = "Price DRG") Then {If E58 &gt; 0 Then "Yes" Else "No"} Else "N/A"</t>
  </si>
  <si>
    <t>Used for covered days adjustment</t>
  </si>
  <si>
    <t>For more background on the Arizona Medicaid DRG pricing method, please see the Arizona provider billing manuals, Arizona Medicaid State Plan, specifically attachment 4.19-A, and the Arizona Medicaid website, http://www.azahcccs.gov/commercial/ProviderBilling/DRGBasedPayments.aspx.</t>
  </si>
  <si>
    <t>Same value as would be entered into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</si>
  <si>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r>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  Hospitals may contact the Arizona Health Care Cost Containment System at FFSRates@AZAHCCCS.gov</t>
    </r>
    <r>
      <rPr>
        <sz val="10"/>
        <rFont val="Arial Narrow"/>
        <family val="2"/>
      </rPr>
      <t xml:space="preserve"> to obtain log on information for this 3M website.</t>
    </r>
  </si>
  <si>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</si>
  <si>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</si>
  <si>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</si>
  <si>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</si>
  <si>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 xml:space="preserve">A payment adjustment is planned for the first three years of DRG implementation.  A single adjustment will be applied and it will incorporate two types of adjustments.  One type is an adjustment for expected increase in case mix from improved documentation and coding.  The second type of adjustment is for implementation of the DRG Transition Policy.  The DRG Transition Policy uses a payment multiplier to buffer changes in overall Medicaid inpatient reimbursement due to the shift from per diem to DRG payment method.  </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</si>
  <si>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</si>
  <si>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Cost Outlier Fixed Loss Threshold</t>
  </si>
  <si>
    <t>Statewide Average DRG Base Rate</t>
  </si>
  <si>
    <t>Notes:</t>
  </si>
  <si>
    <t>1) The statewide average base rate calculation excludes the select specialty hospitals.</t>
  </si>
  <si>
    <t>831868</t>
  </si>
  <si>
    <t>823143</t>
  </si>
  <si>
    <t>Banner Goldfield Med Cntr</t>
  </si>
  <si>
    <t>156555</t>
  </si>
  <si>
    <t>706796</t>
  </si>
  <si>
    <t>Florence Hospital Anthem</t>
  </si>
  <si>
    <t>030132</t>
  </si>
  <si>
    <t>High Utilization Out of State Hospital</t>
  </si>
  <si>
    <t>Y</t>
  </si>
  <si>
    <t>030120</t>
  </si>
  <si>
    <t>Covered charges</t>
  </si>
  <si>
    <t>If (E26 = "Price DRG") And (E62 = "N/A") And (E11 = "No") Then (E24 / E33)  Else "N/A"</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</si>
  <si>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</si>
  <si>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If E50 = "Yes", Then (E48 / E33) * (E22 + 1), else "N/A"</t>
  </si>
  <si>
    <t>Service Policy Adjustor</t>
  </si>
  <si>
    <t>Pediatric Service Policy Adjustor</t>
  </si>
  <si>
    <t>460021</t>
  </si>
  <si>
    <t>290007</t>
  </si>
  <si>
    <t>020917</t>
  </si>
  <si>
    <t>021204</t>
  </si>
  <si>
    <t xml:space="preserve">©2014 Navigant Consulting, Inc. Confidential and proprietary. </t>
  </si>
  <si>
    <t xml:space="preserve">Five digit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  
The HAC version utilized by AHCCCS will match the DRG code version.  For example, in the first year of DRG payment, both will equal version 31.0. </t>
  </si>
  <si>
    <t>2. Average length of stay and casemix relative values were calculated from the Nationwide Inpatient Sample by 3M Health Information Systems for APR-DRG V.31.</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</si>
  <si>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</si>
  <si>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If [(E26 = "Price DRG") And (E13 = "Yes") And (E24 &lt; E23)] Then ((E24 + 1) / E33)  Else "N/A"</t>
  </si>
  <si>
    <t>916171</t>
  </si>
  <si>
    <t>Out-of-state cost-to-charge ratio</t>
  </si>
  <si>
    <t>030134</t>
  </si>
  <si>
    <t>This spreadsheet is designed to enable interested parties to predict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payment method is effective with discharge dates on or after October 1, 2015.  This calculator spreadsheet is intended to be helpful to users, but it cannot capture all the editing and pricing complexity of the Arizona Medicaid Management Information System (MMIS).  In cases of difference, the MMIS claims processing system is correct.</t>
  </si>
  <si>
    <t>Cost-to-Charge Ratio (from FY 2016)</t>
  </si>
  <si>
    <t>DRG Transition Adjustor - Year 2</t>
  </si>
  <si>
    <t>Final Provider Payment Adjustor - Year 2</t>
  </si>
  <si>
    <t>Final Provider Payment Adjustment Year 2</t>
  </si>
  <si>
    <t>Arizona Medicaid FY 2016 DRG Pricing Calculator</t>
  </si>
  <si>
    <t xml:space="preserve">    2015-10-12 - Updated calculator to include FY 2016 outlier CCRs and transitional adjustment factors</t>
  </si>
  <si>
    <t>Arizona Medicaid FY16 DRG Pricing Calculator</t>
  </si>
  <si>
    <t xml:space="preserve">This spreadsheet is designed to enable interested parties to predict FY 2016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payment method is effective with discharge dates on or after October 1, 2015.  This calculator spreadsheet is intended to be helpful to users, but it cannot capture all the editing and pricing complexity of the Arizona Medicaid Management Information System (MMIS).  In cases of difference, the MMIS claims processing system is correct.
The DRG calculator does NOT estimate AHCCCS quick pay discounts and slow pay penalties.
</t>
  </si>
  <si>
    <t>Arizona Medicaid DRG Pricing Calculator - FY 2016</t>
  </si>
  <si>
    <t>005217</t>
  </si>
  <si>
    <t>030136</t>
  </si>
  <si>
    <t>031348</t>
  </si>
  <si>
    <t>988439</t>
  </si>
  <si>
    <t>988451</t>
  </si>
  <si>
    <t>022647</t>
  </si>
  <si>
    <t>022214</t>
  </si>
  <si>
    <t>004025</t>
  </si>
  <si>
    <t>030135</t>
  </si>
  <si>
    <t>027347</t>
  </si>
  <si>
    <t>N/A</t>
  </si>
  <si>
    <t>022241</t>
  </si>
  <si>
    <t>951864</t>
  </si>
  <si>
    <t>Abrazo Arrowhead Campus</t>
  </si>
  <si>
    <t>Abrazo Central Campus</t>
  </si>
  <si>
    <t>Arizona General Hospital</t>
  </si>
  <si>
    <t>Arizona Heart Hospital</t>
  </si>
  <si>
    <t>Arizona Spine And Joint</t>
  </si>
  <si>
    <t>AZ Orthopedic Surgical Ho</t>
  </si>
  <si>
    <t>Banner Casa Grande</t>
  </si>
  <si>
    <t>Banner Ironwood Medical</t>
  </si>
  <si>
    <t>Banner Payson Medical Cnt</t>
  </si>
  <si>
    <t>Banner Thunderbird Medica</t>
  </si>
  <si>
    <t>Banner University Med Cnt</t>
  </si>
  <si>
    <t>Banner University South</t>
  </si>
  <si>
    <t>Banner-UMC Phoenix Campus</t>
  </si>
  <si>
    <t>Benson Hospital</t>
  </si>
  <si>
    <t>Canyon Vista Medical Cntr</t>
  </si>
  <si>
    <t>Chandler Regional Med.Ctr</t>
  </si>
  <si>
    <t>Cobre Valley Fam Practice</t>
  </si>
  <si>
    <t>Deer Valley Medical Ctr.</t>
  </si>
  <si>
    <t>Dixie Reg Med Center-UT</t>
  </si>
  <si>
    <t>Flagstaff Medical Center</t>
  </si>
  <si>
    <t>Freedom Pain Hospital</t>
  </si>
  <si>
    <t>Gilbert Hospital, L.L.C.</t>
  </si>
  <si>
    <t>Green Valley Hospital</t>
  </si>
  <si>
    <t>Havasu Reg Med Center Llc</t>
  </si>
  <si>
    <t>John C Lincoln Medical Ct</t>
  </si>
  <si>
    <t>Little Colorado Med Ctr</t>
  </si>
  <si>
    <t>Mt. Graham Reg. Med. Ctr.</t>
  </si>
  <si>
    <t>O.A.S.I.S Hospital</t>
  </si>
  <si>
    <t>Payson Regional Medical</t>
  </si>
  <si>
    <t>Rehoboth Mckinley Hlth</t>
  </si>
  <si>
    <t>San Juan Reg Med Ctr-NM</t>
  </si>
  <si>
    <t>Scottsdale Hlthcare-Shea</t>
  </si>
  <si>
    <t>Southeast AZ Med Center</t>
  </si>
  <si>
    <t>St Joseph's Westgate Med</t>
  </si>
  <si>
    <t>St Luke's Medical Center</t>
  </si>
  <si>
    <t>Summit Healthcare Reg.Med</t>
  </si>
  <si>
    <t>Sunrise Hosp &amp; Med Cntr</t>
  </si>
  <si>
    <t>The Surgical Hosp Of Phx</t>
  </si>
  <si>
    <t>University Medical Ctr-NV</t>
  </si>
  <si>
    <t>Verde Valley Medical Ctr.</t>
  </si>
  <si>
    <t>Calculator Version: October 16, 2015</t>
  </si>
  <si>
    <t xml:space="preserve">    2015-10-16 - Updated calculator to include new hospitals and correct Transition Adjustor +/-0.0001 rounding discrepancy 25 hospitals.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</si>
</sst>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s>
  <fonts count="9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vertAlign val="superscript"/>
      <sz val="10"/>
      <color indexed="8"/>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b/>
      <u/>
      <sz val="10"/>
      <name val="Arial"/>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bottom style="thin">
        <color theme="0"/>
      </bottom>
      <diagonal/>
    </border>
    <border>
      <left/>
      <right style="thin">
        <color theme="1"/>
      </right>
      <top/>
      <bottom/>
      <diagonal/>
    </border>
    <border>
      <left/>
      <right style="thin">
        <color theme="1"/>
      </right>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64"/>
      </right>
      <top style="thin">
        <color indexed="22"/>
      </top>
      <bottom/>
      <diagonal/>
    </border>
    <border>
      <left style="thin">
        <color auto="1"/>
      </left>
      <right/>
      <top/>
      <bottom style="thin">
        <color auto="1"/>
      </bottom>
      <diagonal/>
    </border>
    <border>
      <left/>
      <right style="thin">
        <color indexed="64"/>
      </right>
      <top/>
      <bottom/>
      <diagonal/>
    </border>
    <border>
      <left style="thin">
        <color theme="0"/>
      </left>
      <right style="thin">
        <color indexed="64"/>
      </right>
      <top style="thin">
        <color auto="1"/>
      </top>
      <bottom/>
      <diagonal/>
    </border>
    <border>
      <left style="thin">
        <color auto="1"/>
      </left>
      <right style="thin">
        <color theme="0"/>
      </right>
      <top style="thin">
        <color auto="1"/>
      </top>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right style="thin">
        <color indexed="22"/>
      </right>
      <top style="thin">
        <color auto="1"/>
      </top>
      <bottom/>
      <diagonal/>
    </border>
    <border>
      <left style="thin">
        <color indexed="22"/>
      </left>
      <right style="thin">
        <color indexed="64"/>
      </right>
      <top style="thin">
        <color auto="1"/>
      </top>
      <bottom/>
      <diagonal/>
    </border>
    <border>
      <left/>
      <right style="thin">
        <color indexed="64"/>
      </right>
      <top/>
      <bottom style="thin">
        <color indexed="64"/>
      </bottom>
      <diagonal/>
    </border>
    <border>
      <left style="thin">
        <color indexed="64"/>
      </left>
      <right/>
      <top/>
      <bottom/>
      <diagonal/>
    </border>
  </borders>
  <cellStyleXfs count="854">
    <xf numFmtId="0" fontId="0" fillId="0" borderId="0"/>
    <xf numFmtId="43" fontId="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19" fillId="0" borderId="0"/>
    <xf numFmtId="0" fontId="11" fillId="0" borderId="0"/>
    <xf numFmtId="0" fontId="20" fillId="0" borderId="0"/>
    <xf numFmtId="0" fontId="8" fillId="0" borderId="0"/>
    <xf numFmtId="0" fontId="9" fillId="0" borderId="0"/>
    <xf numFmtId="0" fontId="9" fillId="0" borderId="0"/>
    <xf numFmtId="9" fontId="8"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43" fontId="29" fillId="0" borderId="0" applyFont="0" applyFill="0" applyBorder="0" applyAlignment="0" applyProtection="0"/>
    <xf numFmtId="0" fontId="7"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35" fillId="0" borderId="0"/>
    <xf numFmtId="9" fontId="8" fillId="0" borderId="0" applyFont="0" applyFill="0" applyBorder="0" applyAlignment="0" applyProtection="0"/>
    <xf numFmtId="0" fontId="6" fillId="0" borderId="0"/>
    <xf numFmtId="0" fontId="59" fillId="40" borderId="0" applyNumberFormat="0" applyBorder="0" applyAlignment="0" applyProtection="0"/>
    <xf numFmtId="0" fontId="5" fillId="17" borderId="0" applyNumberFormat="0" applyBorder="0" applyAlignment="0" applyProtection="0"/>
    <xf numFmtId="0" fontId="59" fillId="40" borderId="0" applyNumberFormat="0" applyBorder="0" applyAlignment="0" applyProtection="0"/>
    <xf numFmtId="0" fontId="9" fillId="40" borderId="0" applyNumberFormat="0" applyBorder="0" applyAlignment="0" applyProtection="0"/>
    <xf numFmtId="0" fontId="59" fillId="41" borderId="0" applyNumberFormat="0" applyBorder="0" applyAlignment="0" applyProtection="0"/>
    <xf numFmtId="0" fontId="5" fillId="21" borderId="0" applyNumberFormat="0" applyBorder="0" applyAlignment="0" applyProtection="0"/>
    <xf numFmtId="0" fontId="59" fillId="41" borderId="0" applyNumberFormat="0" applyBorder="0" applyAlignment="0" applyProtection="0"/>
    <xf numFmtId="0" fontId="9" fillId="41" borderId="0" applyNumberFormat="0" applyBorder="0" applyAlignment="0" applyProtection="0"/>
    <xf numFmtId="0" fontId="59" fillId="42" borderId="0" applyNumberFormat="0" applyBorder="0" applyAlignment="0" applyProtection="0"/>
    <xf numFmtId="0" fontId="5" fillId="25" borderId="0" applyNumberFormat="0" applyBorder="0" applyAlignment="0" applyProtection="0"/>
    <xf numFmtId="0" fontId="59" fillId="42" borderId="0" applyNumberFormat="0" applyBorder="0" applyAlignment="0" applyProtection="0"/>
    <xf numFmtId="0" fontId="9" fillId="42" borderId="0" applyNumberFormat="0" applyBorder="0" applyAlignment="0" applyProtection="0"/>
    <xf numFmtId="0" fontId="59" fillId="43" borderId="0" applyNumberFormat="0" applyBorder="0" applyAlignment="0" applyProtection="0"/>
    <xf numFmtId="0" fontId="5" fillId="29" borderId="0" applyNumberFormat="0" applyBorder="0" applyAlignment="0" applyProtection="0"/>
    <xf numFmtId="0" fontId="59" fillId="43" borderId="0" applyNumberFormat="0" applyBorder="0" applyAlignment="0" applyProtection="0"/>
    <xf numFmtId="0" fontId="9" fillId="43" borderId="0" applyNumberFormat="0" applyBorder="0" applyAlignment="0" applyProtection="0"/>
    <xf numFmtId="0" fontId="5" fillId="29" borderId="0" applyNumberFormat="0" applyBorder="0" applyAlignment="0" applyProtection="0"/>
    <xf numFmtId="0" fontId="59" fillId="44" borderId="0" applyNumberFormat="0" applyBorder="0" applyAlignment="0" applyProtection="0"/>
    <xf numFmtId="0" fontId="5" fillId="33" borderId="0" applyNumberFormat="0" applyBorder="0" applyAlignment="0" applyProtection="0"/>
    <xf numFmtId="0" fontId="59" fillId="44" borderId="0" applyNumberFormat="0" applyBorder="0" applyAlignment="0" applyProtection="0"/>
    <xf numFmtId="0" fontId="9" fillId="44" borderId="0" applyNumberFormat="0" applyBorder="0" applyAlignment="0" applyProtection="0"/>
    <xf numFmtId="0" fontId="59" fillId="45" borderId="0" applyNumberFormat="0" applyBorder="0" applyAlignment="0" applyProtection="0"/>
    <xf numFmtId="0" fontId="5" fillId="37" borderId="0" applyNumberFormat="0" applyBorder="0" applyAlignment="0" applyProtection="0"/>
    <xf numFmtId="0" fontId="59" fillId="45" borderId="0" applyNumberFormat="0" applyBorder="0" applyAlignment="0" applyProtection="0"/>
    <xf numFmtId="0" fontId="9" fillId="45" borderId="0" applyNumberFormat="0" applyBorder="0" applyAlignment="0" applyProtection="0"/>
    <xf numFmtId="0" fontId="59" fillId="46" borderId="0" applyNumberFormat="0" applyBorder="0" applyAlignment="0" applyProtection="0"/>
    <xf numFmtId="0" fontId="5" fillId="18" borderId="0" applyNumberFormat="0" applyBorder="0" applyAlignment="0" applyProtection="0"/>
    <xf numFmtId="0" fontId="59" fillId="46" borderId="0" applyNumberFormat="0" applyBorder="0" applyAlignment="0" applyProtection="0"/>
    <xf numFmtId="0" fontId="9" fillId="46" borderId="0" applyNumberFormat="0" applyBorder="0" applyAlignment="0" applyProtection="0"/>
    <xf numFmtId="0" fontId="59" fillId="47" borderId="0" applyNumberFormat="0" applyBorder="0" applyAlignment="0" applyProtection="0"/>
    <xf numFmtId="0" fontId="5" fillId="22" borderId="0" applyNumberFormat="0" applyBorder="0" applyAlignment="0" applyProtection="0"/>
    <xf numFmtId="0" fontId="59" fillId="47" borderId="0" applyNumberFormat="0" applyBorder="0" applyAlignment="0" applyProtection="0"/>
    <xf numFmtId="0" fontId="9" fillId="47" borderId="0" applyNumberFormat="0" applyBorder="0" applyAlignment="0" applyProtection="0"/>
    <xf numFmtId="0" fontId="59" fillId="48" borderId="0" applyNumberFormat="0" applyBorder="0" applyAlignment="0" applyProtection="0"/>
    <xf numFmtId="0" fontId="5" fillId="26" borderId="0" applyNumberFormat="0" applyBorder="0" applyAlignment="0" applyProtection="0"/>
    <xf numFmtId="0" fontId="59" fillId="48" borderId="0" applyNumberFormat="0" applyBorder="0" applyAlignment="0" applyProtection="0"/>
    <xf numFmtId="0" fontId="9" fillId="48" borderId="0" applyNumberFormat="0" applyBorder="0" applyAlignment="0" applyProtection="0"/>
    <xf numFmtId="0" fontId="59" fillId="43" borderId="0" applyNumberFormat="0" applyBorder="0" applyAlignment="0" applyProtection="0"/>
    <xf numFmtId="0" fontId="5" fillId="30" borderId="0" applyNumberFormat="0" applyBorder="0" applyAlignment="0" applyProtection="0"/>
    <xf numFmtId="0" fontId="59" fillId="43" borderId="0" applyNumberFormat="0" applyBorder="0" applyAlignment="0" applyProtection="0"/>
    <xf numFmtId="0" fontId="9" fillId="43" borderId="0" applyNumberFormat="0" applyBorder="0" applyAlignment="0" applyProtection="0"/>
    <xf numFmtId="0" fontId="59" fillId="46" borderId="0" applyNumberFormat="0" applyBorder="0" applyAlignment="0" applyProtection="0"/>
    <xf numFmtId="0" fontId="5" fillId="34" borderId="0" applyNumberFormat="0" applyBorder="0" applyAlignment="0" applyProtection="0"/>
    <xf numFmtId="0" fontId="59" fillId="46" borderId="0" applyNumberFormat="0" applyBorder="0" applyAlignment="0" applyProtection="0"/>
    <xf numFmtId="0" fontId="9" fillId="46" borderId="0" applyNumberFormat="0" applyBorder="0" applyAlignment="0" applyProtection="0"/>
    <xf numFmtId="0" fontId="59" fillId="49" borderId="0" applyNumberFormat="0" applyBorder="0" applyAlignment="0" applyProtection="0"/>
    <xf numFmtId="0" fontId="5" fillId="38" borderId="0" applyNumberFormat="0" applyBorder="0" applyAlignment="0" applyProtection="0"/>
    <xf numFmtId="0" fontId="59" fillId="49" borderId="0" applyNumberFormat="0" applyBorder="0" applyAlignment="0" applyProtection="0"/>
    <xf numFmtId="0" fontId="9"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8"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8"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8"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8"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8"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8"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8"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8"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8"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8"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8"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8"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45" fillId="13" borderId="46"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77" fillId="58" borderId="55" applyNumberFormat="0" applyAlignment="0" applyProtection="0"/>
    <xf numFmtId="0" fontId="77" fillId="58" borderId="55" applyNumberFormat="0" applyAlignment="0" applyProtection="0"/>
    <xf numFmtId="0" fontId="77" fillId="58" borderId="55" applyNumberFormat="0" applyAlignment="0" applyProtection="0"/>
    <xf numFmtId="0" fontId="65" fillId="59" borderId="56" applyNumberFormat="0" applyAlignment="0" applyProtection="0"/>
    <xf numFmtId="0" fontId="47" fillId="14" borderId="49" applyNumberFormat="0" applyAlignment="0" applyProtection="0"/>
    <xf numFmtId="0" fontId="65" fillId="59" borderId="56" applyNumberFormat="0" applyAlignment="0" applyProtection="0"/>
    <xf numFmtId="0" fontId="14" fillId="59" borderId="56"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3"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9" fillId="0" borderId="67">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57" applyNumberFormat="0" applyFill="0" applyAlignment="0" applyProtection="0"/>
    <xf numFmtId="0" fontId="37" fillId="0" borderId="43" applyNumberFormat="0" applyFill="0" applyAlignment="0" applyProtection="0"/>
    <xf numFmtId="0" fontId="68" fillId="0" borderId="57" applyNumberFormat="0" applyFill="0" applyAlignment="0" applyProtection="0"/>
    <xf numFmtId="0" fontId="80" fillId="0" borderId="57" applyNumberFormat="0" applyFill="0" applyAlignment="0" applyProtection="0"/>
    <xf numFmtId="0" fontId="69" fillId="0" borderId="58" applyNumberFormat="0" applyFill="0" applyAlignment="0" applyProtection="0"/>
    <xf numFmtId="0" fontId="38" fillId="0" borderId="44" applyNumberFormat="0" applyFill="0" applyAlignment="0" applyProtection="0"/>
    <xf numFmtId="0" fontId="69" fillId="0" borderId="58" applyNumberFormat="0" applyFill="0" applyAlignment="0" applyProtection="0"/>
    <xf numFmtId="0" fontId="81" fillId="0" borderId="58" applyNumberFormat="0" applyFill="0" applyAlignment="0" applyProtection="0"/>
    <xf numFmtId="0" fontId="70" fillId="0" borderId="59" applyNumberFormat="0" applyFill="0" applyAlignment="0" applyProtection="0"/>
    <xf numFmtId="0" fontId="39" fillId="0" borderId="45" applyNumberFormat="0" applyFill="0" applyAlignment="0" applyProtection="0"/>
    <xf numFmtId="0" fontId="70" fillId="0" borderId="59" applyNumberFormat="0" applyFill="0" applyAlignment="0" applyProtection="0"/>
    <xf numFmtId="0" fontId="82" fillId="0" borderId="59"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43" fillId="12" borderId="46"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83" fillId="45" borderId="55" applyNumberFormat="0" applyAlignment="0" applyProtection="0"/>
    <xf numFmtId="0" fontId="83" fillId="45" borderId="55" applyNumberFormat="0" applyAlignment="0" applyProtection="0"/>
    <xf numFmtId="0" fontId="83" fillId="45" borderId="55" applyNumberFormat="0" applyAlignment="0" applyProtection="0"/>
    <xf numFmtId="0" fontId="72" fillId="0" borderId="60" applyNumberFormat="0" applyFill="0" applyAlignment="0" applyProtection="0"/>
    <xf numFmtId="0" fontId="46" fillId="0" borderId="48" applyNumberFormat="0" applyFill="0" applyAlignment="0" applyProtection="0"/>
    <xf numFmtId="0" fontId="72" fillId="0" borderId="60" applyNumberFormat="0" applyFill="0" applyAlignment="0" applyProtection="0"/>
    <xf numFmtId="0" fontId="84" fillId="0" borderId="60"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xf numFmtId="0" fontId="5" fillId="0" borderId="0"/>
    <xf numFmtId="0" fontId="5" fillId="0" borderId="0"/>
    <xf numFmtId="0" fontId="59" fillId="0" borderId="0"/>
    <xf numFmtId="0" fontId="88" fillId="0" borderId="0"/>
    <xf numFmtId="0" fontId="88" fillId="0" borderId="0"/>
    <xf numFmtId="0" fontId="34" fillId="0" borderId="0"/>
    <xf numFmtId="0" fontId="8" fillId="0" borderId="0"/>
    <xf numFmtId="0" fontId="88" fillId="0" borderId="0"/>
    <xf numFmtId="0" fontId="8" fillId="0" borderId="0"/>
    <xf numFmtId="0" fontId="21" fillId="0" borderId="0"/>
    <xf numFmtId="0" fontId="5" fillId="0" borderId="0"/>
    <xf numFmtId="0" fontId="21" fillId="0" borderId="0"/>
    <xf numFmtId="0" fontId="5" fillId="0" borderId="0"/>
    <xf numFmtId="0" fontId="8" fillId="0" borderId="0"/>
    <xf numFmtId="0" fontId="5" fillId="0" borderId="0"/>
    <xf numFmtId="0" fontId="8" fillId="0" borderId="0"/>
    <xf numFmtId="0" fontId="20" fillId="0" borderId="0"/>
    <xf numFmtId="0" fontId="5" fillId="0" borderId="0"/>
    <xf numFmtId="0" fontId="8" fillId="0" borderId="0"/>
    <xf numFmtId="0" fontId="5" fillId="0" borderId="0"/>
    <xf numFmtId="0" fontId="60" fillId="0" borderId="0"/>
    <xf numFmtId="0" fontId="5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9" fillId="0" borderId="0"/>
    <xf numFmtId="0" fontId="8" fillId="0" borderId="0"/>
    <xf numFmtId="0" fontId="8" fillId="0" borderId="0"/>
    <xf numFmtId="0" fontId="59" fillId="0" borderId="0"/>
    <xf numFmtId="0" fontId="9"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15" borderId="50"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44" fillId="13" borderId="47"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86" fillId="58" borderId="62" applyNumberFormat="0" applyAlignment="0" applyProtection="0"/>
    <xf numFmtId="0" fontId="86" fillId="58" borderId="62" applyNumberFormat="0" applyAlignment="0" applyProtection="0"/>
    <xf numFmtId="9" fontId="5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5"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3" fillId="0" borderId="0" applyFont="0" applyFill="0" applyBorder="0" applyAlignment="0" applyProtection="0"/>
    <xf numFmtId="9" fontId="59"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41" fontId="9" fillId="0" borderId="68">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50" fillId="0" borderId="51"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58" fillId="0" borderId="63" applyNumberFormat="0" applyFill="0" applyAlignment="0" applyProtection="0"/>
    <xf numFmtId="0" fontId="58" fillId="0" borderId="63" applyNumberFormat="0" applyFill="0" applyAlignment="0" applyProtection="0"/>
    <xf numFmtId="0" fontId="58" fillId="0" borderId="63"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4" fillId="0" borderId="0"/>
    <xf numFmtId="0" fontId="4" fillId="0" borderId="0"/>
    <xf numFmtId="0" fontId="3" fillId="0" borderId="0"/>
    <xf numFmtId="0" fontId="88"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cellStyleXfs>
  <cellXfs count="362">
    <xf numFmtId="0" fontId="0" fillId="0" borderId="0" xfId="0"/>
    <xf numFmtId="0" fontId="8" fillId="0" borderId="30" xfId="0" applyFont="1" applyFill="1" applyBorder="1"/>
    <xf numFmtId="0" fontId="28" fillId="0" borderId="0" xfId="0" applyFont="1"/>
    <xf numFmtId="0" fontId="33" fillId="4" borderId="12" xfId="0" applyFont="1" applyFill="1" applyBorder="1" applyAlignment="1">
      <alignment horizontal="center" wrapText="1"/>
    </xf>
    <xf numFmtId="0" fontId="33" fillId="4" borderId="13" xfId="0" applyFont="1" applyFill="1" applyBorder="1" applyAlignment="1">
      <alignment horizontal="center" wrapText="1"/>
    </xf>
    <xf numFmtId="0" fontId="30" fillId="0" borderId="0" xfId="17" applyFont="1" applyFill="1" applyBorder="1" applyAlignment="1">
      <alignment horizontal="left" vertical="center"/>
    </xf>
    <xf numFmtId="43" fontId="30" fillId="0" borderId="0" xfId="1" applyFont="1" applyFill="1" applyBorder="1" applyAlignment="1">
      <alignment horizontal="left" vertical="center"/>
    </xf>
    <xf numFmtId="166" fontId="30" fillId="0" borderId="0" xfId="1" applyNumberFormat="1" applyFont="1" applyFill="1" applyBorder="1" applyAlignment="1">
      <alignment horizontal="left" vertical="center"/>
    </xf>
    <xf numFmtId="0" fontId="30" fillId="0" borderId="38" xfId="16" applyFont="1" applyFill="1" applyBorder="1" applyAlignment="1">
      <alignment horizontal="left" vertical="center"/>
    </xf>
    <xf numFmtId="0" fontId="30" fillId="0" borderId="6" xfId="16" applyFont="1" applyFill="1" applyBorder="1" applyAlignment="1">
      <alignment horizontal="left" vertical="center"/>
    </xf>
    <xf numFmtId="0" fontId="30" fillId="0" borderId="4" xfId="17" applyFont="1" applyFill="1" applyBorder="1" applyAlignment="1">
      <alignment horizontal="left" vertical="center"/>
    </xf>
    <xf numFmtId="43" fontId="30" fillId="0" borderId="4" xfId="1" applyFont="1" applyFill="1" applyBorder="1" applyAlignment="1">
      <alignment horizontal="left" vertical="center"/>
    </xf>
    <xf numFmtId="166" fontId="30" fillId="0" borderId="4" xfId="1" applyNumberFormat="1" applyFont="1" applyFill="1" applyBorder="1" applyAlignment="1">
      <alignment horizontal="left" vertical="center"/>
    </xf>
    <xf numFmtId="0" fontId="30" fillId="0" borderId="39" xfId="16" applyFont="1" applyFill="1" applyBorder="1" applyAlignment="1">
      <alignment horizontal="left" vertical="center"/>
    </xf>
    <xf numFmtId="0" fontId="30" fillId="0" borderId="7" xfId="16" applyFont="1" applyFill="1" applyBorder="1" applyAlignment="1">
      <alignment horizontal="left" vertical="center"/>
    </xf>
    <xf numFmtId="0" fontId="30" fillId="0" borderId="40" xfId="16" applyFont="1" applyFill="1" applyBorder="1" applyAlignment="1">
      <alignment horizontal="left" vertical="center"/>
    </xf>
    <xf numFmtId="0" fontId="30" fillId="0" borderId="8" xfId="16" applyFont="1" applyFill="1" applyBorder="1" applyAlignment="1">
      <alignment horizontal="left" vertical="center"/>
    </xf>
    <xf numFmtId="0" fontId="30" fillId="0" borderId="41" xfId="16" applyFont="1" applyFill="1" applyBorder="1" applyAlignment="1">
      <alignment horizontal="left" vertical="center"/>
    </xf>
    <xf numFmtId="0" fontId="30" fillId="0" borderId="9" xfId="16" applyFont="1" applyFill="1" applyBorder="1" applyAlignment="1">
      <alignment horizontal="left" vertical="center"/>
    </xf>
    <xf numFmtId="0" fontId="30" fillId="0" borderId="1" xfId="16" applyFont="1" applyFill="1" applyBorder="1" applyAlignment="1">
      <alignment horizontal="left" vertical="center"/>
    </xf>
    <xf numFmtId="0" fontId="30" fillId="0" borderId="2" xfId="16" applyFont="1" applyFill="1" applyBorder="1" applyAlignment="1">
      <alignment horizontal="left" vertical="center"/>
    </xf>
    <xf numFmtId="0" fontId="30" fillId="0" borderId="0" xfId="16" applyFont="1" applyFill="1" applyBorder="1" applyAlignment="1">
      <alignment horizontal="left" vertical="center"/>
    </xf>
    <xf numFmtId="0" fontId="30" fillId="0" borderId="3" xfId="16" applyFont="1" applyFill="1" applyBorder="1" applyAlignment="1">
      <alignment horizontal="left" vertical="center"/>
    </xf>
    <xf numFmtId="0" fontId="30" fillId="0" borderId="4" xfId="16" applyFont="1" applyFill="1" applyBorder="1" applyAlignment="1">
      <alignment horizontal="left" vertical="center"/>
    </xf>
    <xf numFmtId="0" fontId="30" fillId="0" borderId="5" xfId="16" applyFont="1" applyFill="1" applyBorder="1" applyAlignment="1">
      <alignment horizontal="left" vertical="center"/>
    </xf>
    <xf numFmtId="39" fontId="30" fillId="0" borderId="0" xfId="1" applyNumberFormat="1" applyFont="1" applyFill="1" applyBorder="1" applyAlignment="1">
      <alignment horizontal="center" vertical="center"/>
    </xf>
    <xf numFmtId="39" fontId="30" fillId="0" borderId="32" xfId="1" applyNumberFormat="1" applyFont="1" applyFill="1" applyBorder="1" applyAlignment="1">
      <alignment horizontal="center" vertical="center"/>
    </xf>
    <xf numFmtId="39" fontId="30" fillId="0" borderId="4" xfId="1" applyNumberFormat="1" applyFont="1" applyFill="1" applyBorder="1" applyAlignment="1">
      <alignment horizontal="center" vertical="center"/>
    </xf>
    <xf numFmtId="39" fontId="30" fillId="0" borderId="5" xfId="1" applyNumberFormat="1" applyFont="1" applyFill="1" applyBorder="1" applyAlignment="1">
      <alignment horizontal="center" vertical="center"/>
    </xf>
    <xf numFmtId="2" fontId="30" fillId="0" borderId="0" xfId="1" applyNumberFormat="1" applyFont="1" applyFill="1" applyBorder="1" applyAlignment="1">
      <alignment horizontal="center" vertical="center"/>
    </xf>
    <xf numFmtId="2" fontId="30" fillId="0" borderId="4" xfId="1" applyNumberFormat="1" applyFont="1" applyFill="1" applyBorder="1" applyAlignment="1">
      <alignment horizontal="center" vertical="center"/>
    </xf>
    <xf numFmtId="2" fontId="30" fillId="0" borderId="32" xfId="1" applyNumberFormat="1" applyFont="1" applyFill="1" applyBorder="1" applyAlignment="1">
      <alignment horizontal="center" vertical="center"/>
    </xf>
    <xf numFmtId="2" fontId="30" fillId="0" borderId="5" xfId="1" applyNumberFormat="1" applyFont="1" applyFill="1" applyBorder="1" applyAlignment="1">
      <alignment horizontal="center" vertical="center"/>
    </xf>
    <xf numFmtId="0" fontId="8" fillId="0" borderId="0" xfId="0" applyFont="1" applyFill="1" applyAlignment="1" applyProtection="1">
      <alignment wrapText="1"/>
      <protection locked="0"/>
    </xf>
    <xf numFmtId="0" fontId="8" fillId="0" borderId="0" xfId="0" applyFont="1" applyFill="1" applyProtection="1">
      <protection locked="0"/>
    </xf>
    <xf numFmtId="0" fontId="25" fillId="0" borderId="0" xfId="0" applyFont="1" applyFill="1" applyAlignment="1" applyProtection="1">
      <alignment wrapText="1"/>
      <protection locked="0"/>
    </xf>
    <xf numFmtId="0" fontId="24" fillId="0" borderId="0" xfId="0" applyFont="1" applyFill="1" applyAlignment="1" applyProtection="1">
      <alignment wrapText="1"/>
      <protection locked="0"/>
    </xf>
    <xf numFmtId="7" fontId="25" fillId="5" borderId="0" xfId="0" applyNumberFormat="1" applyFont="1" applyFill="1" applyBorder="1" applyAlignment="1" applyProtection="1">
      <alignment horizontal="center" vertical="center"/>
      <protection locked="0"/>
    </xf>
    <xf numFmtId="0" fontId="8" fillId="6" borderId="0" xfId="0" applyFont="1" applyFill="1" applyAlignment="1" applyProtection="1">
      <alignment horizontal="center"/>
      <protection locked="0"/>
    </xf>
    <xf numFmtId="37" fontId="25" fillId="5" borderId="0" xfId="1" applyNumberFormat="1"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8" fillId="0" borderId="0" xfId="0" applyFont="1" applyFill="1" applyAlignment="1" applyProtection="1">
      <alignment horizontal="center"/>
      <protection locked="0"/>
    </xf>
    <xf numFmtId="165" fontId="25" fillId="5" borderId="0" xfId="5" applyNumberFormat="1" applyFont="1" applyFill="1" applyBorder="1" applyAlignment="1" applyProtection="1">
      <alignment horizontal="center" vertical="center"/>
      <protection locked="0"/>
    </xf>
    <xf numFmtId="49" fontId="25" fillId="5" borderId="0" xfId="5"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vertical="center" wrapText="1"/>
      <protection locked="0"/>
    </xf>
    <xf numFmtId="0" fontId="21" fillId="0" borderId="0" xfId="0" applyFont="1" applyFill="1" applyProtection="1">
      <protection locked="0"/>
    </xf>
    <xf numFmtId="7" fontId="25" fillId="2" borderId="0" xfId="0" applyNumberFormat="1" applyFont="1" applyFill="1" applyBorder="1" applyAlignment="1" applyProtection="1">
      <alignment horizontal="left" vertical="center"/>
      <protection locked="0"/>
    </xf>
    <xf numFmtId="7" fontId="25" fillId="2" borderId="0" xfId="0" applyNumberFormat="1" applyFont="1" applyFill="1" applyBorder="1" applyAlignment="1" applyProtection="1">
      <alignment horizontal="left" vertical="center" wrapText="1"/>
      <protection locked="0"/>
    </xf>
    <xf numFmtId="0" fontId="15" fillId="0" borderId="0" xfId="0" applyFont="1" applyFill="1" applyProtection="1">
      <protection locked="0"/>
    </xf>
    <xf numFmtId="0" fontId="8" fillId="0" borderId="0" xfId="0" applyFont="1" applyAlignment="1" applyProtection="1">
      <alignment horizontal="left"/>
      <protection locked="0"/>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Alignment="1" applyProtection="1">
      <alignment horizontal="center"/>
      <protection locked="0"/>
    </xf>
    <xf numFmtId="1" fontId="21" fillId="6" borderId="0" xfId="18" applyNumberFormat="1"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xf>
    <xf numFmtId="165" fontId="8" fillId="0" borderId="0" xfId="5" applyNumberFormat="1" applyFont="1" applyFill="1" applyBorder="1" applyAlignment="1" applyProtection="1">
      <alignment horizontal="center" vertical="center"/>
    </xf>
    <xf numFmtId="0" fontId="22" fillId="7" borderId="0" xfId="0" applyFont="1" applyFill="1" applyBorder="1" applyAlignment="1" applyProtection="1">
      <alignment horizontal="center" vertical="center"/>
    </xf>
    <xf numFmtId="7" fontId="8" fillId="2" borderId="0" xfId="0" applyNumberFormat="1" applyFont="1" applyFill="1" applyBorder="1" applyAlignment="1" applyProtection="1">
      <alignment horizontal="center" vertical="center"/>
    </xf>
    <xf numFmtId="165" fontId="8" fillId="2" borderId="0" xfId="0" applyNumberFormat="1" applyFont="1" applyFill="1" applyBorder="1" applyAlignment="1" applyProtection="1">
      <alignment horizontal="center" vertical="center"/>
    </xf>
    <xf numFmtId="0" fontId="14" fillId="7" borderId="0" xfId="0" applyFont="1" applyFill="1" applyBorder="1" applyAlignment="1" applyProtection="1">
      <alignment horizontal="center" vertical="center"/>
    </xf>
    <xf numFmtId="165" fontId="21" fillId="2" borderId="0" xfId="0" applyNumberFormat="1" applyFont="1" applyFill="1" applyBorder="1" applyAlignment="1" applyProtection="1">
      <alignment horizontal="center" vertical="center"/>
    </xf>
    <xf numFmtId="49" fontId="30" fillId="0" borderId="0" xfId="17" applyNumberFormat="1" applyFont="1" applyFill="1" applyBorder="1" applyAlignment="1">
      <alignment horizontal="left" vertical="center"/>
    </xf>
    <xf numFmtId="49" fontId="30" fillId="0" borderId="35" xfId="17" applyNumberFormat="1" applyFont="1" applyFill="1" applyBorder="1" applyAlignment="1">
      <alignment horizontal="left" vertical="center"/>
    </xf>
    <xf numFmtId="49" fontId="25" fillId="5" borderId="0" xfId="0" applyNumberFormat="1" applyFont="1" applyFill="1" applyBorder="1" applyAlignment="1" applyProtection="1">
      <alignment horizontal="center" vertical="center"/>
      <protection locked="0"/>
    </xf>
    <xf numFmtId="0" fontId="31" fillId="6" borderId="69" xfId="0" applyFont="1" applyFill="1" applyBorder="1" applyAlignment="1">
      <alignment horizontal="center"/>
    </xf>
    <xf numFmtId="0" fontId="31" fillId="6" borderId="70" xfId="0" applyFont="1" applyFill="1" applyBorder="1" applyAlignment="1">
      <alignment horizontal="center"/>
    </xf>
    <xf numFmtId="0" fontId="8" fillId="62" borderId="0" xfId="29" applyFill="1" applyBorder="1" applyAlignment="1">
      <alignment wrapText="1"/>
    </xf>
    <xf numFmtId="0" fontId="8" fillId="62" borderId="32" xfId="29" applyFill="1" applyBorder="1" applyAlignment="1">
      <alignment wrapText="1"/>
    </xf>
    <xf numFmtId="0" fontId="8" fillId="62" borderId="30" xfId="29" applyFill="1" applyBorder="1" applyAlignment="1">
      <alignment wrapText="1"/>
    </xf>
    <xf numFmtId="0" fontId="8" fillId="62" borderId="30" xfId="29" applyFont="1" applyFill="1" applyBorder="1" applyAlignment="1">
      <alignment horizontal="left" wrapText="1"/>
    </xf>
    <xf numFmtId="0" fontId="8" fillId="62" borderId="0" xfId="29" applyFill="1" applyBorder="1" applyAlignment="1">
      <alignment horizontal="left" wrapText="1"/>
    </xf>
    <xf numFmtId="0" fontId="8" fillId="62" borderId="32" xfId="29" applyFill="1" applyBorder="1" applyAlignment="1">
      <alignment horizontal="left" wrapText="1"/>
    </xf>
    <xf numFmtId="0" fontId="28" fillId="0" borderId="0" xfId="0" applyFont="1"/>
    <xf numFmtId="0" fontId="31" fillId="6" borderId="80" xfId="0" applyFont="1" applyFill="1" applyBorder="1" applyAlignment="1">
      <alignment horizontal="center"/>
    </xf>
    <xf numFmtId="0" fontId="28" fillId="0" borderId="30" xfId="0" applyFont="1" applyBorder="1" applyAlignment="1">
      <alignment horizontal="center" vertical="center"/>
    </xf>
    <xf numFmtId="0" fontId="28" fillId="0" borderId="0" xfId="0" applyFont="1" applyBorder="1" applyAlignment="1">
      <alignment vertical="center"/>
    </xf>
    <xf numFmtId="0" fontId="28" fillId="0" borderId="32" xfId="0" applyFont="1" applyBorder="1" applyAlignment="1">
      <alignment wrapText="1"/>
    </xf>
    <xf numFmtId="0" fontId="28" fillId="0" borderId="32" xfId="0" applyFont="1" applyBorder="1" applyAlignment="1">
      <alignment horizontal="left" wrapText="1"/>
    </xf>
    <xf numFmtId="0" fontId="28" fillId="0" borderId="32" xfId="0" applyFont="1" applyBorder="1"/>
    <xf numFmtId="0" fontId="28" fillId="0" borderId="0" xfId="0" applyFont="1" applyBorder="1" applyAlignment="1">
      <alignment vertical="center" wrapText="1"/>
    </xf>
    <xf numFmtId="0" fontId="28" fillId="0" borderId="35" xfId="0" applyFont="1" applyBorder="1" applyAlignment="1">
      <alignment vertical="center"/>
    </xf>
    <xf numFmtId="1" fontId="8" fillId="3" borderId="30" xfId="0" applyNumberFormat="1" applyFont="1" applyFill="1" applyBorder="1" applyAlignment="1" applyProtection="1">
      <alignment horizontal="left" vertical="center"/>
    </xf>
    <xf numFmtId="1" fontId="8" fillId="3" borderId="27" xfId="0" applyNumberFormat="1" applyFont="1" applyFill="1" applyBorder="1" applyAlignment="1" applyProtection="1">
      <alignment horizontal="left" vertical="center"/>
    </xf>
    <xf numFmtId="0" fontId="8" fillId="3" borderId="28" xfId="0" applyFont="1" applyFill="1" applyBorder="1" applyAlignment="1" applyProtection="1">
      <alignment horizontal="center" vertical="center"/>
    </xf>
    <xf numFmtId="164" fontId="9" fillId="3" borderId="28" xfId="1" applyNumberFormat="1" applyFont="1" applyFill="1" applyBorder="1" applyAlignment="1" applyProtection="1">
      <alignment horizontal="center" vertical="center"/>
    </xf>
    <xf numFmtId="0" fontId="8" fillId="3" borderId="29" xfId="0" applyFont="1" applyFill="1" applyBorder="1" applyAlignment="1" applyProtection="1">
      <alignment horizontal="center" vertical="center" wrapText="1"/>
    </xf>
    <xf numFmtId="0" fontId="23" fillId="4" borderId="0" xfId="0" applyFont="1" applyFill="1" applyBorder="1" applyAlignment="1" applyProtection="1">
      <alignment vertical="center"/>
    </xf>
    <xf numFmtId="0" fontId="24" fillId="4" borderId="15"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164" fontId="25" fillId="4" borderId="0" xfId="1" applyNumberFormat="1" applyFont="1" applyFill="1" applyBorder="1" applyAlignment="1" applyProtection="1">
      <alignment horizontal="left" vertical="center"/>
    </xf>
    <xf numFmtId="0" fontId="24" fillId="4" borderId="32" xfId="0" applyFont="1" applyFill="1" applyBorder="1" applyAlignment="1" applyProtection="1">
      <alignment horizontal="center" vertical="center" wrapText="1"/>
    </xf>
    <xf numFmtId="0" fontId="22" fillId="7" borderId="16" xfId="0" applyFont="1" applyFill="1" applyBorder="1" applyAlignment="1" applyProtection="1">
      <alignment horizontal="left" vertical="center"/>
    </xf>
    <xf numFmtId="0" fontId="14" fillId="7" borderId="10" xfId="0" applyFont="1" applyFill="1" applyBorder="1" applyAlignment="1" applyProtection="1">
      <alignment horizontal="left" vertical="center"/>
    </xf>
    <xf numFmtId="0" fontId="8" fillId="7" borderId="18" xfId="0" applyFont="1" applyFill="1" applyBorder="1" applyAlignment="1" applyProtection="1">
      <alignment horizontal="center" vertical="center"/>
    </xf>
    <xf numFmtId="164" fontId="18" fillId="7" borderId="10" xfId="1" applyNumberFormat="1" applyFont="1" applyFill="1" applyBorder="1" applyAlignment="1" applyProtection="1">
      <alignment horizontal="left" vertical="center"/>
    </xf>
    <xf numFmtId="0" fontId="8" fillId="7" borderId="33"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164" fontId="18" fillId="0" borderId="14" xfId="1" applyNumberFormat="1" applyFont="1" applyBorder="1" applyAlignment="1" applyProtection="1">
      <alignment horizontal="left" vertical="center"/>
    </xf>
    <xf numFmtId="0" fontId="8" fillId="2" borderId="32" xfId="0" applyFont="1" applyFill="1" applyBorder="1" applyAlignment="1" applyProtection="1">
      <alignment horizontal="left" vertical="center" wrapText="1"/>
    </xf>
    <xf numFmtId="164" fontId="18" fillId="0" borderId="10" xfId="1" applyNumberFormat="1" applyFont="1" applyBorder="1" applyAlignment="1" applyProtection="1">
      <alignment horizontal="left" vertical="center"/>
    </xf>
    <xf numFmtId="164" fontId="18" fillId="0" borderId="0" xfId="1" applyNumberFormat="1" applyFont="1" applyBorder="1" applyAlignment="1" applyProtection="1">
      <alignment horizontal="left" vertical="center"/>
    </xf>
    <xf numFmtId="164" fontId="18" fillId="2" borderId="0" xfId="1" applyNumberFormat="1" applyFont="1" applyFill="1" applyBorder="1" applyAlignment="1" applyProtection="1">
      <alignment horizontal="left" vertical="center"/>
    </xf>
    <xf numFmtId="0" fontId="22" fillId="7" borderId="10" xfId="0" applyFont="1" applyFill="1" applyBorder="1" applyAlignment="1" applyProtection="1">
      <alignment horizontal="left" vertical="center"/>
    </xf>
    <xf numFmtId="0" fontId="22" fillId="7" borderId="14" xfId="0" applyFont="1" applyFill="1" applyBorder="1" applyAlignment="1" applyProtection="1">
      <alignment horizontal="center" vertical="center" wrapText="1"/>
    </xf>
    <xf numFmtId="164" fontId="22" fillId="7" borderId="10" xfId="1" applyNumberFormat="1" applyFont="1" applyFill="1" applyBorder="1" applyAlignment="1" applyProtection="1">
      <alignment horizontal="left" vertical="center"/>
    </xf>
    <xf numFmtId="0" fontId="22" fillId="7" borderId="33" xfId="0" applyFont="1" applyFill="1" applyBorder="1" applyAlignment="1" applyProtection="1">
      <alignment horizontal="left" vertical="center" wrapText="1"/>
    </xf>
    <xf numFmtId="164" fontId="8" fillId="2" borderId="0" xfId="1" applyNumberFormat="1" applyFont="1" applyFill="1" applyBorder="1" applyAlignment="1" applyProtection="1">
      <alignment horizontal="left" vertical="center"/>
    </xf>
    <xf numFmtId="0" fontId="22" fillId="7" borderId="15" xfId="0" applyFont="1" applyFill="1" applyBorder="1" applyAlignment="1" applyProtection="1">
      <alignment horizontal="left" vertical="center"/>
    </xf>
    <xf numFmtId="0" fontId="22" fillId="7" borderId="0" xfId="0" applyFont="1" applyFill="1" applyBorder="1" applyAlignment="1" applyProtection="1">
      <alignment horizontal="left" vertical="center"/>
    </xf>
    <xf numFmtId="164" fontId="21" fillId="7" borderId="0" xfId="1" applyNumberFormat="1" applyFont="1" applyFill="1" applyBorder="1" applyAlignment="1" applyProtection="1">
      <alignment horizontal="left" vertical="center"/>
    </xf>
    <xf numFmtId="0" fontId="21" fillId="7" borderId="32" xfId="0" applyFont="1" applyFill="1" applyBorder="1" applyAlignment="1" applyProtection="1">
      <alignment horizontal="left" vertical="center" wrapText="1"/>
    </xf>
    <xf numFmtId="164" fontId="21" fillId="2" borderId="0" xfId="1" applyNumberFormat="1" applyFont="1" applyFill="1" applyBorder="1" applyAlignment="1" applyProtection="1">
      <alignment horizontal="left" vertical="center"/>
    </xf>
    <xf numFmtId="7" fontId="8" fillId="2" borderId="32" xfId="0" applyNumberFormat="1" applyFont="1" applyFill="1" applyBorder="1" applyAlignment="1" applyProtection="1">
      <alignment horizontal="left" vertical="center" wrapText="1"/>
    </xf>
    <xf numFmtId="7" fontId="8" fillId="2" borderId="32" xfId="0" quotePrefix="1" applyNumberFormat="1" applyFont="1" applyFill="1" applyBorder="1" applyAlignment="1" applyProtection="1">
      <alignment horizontal="left" vertical="center" wrapText="1"/>
    </xf>
    <xf numFmtId="165" fontId="8" fillId="2" borderId="32" xfId="0" quotePrefix="1" applyNumberFormat="1" applyFont="1" applyFill="1" applyBorder="1" applyAlignment="1" applyProtection="1">
      <alignment horizontal="left" vertical="center" wrapText="1"/>
    </xf>
    <xf numFmtId="0" fontId="15" fillId="7" borderId="15" xfId="0" applyFont="1" applyFill="1" applyBorder="1" applyAlignment="1" applyProtection="1">
      <alignment horizontal="left" vertical="center"/>
    </xf>
    <xf numFmtId="0" fontId="14" fillId="7" borderId="0" xfId="0" applyFont="1" applyFill="1" applyBorder="1" applyAlignment="1" applyProtection="1">
      <alignment horizontal="left" vertical="center"/>
    </xf>
    <xf numFmtId="164" fontId="18" fillId="7" borderId="0" xfId="1" applyNumberFormat="1" applyFont="1" applyFill="1" applyBorder="1" applyAlignment="1" applyProtection="1">
      <alignment horizontal="left" vertical="center"/>
    </xf>
    <xf numFmtId="0" fontId="8" fillId="7" borderId="32" xfId="0" applyFont="1" applyFill="1" applyBorder="1" applyAlignment="1" applyProtection="1">
      <alignment horizontal="left" vertical="center" wrapText="1"/>
    </xf>
    <xf numFmtId="0" fontId="8" fillId="2" borderId="0" xfId="0" applyFont="1" applyFill="1" applyBorder="1" applyProtection="1"/>
    <xf numFmtId="165" fontId="21" fillId="2" borderId="32" xfId="0" applyNumberFormat="1" applyFont="1" applyFill="1" applyBorder="1" applyAlignment="1" applyProtection="1">
      <alignment horizontal="left" vertical="center" wrapText="1"/>
    </xf>
    <xf numFmtId="165" fontId="8" fillId="2" borderId="32" xfId="0" applyNumberFormat="1" applyFont="1" applyFill="1" applyBorder="1" applyAlignment="1" applyProtection="1">
      <alignment horizontal="left" vertical="center" wrapText="1"/>
    </xf>
    <xf numFmtId="15" fontId="15" fillId="6" borderId="30" xfId="29" quotePrefix="1" applyNumberFormat="1" applyFont="1" applyFill="1" applyBorder="1" applyAlignment="1">
      <alignment horizontal="left" vertical="center" wrapText="1"/>
    </xf>
    <xf numFmtId="0" fontId="15" fillId="6" borderId="0" xfId="29" applyFont="1" applyFill="1" applyBorder="1" applyAlignment="1">
      <alignment horizontal="left" vertical="center" wrapText="1"/>
    </xf>
    <xf numFmtId="0" fontId="15" fillId="6" borderId="32" xfId="29" applyFont="1" applyFill="1" applyBorder="1" applyAlignment="1">
      <alignment horizontal="left" vertical="center" wrapText="1"/>
    </xf>
    <xf numFmtId="168" fontId="8" fillId="0" borderId="32" xfId="0" applyNumberFormat="1" applyFont="1" applyBorder="1" applyAlignment="1">
      <alignment horizontal="right"/>
    </xf>
    <xf numFmtId="0" fontId="22" fillId="7" borderId="14" xfId="0" applyFont="1" applyFill="1" applyBorder="1" applyAlignment="1" applyProtection="1">
      <alignment horizontal="center" vertical="center"/>
    </xf>
    <xf numFmtId="0" fontId="8" fillId="2" borderId="15" xfId="0" applyFont="1" applyFill="1" applyBorder="1" applyAlignment="1" applyProtection="1">
      <alignment horizontal="left" vertical="center" wrapText="1"/>
    </xf>
    <xf numFmtId="165" fontId="21" fillId="6" borderId="0" xfId="18" applyNumberFormat="1" applyFont="1" applyFill="1" applyBorder="1" applyAlignment="1" applyProtection="1">
      <alignment horizontal="center" vertical="center" wrapText="1"/>
    </xf>
    <xf numFmtId="0" fontId="8" fillId="0" borderId="1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164" fontId="18" fillId="0" borderId="0" xfId="1" applyNumberFormat="1" applyFont="1" applyFill="1" applyBorder="1" applyAlignment="1" applyProtection="1">
      <alignment horizontal="left" vertical="center"/>
    </xf>
    <xf numFmtId="165" fontId="8" fillId="0" borderId="32" xfId="5" quotePrefix="1" applyNumberFormat="1" applyFont="1" applyFill="1" applyBorder="1" applyAlignment="1" applyProtection="1">
      <alignment horizontal="left" vertical="center"/>
    </xf>
    <xf numFmtId="164" fontId="21" fillId="0" borderId="0" xfId="1" applyNumberFormat="1" applyFont="1" applyFill="1" applyBorder="1" applyAlignment="1" applyProtection="1">
      <alignment horizontal="left" vertical="center"/>
    </xf>
    <xf numFmtId="0" fontId="21" fillId="0" borderId="32"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7" fontId="8" fillId="0" borderId="0" xfId="0" applyNumberFormat="1" applyFont="1" applyFill="1" applyBorder="1" applyAlignment="1" applyProtection="1">
      <alignment horizontal="center" vertical="center"/>
    </xf>
    <xf numFmtId="7" fontId="8" fillId="0" borderId="32" xfId="0" applyNumberFormat="1" applyFont="1" applyFill="1" applyBorder="1" applyAlignment="1" applyProtection="1">
      <alignment horizontal="left" vertical="center" wrapText="1"/>
    </xf>
    <xf numFmtId="0" fontId="22" fillId="7" borderId="17" xfId="0" applyFont="1" applyFill="1" applyBorder="1" applyAlignment="1" applyProtection="1">
      <alignment horizontal="left" vertical="center"/>
    </xf>
    <xf numFmtId="0" fontId="22" fillId="7" borderId="18" xfId="0" applyFont="1" applyFill="1" applyBorder="1" applyAlignment="1" applyProtection="1">
      <alignment horizontal="left" vertical="center"/>
    </xf>
    <xf numFmtId="0" fontId="22" fillId="7" borderId="18" xfId="0" applyFont="1" applyFill="1" applyBorder="1" applyAlignment="1" applyProtection="1">
      <alignment horizontal="center" vertical="center"/>
    </xf>
    <xf numFmtId="164" fontId="21" fillId="7" borderId="18" xfId="1" applyNumberFormat="1" applyFont="1" applyFill="1" applyBorder="1" applyAlignment="1" applyProtection="1">
      <alignment horizontal="left" vertical="center"/>
    </xf>
    <xf numFmtId="0" fontId="21" fillId="7" borderId="31" xfId="0"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8" fillId="2" borderId="15" xfId="0" applyFont="1" applyFill="1" applyBorder="1" applyAlignment="1">
      <alignment horizontal="left" vertical="center"/>
    </xf>
    <xf numFmtId="171" fontId="21" fillId="6" borderId="0" xfId="5" applyNumberFormat="1" applyFont="1" applyFill="1" applyBorder="1" applyAlignment="1" applyProtection="1">
      <alignment horizontal="center" vertical="center" wrapText="1"/>
    </xf>
    <xf numFmtId="49" fontId="8" fillId="2" borderId="32" xfId="0" quotePrefix="1" applyNumberFormat="1" applyFont="1" applyFill="1" applyBorder="1" applyAlignment="1" applyProtection="1">
      <alignment horizontal="left" vertical="center" wrapText="1"/>
    </xf>
    <xf numFmtId="0" fontId="8" fillId="63" borderId="15" xfId="0" applyFont="1" applyFill="1" applyBorder="1" applyAlignment="1">
      <alignment horizontal="left" vertical="center"/>
    </xf>
    <xf numFmtId="0" fontId="8" fillId="63" borderId="0" xfId="0" applyFont="1" applyFill="1" applyBorder="1" applyProtection="1"/>
    <xf numFmtId="165" fontId="21" fillId="63" borderId="0" xfId="0" applyNumberFormat="1" applyFont="1" applyFill="1" applyBorder="1" applyAlignment="1" applyProtection="1">
      <alignment horizontal="center" vertical="center"/>
    </xf>
    <xf numFmtId="164" fontId="21" fillId="63" borderId="0" xfId="1" applyNumberFormat="1" applyFont="1" applyFill="1" applyBorder="1" applyAlignment="1" applyProtection="1">
      <alignment horizontal="left" vertical="center"/>
    </xf>
    <xf numFmtId="165" fontId="21" fillId="63" borderId="32" xfId="0" applyNumberFormat="1" applyFont="1" applyFill="1" applyBorder="1" applyAlignment="1" applyProtection="1">
      <alignment horizontal="left" vertical="center" wrapText="1"/>
    </xf>
    <xf numFmtId="0" fontId="8" fillId="63" borderId="15" xfId="0" applyFont="1" applyFill="1" applyBorder="1" applyProtection="1"/>
    <xf numFmtId="0" fontId="15" fillId="64" borderId="15" xfId="0" applyFont="1" applyFill="1" applyBorder="1" applyAlignment="1" applyProtection="1">
      <alignment horizontal="left" vertical="center"/>
    </xf>
    <xf numFmtId="0" fontId="14" fillId="64" borderId="0" xfId="0" applyFont="1" applyFill="1" applyBorder="1" applyAlignment="1" applyProtection="1">
      <alignment horizontal="left" vertical="center"/>
    </xf>
    <xf numFmtId="0" fontId="14" fillId="64" borderId="0" xfId="0" applyFont="1" applyFill="1" applyBorder="1" applyAlignment="1" applyProtection="1">
      <alignment horizontal="center" vertical="center"/>
    </xf>
    <xf numFmtId="164" fontId="18" fillId="64" borderId="0" xfId="1" applyNumberFormat="1" applyFont="1" applyFill="1" applyBorder="1" applyAlignment="1" applyProtection="1">
      <alignment horizontal="left" vertical="center"/>
    </xf>
    <xf numFmtId="0" fontId="8" fillId="64" borderId="32" xfId="0" applyFont="1" applyFill="1" applyBorder="1" applyAlignment="1" applyProtection="1">
      <alignment horizontal="left" vertical="center" wrapText="1"/>
    </xf>
    <xf numFmtId="2" fontId="8" fillId="0" borderId="0" xfId="0" applyNumberFormat="1" applyFont="1" applyFill="1" applyBorder="1" applyAlignment="1" applyProtection="1">
      <alignment horizontal="center" vertical="center" wrapText="1"/>
    </xf>
    <xf numFmtId="0" fontId="30" fillId="0" borderId="81" xfId="16" applyFont="1" applyFill="1" applyBorder="1" applyAlignment="1">
      <alignment horizontal="left" vertical="center"/>
    </xf>
    <xf numFmtId="0" fontId="30" fillId="0" borderId="82" xfId="16" applyFont="1" applyFill="1" applyBorder="1" applyAlignment="1">
      <alignment horizontal="left" vertical="center"/>
    </xf>
    <xf numFmtId="0" fontId="30" fillId="0" borderId="35" xfId="17" applyFont="1" applyFill="1" applyBorder="1" applyAlignment="1">
      <alignment horizontal="left" vertical="center"/>
    </xf>
    <xf numFmtId="43" fontId="30" fillId="0" borderId="35" xfId="1" applyFont="1" applyFill="1" applyBorder="1" applyAlignment="1">
      <alignment horizontal="left" vertical="center"/>
    </xf>
    <xf numFmtId="166" fontId="30" fillId="0" borderId="35" xfId="1" applyNumberFormat="1" applyFont="1" applyFill="1" applyBorder="1" applyAlignment="1">
      <alignment horizontal="left" vertical="center"/>
    </xf>
    <xf numFmtId="39" fontId="30" fillId="0" borderId="35" xfId="1" applyNumberFormat="1" applyFont="1" applyFill="1" applyBorder="1" applyAlignment="1">
      <alignment horizontal="center" vertical="center"/>
    </xf>
    <xf numFmtId="39" fontId="30" fillId="0" borderId="36" xfId="1" applyNumberFormat="1" applyFont="1" applyFill="1" applyBorder="1" applyAlignment="1">
      <alignment horizontal="center" vertical="center"/>
    </xf>
    <xf numFmtId="0" fontId="30" fillId="0" borderId="83" xfId="16" applyFont="1" applyFill="1" applyBorder="1" applyAlignment="1">
      <alignment horizontal="left" vertical="center"/>
    </xf>
    <xf numFmtId="0" fontId="30" fillId="0" borderId="84" xfId="16" applyFont="1" applyFill="1" applyBorder="1" applyAlignment="1">
      <alignment horizontal="left" vertical="center"/>
    </xf>
    <xf numFmtId="0" fontId="30" fillId="0" borderId="85" xfId="16" applyFont="1" applyFill="1" applyBorder="1" applyAlignment="1">
      <alignment horizontal="left" vertical="center"/>
    </xf>
    <xf numFmtId="168" fontId="0" fillId="0" borderId="32" xfId="0" applyNumberFormat="1" applyBorder="1"/>
    <xf numFmtId="0" fontId="8" fillId="0" borderId="86" xfId="0" applyFont="1" applyFill="1" applyBorder="1"/>
    <xf numFmtId="169" fontId="8" fillId="6" borderId="0" xfId="0" applyNumberFormat="1" applyFont="1" applyFill="1" applyBorder="1" applyAlignment="1" applyProtection="1">
      <alignment horizontal="center" vertical="center" wrapText="1"/>
    </xf>
    <xf numFmtId="0" fontId="97" fillId="0" borderId="0" xfId="0" applyFont="1" applyFill="1" applyAlignment="1" applyProtection="1">
      <alignment wrapText="1"/>
      <protection locked="0"/>
    </xf>
    <xf numFmtId="169" fontId="8" fillId="0" borderId="0" xfId="0" applyNumberFormat="1" applyFont="1" applyFill="1" applyBorder="1" applyAlignment="1" applyProtection="1">
      <alignment horizontal="center" vertical="center"/>
    </xf>
    <xf numFmtId="14" fontId="25" fillId="5" borderId="0" xfId="1" applyNumberFormat="1" applyFont="1" applyFill="1" applyBorder="1" applyAlignment="1" applyProtection="1">
      <alignment horizontal="center" vertical="center"/>
      <protection locked="0"/>
    </xf>
    <xf numFmtId="172" fontId="25" fillId="5" borderId="0" xfId="1"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2" fontId="30" fillId="0" borderId="35" xfId="1" applyNumberFormat="1" applyFont="1" applyFill="1" applyBorder="1" applyAlignment="1">
      <alignment horizontal="center" vertical="center"/>
    </xf>
    <xf numFmtId="9" fontId="30" fillId="0" borderId="0" xfId="18" applyFont="1" applyFill="1" applyBorder="1" applyAlignment="1">
      <alignment horizontal="center" vertical="center"/>
    </xf>
    <xf numFmtId="9" fontId="30" fillId="0" borderId="35" xfId="18" applyFont="1" applyFill="1" applyBorder="1" applyAlignment="1">
      <alignment horizontal="center" vertical="center"/>
    </xf>
    <xf numFmtId="9" fontId="8" fillId="6" borderId="0" xfId="18" applyFont="1" applyFill="1" applyBorder="1" applyAlignment="1" applyProtection="1">
      <alignment horizontal="center" vertical="center" wrapText="1"/>
    </xf>
    <xf numFmtId="171" fontId="8" fillId="6" borderId="0" xfId="5" applyNumberFormat="1" applyFont="1" applyFill="1" applyBorder="1" applyAlignment="1" applyProtection="1">
      <alignment horizontal="center" vertical="center" wrapText="1"/>
    </xf>
    <xf numFmtId="0" fontId="8" fillId="0" borderId="0" xfId="0" applyNumberFormat="1" applyFont="1" applyAlignment="1" applyProtection="1">
      <alignment horizontal="center"/>
      <protection locked="0"/>
    </xf>
    <xf numFmtId="1" fontId="8" fillId="0" borderId="0" xfId="0" applyNumberFormat="1" applyFont="1" applyFill="1" applyBorder="1" applyAlignment="1" applyProtection="1">
      <alignment horizontal="center" vertical="center" wrapText="1"/>
    </xf>
    <xf numFmtId="165" fontId="14" fillId="4" borderId="0" xfId="0" applyNumberFormat="1" applyFont="1" applyFill="1" applyBorder="1" applyAlignment="1" applyProtection="1">
      <alignment horizontal="center" vertical="center"/>
    </xf>
    <xf numFmtId="4" fontId="8" fillId="0" borderId="0" xfId="5" applyNumberFormat="1" applyFont="1" applyFill="1" applyBorder="1" applyAlignment="1" applyProtection="1">
      <alignment horizontal="center" vertical="center"/>
    </xf>
    <xf numFmtId="2" fontId="8" fillId="6" borderId="0" xfId="0" applyNumberFormat="1" applyFont="1" applyFill="1" applyBorder="1" applyAlignment="1" applyProtection="1">
      <alignment horizontal="center" vertical="center" wrapText="1"/>
    </xf>
    <xf numFmtId="0" fontId="28" fillId="0" borderId="0" xfId="0" applyFont="1" applyBorder="1" applyAlignment="1">
      <alignment horizontal="center" vertical="center"/>
    </xf>
    <xf numFmtId="0" fontId="8" fillId="2" borderId="15" xfId="0" applyFont="1" applyFill="1" applyBorder="1" applyAlignment="1" applyProtection="1">
      <alignment vertical="center"/>
    </xf>
    <xf numFmtId="0" fontId="28" fillId="0" borderId="32" xfId="0" applyFont="1" applyFill="1" applyBorder="1" applyAlignment="1">
      <alignment wrapText="1"/>
    </xf>
    <xf numFmtId="0" fontId="28" fillId="0" borderId="86" xfId="0" applyFont="1" applyBorder="1" applyAlignment="1">
      <alignment horizontal="center" vertical="center"/>
    </xf>
    <xf numFmtId="0" fontId="28" fillId="0" borderId="5" xfId="0" applyFont="1" applyBorder="1" applyAlignment="1">
      <alignment wrapText="1"/>
    </xf>
    <xf numFmtId="169" fontId="33" fillId="4" borderId="25" xfId="518" applyNumberFormat="1" applyFont="1" applyFill="1" applyBorder="1" applyAlignment="1">
      <alignment horizontal="center" wrapText="1"/>
    </xf>
    <xf numFmtId="169" fontId="28" fillId="0" borderId="0" xfId="466" applyNumberFormat="1" applyFont="1" applyAlignment="1">
      <alignment horizontal="center"/>
    </xf>
    <xf numFmtId="49" fontId="33" fillId="4" borderId="42" xfId="518" applyNumberFormat="1" applyFont="1" applyFill="1" applyBorder="1" applyAlignment="1">
      <alignment horizontal="center" wrapText="1"/>
    </xf>
    <xf numFmtId="0" fontId="33" fillId="4" borderId="25" xfId="518" applyFont="1" applyFill="1" applyBorder="1" applyAlignment="1">
      <alignment wrapText="1"/>
    </xf>
    <xf numFmtId="168" fontId="33" fillId="4" borderId="25" xfId="518" applyNumberFormat="1" applyFont="1" applyFill="1" applyBorder="1" applyAlignment="1">
      <alignment wrapText="1"/>
    </xf>
    <xf numFmtId="168" fontId="33" fillId="4" borderId="25" xfId="518" applyNumberFormat="1" applyFont="1" applyFill="1" applyBorder="1" applyAlignment="1">
      <alignment horizontal="center" wrapText="1"/>
    </xf>
    <xf numFmtId="0" fontId="28" fillId="0" borderId="0" xfId="466" applyFont="1"/>
    <xf numFmtId="49" fontId="28" fillId="0" borderId="0" xfId="466" applyNumberFormat="1" applyFont="1" applyAlignment="1">
      <alignment horizontal="center"/>
    </xf>
    <xf numFmtId="0" fontId="28" fillId="0" borderId="0" xfId="466" applyFont="1" applyAlignment="1">
      <alignment horizontal="center"/>
    </xf>
    <xf numFmtId="168" fontId="28" fillId="0" borderId="0" xfId="466" applyNumberFormat="1" applyFont="1" applyAlignment="1">
      <alignment horizontal="center"/>
    </xf>
    <xf numFmtId="0" fontId="31" fillId="0" borderId="0" xfId="466" applyFont="1"/>
    <xf numFmtId="0" fontId="0" fillId="0" borderId="87" xfId="0" applyBorder="1"/>
    <xf numFmtId="165" fontId="8" fillId="0" borderId="32" xfId="5" applyNumberFormat="1" applyFont="1" applyBorder="1" applyAlignment="1">
      <alignment horizontal="right"/>
    </xf>
    <xf numFmtId="171" fontId="0" fillId="0" borderId="5" xfId="5" applyNumberFormat="1" applyFont="1" applyBorder="1"/>
    <xf numFmtId="168" fontId="0" fillId="0" borderId="87" xfId="0" applyNumberFormat="1" applyBorder="1"/>
    <xf numFmtId="168" fontId="8" fillId="0" borderId="0" xfId="1" applyNumberFormat="1" applyFont="1" applyFill="1" applyBorder="1" applyAlignment="1" applyProtection="1">
      <alignment horizontal="center" vertical="center"/>
    </xf>
    <xf numFmtId="0" fontId="14" fillId="8" borderId="89" xfId="17" applyFont="1" applyFill="1" applyBorder="1" applyAlignment="1">
      <alignment horizontal="center" wrapText="1"/>
    </xf>
    <xf numFmtId="0" fontId="14" fillId="8" borderId="88" xfId="17" applyFont="1" applyFill="1" applyBorder="1" applyAlignment="1">
      <alignment horizontal="center" wrapText="1"/>
    </xf>
    <xf numFmtId="49" fontId="28" fillId="0" borderId="0" xfId="466" applyNumberFormat="1" applyFont="1" applyFill="1" applyAlignment="1">
      <alignment horizontal="center"/>
    </xf>
    <xf numFmtId="0" fontId="28" fillId="0" borderId="0" xfId="466" applyFont="1" applyFill="1"/>
    <xf numFmtId="169" fontId="28" fillId="0" borderId="0" xfId="466" applyNumberFormat="1" applyFont="1" applyFill="1" applyAlignment="1">
      <alignment horizontal="center"/>
    </xf>
    <xf numFmtId="168" fontId="28" fillId="0" borderId="0" xfId="466" applyNumberFormat="1" applyFont="1" applyFill="1" applyAlignment="1">
      <alignment horizontal="center"/>
    </xf>
    <xf numFmtId="9" fontId="30" fillId="0" borderId="86" xfId="18" applyFont="1" applyFill="1" applyBorder="1" applyAlignment="1">
      <alignment horizontal="center" vertical="center"/>
    </xf>
    <xf numFmtId="0" fontId="30" fillId="0" borderId="90" xfId="16" applyFont="1" applyFill="1" applyBorder="1" applyAlignment="1">
      <alignment horizontal="left" vertical="center"/>
    </xf>
    <xf numFmtId="9" fontId="30" fillId="0" borderId="66" xfId="18" applyFont="1" applyFill="1" applyBorder="1" applyAlignment="1">
      <alignment horizontal="center" vertical="center"/>
    </xf>
    <xf numFmtId="0" fontId="30" fillId="0" borderId="91" xfId="16" applyFont="1" applyFill="1" applyBorder="1" applyAlignment="1">
      <alignment horizontal="left" vertical="center"/>
    </xf>
    <xf numFmtId="0" fontId="30" fillId="0" borderId="92" xfId="16" applyFont="1" applyFill="1" applyBorder="1" applyAlignment="1">
      <alignment horizontal="left" vertical="center"/>
    </xf>
    <xf numFmtId="0" fontId="30" fillId="0" borderId="93" xfId="16" applyFont="1" applyFill="1" applyBorder="1" applyAlignment="1">
      <alignment horizontal="left" vertical="center"/>
    </xf>
    <xf numFmtId="9" fontId="30" fillId="0" borderId="27" xfId="18" applyFont="1" applyFill="1" applyBorder="1" applyAlignment="1">
      <alignment horizontal="center" vertical="center"/>
    </xf>
    <xf numFmtId="0" fontId="30" fillId="0" borderId="94" xfId="16" applyFont="1" applyFill="1" applyBorder="1" applyAlignment="1">
      <alignment horizontal="left" vertical="center"/>
    </xf>
    <xf numFmtId="0" fontId="30" fillId="0" borderId="95" xfId="16" applyFont="1" applyFill="1" applyBorder="1" applyAlignment="1">
      <alignment horizontal="left" vertical="center"/>
    </xf>
    <xf numFmtId="0" fontId="28" fillId="0" borderId="0" xfId="466" applyFont="1" applyFill="1" applyAlignment="1">
      <alignment horizontal="center"/>
    </xf>
    <xf numFmtId="49" fontId="28" fillId="0" borderId="0" xfId="0" applyNumberFormat="1" applyFont="1" applyFill="1" applyAlignment="1">
      <alignment horizontal="center"/>
    </xf>
    <xf numFmtId="0" fontId="16" fillId="4" borderId="31" xfId="0" applyFont="1" applyFill="1" applyBorder="1" applyAlignment="1" applyProtection="1">
      <alignment vertical="center"/>
    </xf>
    <xf numFmtId="44" fontId="28" fillId="0" borderId="0" xfId="276" applyNumberFormat="1" applyFont="1" applyFill="1"/>
    <xf numFmtId="44" fontId="28" fillId="0" borderId="0" xfId="276" applyNumberFormat="1" applyFont="1"/>
    <xf numFmtId="44" fontId="33" fillId="4" borderId="25" xfId="518" applyNumberFormat="1" applyFont="1" applyFill="1" applyBorder="1" applyAlignment="1">
      <alignment horizontal="center" wrapText="1"/>
    </xf>
    <xf numFmtId="44" fontId="28" fillId="0" borderId="0" xfId="276" applyNumberFormat="1" applyFont="1" applyFill="1" applyAlignment="1"/>
    <xf numFmtId="44" fontId="28" fillId="0" borderId="0" xfId="5" applyNumberFormat="1" applyFont="1" applyFill="1" applyAlignment="1"/>
    <xf numFmtId="44" fontId="28" fillId="0" borderId="0" xfId="466" applyNumberFormat="1" applyFont="1" applyAlignment="1"/>
    <xf numFmtId="44" fontId="33" fillId="4" borderId="25" xfId="276" applyNumberFormat="1" applyFont="1" applyFill="1" applyBorder="1" applyAlignment="1">
      <alignment horizontal="center" wrapText="1"/>
    </xf>
    <xf numFmtId="42" fontId="33" fillId="4" borderId="25" xfId="276" applyNumberFormat="1" applyFont="1" applyFill="1" applyBorder="1" applyAlignment="1">
      <alignment horizontal="center" wrapText="1"/>
    </xf>
    <xf numFmtId="42" fontId="28" fillId="0" borderId="0" xfId="276" applyNumberFormat="1" applyFont="1" applyFill="1" applyAlignment="1"/>
    <xf numFmtId="42" fontId="28" fillId="0" borderId="0" xfId="276" applyNumberFormat="1" applyFont="1" applyAlignment="1"/>
    <xf numFmtId="167" fontId="52" fillId="62" borderId="37" xfId="29" applyNumberFormat="1" applyFont="1" applyFill="1" applyBorder="1" applyAlignment="1">
      <alignment horizontal="left" wrapText="1"/>
    </xf>
    <xf numFmtId="167" fontId="52" fillId="62" borderId="35" xfId="29" applyNumberFormat="1" applyFont="1" applyFill="1" applyBorder="1" applyAlignment="1">
      <alignment horizontal="left" wrapText="1"/>
    </xf>
    <xf numFmtId="167" fontId="52" fillId="62" borderId="36" xfId="29" applyNumberFormat="1" applyFont="1" applyFill="1" applyBorder="1" applyAlignment="1">
      <alignment horizontal="left" wrapText="1"/>
    </xf>
    <xf numFmtId="167" fontId="52" fillId="62" borderId="30" xfId="29" applyNumberFormat="1" applyFont="1" applyFill="1" applyBorder="1" applyAlignment="1">
      <alignment horizontal="left" wrapText="1"/>
    </xf>
    <xf numFmtId="167" fontId="52" fillId="62" borderId="0" xfId="29" applyNumberFormat="1" applyFont="1" applyFill="1" applyBorder="1" applyAlignment="1">
      <alignment horizontal="left" wrapText="1"/>
    </xf>
    <xf numFmtId="167" fontId="52" fillId="62" borderId="87" xfId="29" applyNumberFormat="1" applyFont="1" applyFill="1" applyBorder="1" applyAlignment="1">
      <alignment horizontal="left" wrapText="1"/>
    </xf>
    <xf numFmtId="0" fontId="8" fillId="62" borderId="30" xfId="29" applyFont="1" applyFill="1" applyBorder="1" applyAlignment="1">
      <alignment horizontal="left" wrapText="1"/>
    </xf>
    <xf numFmtId="0" fontId="8" fillId="62" borderId="0" xfId="29" applyFont="1" applyFill="1" applyBorder="1" applyAlignment="1">
      <alignment horizontal="left" wrapText="1"/>
    </xf>
    <xf numFmtId="0" fontId="8" fillId="62" borderId="32" xfId="29" applyFont="1" applyFill="1" applyBorder="1" applyAlignment="1">
      <alignment horizontal="left" wrapText="1"/>
    </xf>
    <xf numFmtId="0" fontId="8" fillId="62" borderId="0" xfId="29" applyFill="1" applyBorder="1" applyAlignment="1">
      <alignment horizontal="left" wrapText="1"/>
    </xf>
    <xf numFmtId="0" fontId="8" fillId="62" borderId="32" xfId="29" applyFill="1" applyBorder="1" applyAlignment="1">
      <alignment horizontal="left" wrapText="1"/>
    </xf>
    <xf numFmtId="0" fontId="8" fillId="62" borderId="30" xfId="29" applyFill="1" applyBorder="1" applyAlignment="1">
      <alignment wrapText="1"/>
    </xf>
    <xf numFmtId="0" fontId="8" fillId="62" borderId="0" xfId="29" applyFill="1" applyBorder="1" applyAlignment="1">
      <alignment wrapText="1"/>
    </xf>
    <xf numFmtId="0" fontId="8" fillId="62" borderId="32" xfId="29" applyFill="1" applyBorder="1" applyAlignment="1">
      <alignment wrapText="1"/>
    </xf>
    <xf numFmtId="0" fontId="54" fillId="4" borderId="66" xfId="29" applyFont="1" applyFill="1" applyBorder="1" applyAlignment="1">
      <alignment horizontal="left" vertical="center"/>
    </xf>
    <xf numFmtId="0" fontId="54" fillId="4" borderId="64" xfId="29" applyFont="1" applyFill="1" applyBorder="1" applyAlignment="1">
      <alignment horizontal="left" vertical="center"/>
    </xf>
    <xf numFmtId="0" fontId="54" fillId="4" borderId="65" xfId="29" applyFont="1" applyFill="1" applyBorder="1" applyAlignment="1">
      <alignment horizontal="left" vertical="center"/>
    </xf>
    <xf numFmtId="15" fontId="15" fillId="6" borderId="30" xfId="29" quotePrefix="1" applyNumberFormat="1" applyFont="1" applyFill="1" applyBorder="1" applyAlignment="1">
      <alignment horizontal="left" vertical="center" wrapText="1"/>
    </xf>
    <xf numFmtId="0" fontId="15" fillId="6" borderId="0" xfId="29" applyFont="1" applyFill="1" applyBorder="1" applyAlignment="1">
      <alignment horizontal="left" vertical="center" wrapText="1"/>
    </xf>
    <xf numFmtId="0" fontId="15" fillId="6" borderId="32" xfId="29" applyFont="1" applyFill="1" applyBorder="1" applyAlignment="1">
      <alignment horizontal="left" vertical="center" wrapText="1"/>
    </xf>
    <xf numFmtId="0" fontId="8" fillId="62" borderId="30" xfId="29" applyFont="1" applyFill="1" applyBorder="1" applyAlignment="1">
      <alignment wrapText="1"/>
    </xf>
    <xf numFmtId="0" fontId="94" fillId="4" borderId="30" xfId="29" applyFont="1" applyFill="1" applyBorder="1" applyAlignment="1">
      <alignment horizontal="left" vertical="center"/>
    </xf>
    <xf numFmtId="0" fontId="54" fillId="4" borderId="0" xfId="29" applyFont="1" applyFill="1" applyBorder="1" applyAlignment="1">
      <alignment horizontal="left" vertical="center"/>
    </xf>
    <xf numFmtId="0" fontId="54" fillId="4" borderId="32" xfId="29" applyFont="1" applyFill="1" applyBorder="1" applyAlignment="1">
      <alignment horizontal="left" vertical="center"/>
    </xf>
    <xf numFmtId="15" fontId="8" fillId="6" borderId="30" xfId="29" quotePrefix="1" applyNumberFormat="1" applyFont="1" applyFill="1" applyBorder="1" applyAlignment="1">
      <alignment horizontal="left" vertical="center" wrapText="1"/>
    </xf>
    <xf numFmtId="0" fontId="8" fillId="6" borderId="0" xfId="29" applyFont="1" applyFill="1" applyBorder="1" applyAlignment="1">
      <alignment horizontal="left" vertical="center" wrapText="1"/>
    </xf>
    <xf numFmtId="0" fontId="8" fillId="6" borderId="32" xfId="29" applyFont="1" applyFill="1" applyBorder="1" applyAlignment="1">
      <alignment horizontal="left" vertical="center" wrapText="1"/>
    </xf>
    <xf numFmtId="49" fontId="8" fillId="6" borderId="97" xfId="29" quotePrefix="1" applyNumberFormat="1" applyFont="1" applyFill="1" applyBorder="1" applyAlignment="1">
      <alignment horizontal="left" vertical="center" wrapText="1"/>
    </xf>
    <xf numFmtId="49" fontId="8" fillId="6" borderId="0" xfId="29" quotePrefix="1" applyNumberFormat="1" applyFont="1" applyFill="1" applyBorder="1" applyAlignment="1">
      <alignment horizontal="left" vertical="center" wrapText="1"/>
    </xf>
    <xf numFmtId="49" fontId="8" fillId="6" borderId="87" xfId="29" quotePrefix="1" applyNumberFormat="1" applyFont="1" applyFill="1" applyBorder="1" applyAlignment="1">
      <alignment horizontal="left" vertical="center" wrapText="1"/>
    </xf>
    <xf numFmtId="0" fontId="95" fillId="0" borderId="74" xfId="0" applyFont="1" applyBorder="1"/>
    <xf numFmtId="0" fontId="95" fillId="0" borderId="10" xfId="0" applyFont="1" applyBorder="1"/>
    <xf numFmtId="0" fontId="95" fillId="0" borderId="33" xfId="0" applyFont="1" applyBorder="1"/>
    <xf numFmtId="0" fontId="8" fillId="0" borderId="75" xfId="0" applyFont="1" applyBorder="1" applyAlignment="1">
      <alignment wrapText="1"/>
    </xf>
    <xf numFmtId="0" fontId="0" fillId="0" borderId="76" xfId="0" applyBorder="1" applyAlignment="1">
      <alignment wrapText="1"/>
    </xf>
    <xf numFmtId="0" fontId="0" fillId="0" borderId="77" xfId="0" applyBorder="1" applyAlignment="1">
      <alignment wrapText="1"/>
    </xf>
    <xf numFmtId="0" fontId="8" fillId="0" borderId="74" xfId="0" applyFont="1" applyBorder="1" applyAlignment="1">
      <alignment wrapText="1"/>
    </xf>
    <xf numFmtId="0" fontId="8" fillId="0" borderId="10" xfId="0" applyFont="1" applyBorder="1" applyAlignment="1">
      <alignment wrapText="1"/>
    </xf>
    <xf numFmtId="0" fontId="8" fillId="0" borderId="33" xfId="0" applyFont="1" applyBorder="1" applyAlignment="1">
      <alignment wrapText="1"/>
    </xf>
    <xf numFmtId="0" fontId="8" fillId="0" borderId="74" xfId="0" applyFont="1" applyBorder="1"/>
    <xf numFmtId="0" fontId="8" fillId="0" borderId="10" xfId="0" applyFont="1" applyBorder="1"/>
    <xf numFmtId="0" fontId="8" fillId="0" borderId="33" xfId="0" applyFont="1" applyBorder="1"/>
    <xf numFmtId="0" fontId="8" fillId="0" borderId="74" xfId="0" applyFont="1" applyFill="1" applyBorder="1" applyAlignment="1">
      <alignment wrapText="1"/>
    </xf>
    <xf numFmtId="0" fontId="8" fillId="0" borderId="10" xfId="0" applyFont="1" applyFill="1" applyBorder="1" applyAlignment="1">
      <alignment wrapText="1"/>
    </xf>
    <xf numFmtId="0" fontId="8" fillId="0" borderId="33" xfId="0" applyFont="1" applyFill="1" applyBorder="1" applyAlignment="1">
      <alignment wrapText="1"/>
    </xf>
    <xf numFmtId="0" fontId="54" fillId="4" borderId="27" xfId="29" applyFont="1" applyFill="1" applyBorder="1" applyAlignment="1">
      <alignment vertical="center"/>
    </xf>
    <xf numFmtId="0" fontId="54" fillId="4" borderId="28" xfId="29" applyFont="1" applyFill="1" applyBorder="1" applyAlignment="1">
      <alignment vertical="center"/>
    </xf>
    <xf numFmtId="0" fontId="54" fillId="4" borderId="29" xfId="29" applyFont="1" applyFill="1" applyBorder="1" applyAlignment="1">
      <alignment vertical="center"/>
    </xf>
    <xf numFmtId="0" fontId="94" fillId="4" borderId="30" xfId="29" applyFont="1" applyFill="1" applyBorder="1" applyAlignment="1">
      <alignment vertical="center"/>
    </xf>
    <xf numFmtId="0" fontId="94" fillId="4" borderId="0" xfId="29" applyFont="1" applyFill="1" applyBorder="1" applyAlignment="1">
      <alignment vertical="center"/>
    </xf>
    <xf numFmtId="0" fontId="94" fillId="4" borderId="32" xfId="29" applyFont="1" applyFill="1" applyBorder="1" applyAlignment="1">
      <alignment vertical="center"/>
    </xf>
    <xf numFmtId="0" fontId="0" fillId="0" borderId="71" xfId="0" applyBorder="1"/>
    <xf numFmtId="0" fontId="0" fillId="0" borderId="72" xfId="0" applyBorder="1"/>
    <xf numFmtId="0" fontId="0" fillId="0" borderId="73" xfId="0" applyBorder="1"/>
    <xf numFmtId="0" fontId="31" fillId="6" borderId="78" xfId="0" applyFont="1" applyFill="1" applyBorder="1" applyAlignment="1">
      <alignment horizontal="left"/>
    </xf>
    <xf numFmtId="0" fontId="31" fillId="6" borderId="14" xfId="0" applyFont="1" applyFill="1" applyBorder="1" applyAlignment="1">
      <alignment horizontal="left"/>
    </xf>
    <xf numFmtId="0" fontId="31" fillId="6" borderId="34" xfId="0" applyFont="1" applyFill="1" applyBorder="1" applyAlignment="1">
      <alignment horizontal="left"/>
    </xf>
    <xf numFmtId="0" fontId="94" fillId="4" borderId="37" xfId="29" applyFont="1" applyFill="1" applyBorder="1" applyAlignment="1">
      <alignment vertical="center"/>
    </xf>
    <xf numFmtId="0" fontId="94" fillId="4" borderId="35" xfId="29" applyFont="1" applyFill="1" applyBorder="1" applyAlignment="1">
      <alignment vertical="center"/>
    </xf>
    <xf numFmtId="0" fontId="94" fillId="4" borderId="36" xfId="29" applyFont="1" applyFill="1" applyBorder="1" applyAlignment="1">
      <alignment vertical="center"/>
    </xf>
    <xf numFmtId="0" fontId="31" fillId="0" borderId="27" xfId="0" applyFont="1" applyFill="1" applyBorder="1"/>
    <xf numFmtId="0" fontId="31" fillId="0" borderId="28" xfId="0" applyFont="1" applyFill="1" applyBorder="1"/>
    <xf numFmtId="0" fontId="31" fillId="0" borderId="29" xfId="0" applyFont="1" applyFill="1" applyBorder="1"/>
    <xf numFmtId="0" fontId="31" fillId="6" borderId="30" xfId="0" applyFont="1" applyFill="1" applyBorder="1" applyAlignment="1">
      <alignment horizontal="left"/>
    </xf>
    <xf numFmtId="0" fontId="31" fillId="6" borderId="0" xfId="0" applyFont="1" applyFill="1" applyBorder="1" applyAlignment="1">
      <alignment horizontal="left"/>
    </xf>
    <xf numFmtId="0" fontId="31" fillId="6" borderId="32" xfId="0" applyFont="1" applyFill="1" applyBorder="1" applyAlignment="1">
      <alignment horizontal="left"/>
    </xf>
    <xf numFmtId="0" fontId="28" fillId="0" borderId="79" xfId="0" applyFont="1" applyBorder="1"/>
    <xf numFmtId="0" fontId="28" fillId="0" borderId="18" xfId="0" applyFont="1" applyBorder="1"/>
    <xf numFmtId="0" fontId="28" fillId="0" borderId="31" xfId="0" applyFont="1" applyBorder="1"/>
    <xf numFmtId="0" fontId="28" fillId="0" borderId="78" xfId="0" applyFont="1" applyBorder="1" applyAlignment="1">
      <alignment wrapText="1"/>
    </xf>
    <xf numFmtId="0" fontId="28" fillId="0" borderId="14" xfId="0" applyFont="1" applyBorder="1" applyAlignment="1">
      <alignment wrapText="1"/>
    </xf>
    <xf numFmtId="0" fontId="28" fillId="0" borderId="34" xfId="0" applyFont="1" applyBorder="1" applyAlignment="1">
      <alignment wrapText="1"/>
    </xf>
    <xf numFmtId="0" fontId="28" fillId="0" borderId="74" xfId="0" applyFont="1" applyBorder="1" applyAlignment="1">
      <alignment wrapText="1"/>
    </xf>
    <xf numFmtId="0" fontId="28" fillId="0" borderId="10" xfId="0" applyFont="1" applyBorder="1" applyAlignment="1">
      <alignment wrapText="1"/>
    </xf>
    <xf numFmtId="0" fontId="28" fillId="0" borderId="33" xfId="0" applyFont="1" applyBorder="1" applyAlignment="1">
      <alignment wrapText="1"/>
    </xf>
    <xf numFmtId="0" fontId="16" fillId="4" borderId="17" xfId="0" applyFont="1" applyFill="1" applyBorder="1" applyAlignment="1" applyProtection="1">
      <alignment horizontal="left" vertical="center"/>
    </xf>
    <xf numFmtId="0" fontId="16" fillId="4" borderId="18" xfId="0" applyFont="1" applyFill="1" applyBorder="1" applyAlignment="1" applyProtection="1">
      <alignment horizontal="left" vertical="center"/>
    </xf>
    <xf numFmtId="0" fontId="14" fillId="4" borderId="15" xfId="0" applyFont="1" applyFill="1" applyBorder="1" applyAlignment="1" applyProtection="1">
      <alignment horizontal="left" vertical="center" wrapText="1"/>
    </xf>
    <xf numFmtId="0" fontId="17" fillId="4" borderId="0" xfId="0" applyFont="1" applyFill="1" applyBorder="1" applyAlignment="1" applyProtection="1">
      <alignment horizontal="left" vertical="center" wrapText="1"/>
    </xf>
    <xf numFmtId="0" fontId="17" fillId="4" borderId="32" xfId="0" applyFont="1" applyFill="1" applyBorder="1" applyAlignment="1" applyProtection="1">
      <alignment horizontal="left" vertical="center" wrapText="1"/>
    </xf>
    <xf numFmtId="15" fontId="24" fillId="4" borderId="86" xfId="0" quotePrefix="1" applyNumberFormat="1" applyFont="1" applyFill="1" applyBorder="1" applyAlignment="1" applyProtection="1">
      <alignment horizontal="center" vertical="center" wrapText="1"/>
    </xf>
    <xf numFmtId="15" fontId="24" fillId="4" borderId="35" xfId="0" quotePrefix="1" applyNumberFormat="1" applyFont="1" applyFill="1" applyBorder="1" applyAlignment="1" applyProtection="1">
      <alignment horizontal="center" vertical="center" wrapText="1"/>
    </xf>
    <xf numFmtId="15" fontId="24" fillId="4" borderId="36" xfId="0" quotePrefix="1" applyNumberFormat="1" applyFont="1" applyFill="1" applyBorder="1" applyAlignment="1" applyProtection="1">
      <alignment horizontal="center" vertical="center" wrapText="1"/>
    </xf>
    <xf numFmtId="0" fontId="24" fillId="4" borderId="0" xfId="0" applyFont="1" applyFill="1" applyAlignment="1" applyProtection="1">
      <alignment horizontal="center"/>
      <protection locked="0"/>
    </xf>
    <xf numFmtId="0" fontId="23" fillId="6" borderId="16" xfId="0" applyFont="1" applyFill="1" applyBorder="1" applyAlignment="1" applyProtection="1">
      <alignment horizontal="center" vertical="center"/>
    </xf>
    <xf numFmtId="0" fontId="23" fillId="6" borderId="33" xfId="0" applyFont="1" applyFill="1" applyBorder="1" applyAlignment="1" applyProtection="1">
      <alignment horizontal="center" vertical="center"/>
    </xf>
    <xf numFmtId="0" fontId="26" fillId="5" borderId="16" xfId="0" applyFont="1" applyFill="1" applyBorder="1" applyAlignment="1" applyProtection="1">
      <alignment horizontal="center" vertical="center"/>
    </xf>
    <xf numFmtId="0" fontId="26" fillId="5" borderId="19" xfId="0" applyFont="1" applyFill="1" applyBorder="1" applyAlignment="1" applyProtection="1">
      <alignment horizontal="center" vertical="center"/>
    </xf>
    <xf numFmtId="0" fontId="33" fillId="4" borderId="24" xfId="0" applyFont="1" applyFill="1" applyBorder="1" applyAlignment="1">
      <alignment horizontal="center" wrapText="1"/>
    </xf>
    <xf numFmtId="0" fontId="33" fillId="4" borderId="25" xfId="0" applyFont="1" applyFill="1" applyBorder="1" applyAlignment="1">
      <alignment horizontal="center" wrapText="1"/>
    </xf>
    <xf numFmtId="0" fontId="33" fillId="4" borderId="26" xfId="0" applyFont="1" applyFill="1" applyBorder="1" applyAlignment="1">
      <alignment horizontal="center" wrapText="1"/>
    </xf>
    <xf numFmtId="0" fontId="33" fillId="4" borderId="22" xfId="0" applyFont="1" applyFill="1" applyBorder="1" applyAlignment="1">
      <alignment horizontal="center" wrapText="1"/>
    </xf>
    <xf numFmtId="0" fontId="33" fillId="4" borderId="23" xfId="0" applyFont="1" applyFill="1" applyBorder="1" applyAlignment="1">
      <alignment horizontal="center" wrapText="1"/>
    </xf>
    <xf numFmtId="0" fontId="28" fillId="6" borderId="11" xfId="0" applyFont="1" applyFill="1" applyBorder="1" applyAlignment="1"/>
    <xf numFmtId="0" fontId="28" fillId="6" borderId="0" xfId="0" applyFont="1" applyFill="1" applyBorder="1" applyAlignment="1"/>
    <xf numFmtId="0" fontId="28" fillId="6" borderId="53" xfId="0" applyFont="1" applyFill="1" applyBorder="1" applyAlignment="1"/>
    <xf numFmtId="0" fontId="28" fillId="6" borderId="11" xfId="0" applyFont="1" applyFill="1" applyBorder="1" applyAlignment="1">
      <alignment wrapText="1"/>
    </xf>
    <xf numFmtId="0" fontId="28" fillId="6" borderId="0" xfId="0" applyFont="1" applyFill="1" applyBorder="1" applyAlignment="1">
      <alignment wrapText="1"/>
    </xf>
    <xf numFmtId="0" fontId="28" fillId="6" borderId="53" xfId="0" applyFont="1" applyFill="1" applyBorder="1" applyAlignment="1">
      <alignment wrapText="1"/>
    </xf>
    <xf numFmtId="167" fontId="30" fillId="6" borderId="11" xfId="0" applyNumberFormat="1" applyFont="1" applyFill="1" applyBorder="1" applyAlignment="1">
      <alignment wrapText="1"/>
    </xf>
    <xf numFmtId="167" fontId="30" fillId="6" borderId="0" xfId="0" applyNumberFormat="1" applyFont="1" applyFill="1" applyBorder="1" applyAlignment="1">
      <alignment wrapText="1"/>
    </xf>
    <xf numFmtId="167" fontId="30" fillId="6" borderId="53" xfId="0" applyNumberFormat="1" applyFont="1" applyFill="1" applyBorder="1" applyAlignment="1">
      <alignment wrapText="1"/>
    </xf>
    <xf numFmtId="49" fontId="30" fillId="6" borderId="52" xfId="0" applyNumberFormat="1" applyFont="1" applyFill="1" applyBorder="1" applyAlignment="1">
      <alignment horizontal="center"/>
    </xf>
    <xf numFmtId="49" fontId="30" fillId="6" borderId="14" xfId="0" applyNumberFormat="1" applyFont="1" applyFill="1" applyBorder="1" applyAlignment="1">
      <alignment horizontal="center"/>
    </xf>
    <xf numFmtId="49" fontId="30" fillId="6" borderId="54" xfId="0" applyNumberFormat="1" applyFont="1" applyFill="1" applyBorder="1" applyAlignment="1">
      <alignment horizontal="center"/>
    </xf>
    <xf numFmtId="49" fontId="27" fillId="8" borderId="20" xfId="17" applyNumberFormat="1" applyFont="1" applyFill="1" applyBorder="1" applyAlignment="1">
      <alignment horizontal="center" wrapText="1"/>
    </xf>
    <xf numFmtId="49" fontId="28" fillId="4" borderId="20" xfId="0" applyNumberFormat="1" applyFont="1" applyFill="1" applyBorder="1" applyAlignment="1"/>
    <xf numFmtId="49" fontId="28" fillId="4" borderId="21" xfId="0" applyNumberFormat="1" applyFont="1" applyFill="1" applyBorder="1" applyAlignment="1"/>
    <xf numFmtId="0" fontId="27" fillId="8" borderId="22" xfId="17" applyFont="1" applyFill="1" applyBorder="1" applyAlignment="1">
      <alignment horizontal="center" wrapText="1"/>
    </xf>
    <xf numFmtId="0" fontId="28" fillId="4" borderId="22" xfId="0" applyFont="1" applyFill="1" applyBorder="1" applyAlignment="1"/>
    <xf numFmtId="0" fontId="28" fillId="4" borderId="12" xfId="0" applyFont="1" applyFill="1" applyBorder="1" applyAlignment="1"/>
    <xf numFmtId="2" fontId="27" fillId="8" borderId="22" xfId="17" applyNumberFormat="1" applyFont="1" applyFill="1" applyBorder="1" applyAlignment="1">
      <alignment horizontal="center" wrapText="1"/>
    </xf>
    <xf numFmtId="2" fontId="27" fillId="8" borderId="12" xfId="17" applyNumberFormat="1" applyFont="1" applyFill="1" applyBorder="1" applyAlignment="1">
      <alignment horizontal="center" wrapText="1"/>
    </xf>
    <xf numFmtId="2" fontId="27" fillId="8" borderId="24" xfId="17" applyNumberFormat="1" applyFont="1" applyFill="1" applyBorder="1" applyAlignment="1">
      <alignment horizontal="center" wrapText="1"/>
    </xf>
    <xf numFmtId="2" fontId="27" fillId="8" borderId="25" xfId="17" applyNumberFormat="1" applyFont="1" applyFill="1" applyBorder="1" applyAlignment="1">
      <alignment horizontal="center" wrapText="1"/>
    </xf>
    <xf numFmtId="2" fontId="27" fillId="8" borderId="26" xfId="17" applyNumberFormat="1" applyFont="1" applyFill="1" applyBorder="1" applyAlignment="1">
      <alignment horizontal="center" wrapText="1"/>
    </xf>
    <xf numFmtId="0" fontId="98" fillId="0" borderId="66" xfId="0" applyFont="1" applyBorder="1"/>
    <xf numFmtId="0" fontId="98" fillId="0" borderId="65" xfId="0" applyFont="1" applyBorder="1"/>
    <xf numFmtId="0" fontId="8" fillId="0" borderId="0" xfId="0" applyFont="1" applyFill="1" applyBorder="1" applyAlignment="1">
      <alignment vertical="top" wrapText="1"/>
    </xf>
    <xf numFmtId="0" fontId="8" fillId="0" borderId="86" xfId="0" quotePrefix="1" applyFont="1" applyFill="1" applyBorder="1" applyAlignment="1">
      <alignment vertical="top" wrapText="1"/>
    </xf>
    <xf numFmtId="0" fontId="8" fillId="0" borderId="96" xfId="0" quotePrefix="1" applyFont="1" applyFill="1" applyBorder="1" applyAlignment="1">
      <alignment vertical="top" wrapText="1"/>
    </xf>
  </cellXfs>
  <cellStyles count="854">
    <cellStyle name="20% - Accent1 2" xfId="33"/>
    <cellStyle name="20% - Accent1 2 2" xfId="34"/>
    <cellStyle name="20% - Accent1 3" xfId="35"/>
    <cellStyle name="20% - Accent1 4" xfId="36"/>
    <cellStyle name="20% - Accent2 2" xfId="37"/>
    <cellStyle name="20% - Accent2 2 2" xfId="38"/>
    <cellStyle name="20% - Accent2 3" xfId="39"/>
    <cellStyle name="20% - Accent2 4" xfId="40"/>
    <cellStyle name="20% - Accent3 2" xfId="41"/>
    <cellStyle name="20% - Accent3 2 2" xfId="42"/>
    <cellStyle name="20% - Accent3 3" xfId="43"/>
    <cellStyle name="20% - Accent3 4" xfId="44"/>
    <cellStyle name="20% - Accent4 2" xfId="45"/>
    <cellStyle name="20% - Accent4 2 2" xfId="46"/>
    <cellStyle name="20% - Accent4 3" xfId="47"/>
    <cellStyle name="20% - Accent4 4" xfId="48"/>
    <cellStyle name="20% - Accent4 5" xfId="49"/>
    <cellStyle name="20% - Accent5 2" xfId="50"/>
    <cellStyle name="20% - Accent5 2 2" xfId="51"/>
    <cellStyle name="20% - Accent5 3" xfId="52"/>
    <cellStyle name="20% - Accent5 4" xfId="53"/>
    <cellStyle name="20% - Accent6 2" xfId="54"/>
    <cellStyle name="20% - Accent6 2 2" xfId="55"/>
    <cellStyle name="20% - Accent6 3" xfId="56"/>
    <cellStyle name="20% - Accent6 4" xfId="57"/>
    <cellStyle name="40% - Accent1 2" xfId="58"/>
    <cellStyle name="40% - Accent1 2 2" xfId="59"/>
    <cellStyle name="40% - Accent1 3" xfId="60"/>
    <cellStyle name="40% - Accent1 4" xfId="61"/>
    <cellStyle name="40% - Accent2 2" xfId="62"/>
    <cellStyle name="40% - Accent2 2 2" xfId="63"/>
    <cellStyle name="40% - Accent2 3" xfId="64"/>
    <cellStyle name="40% - Accent2 4" xfId="65"/>
    <cellStyle name="40% - Accent3 2" xfId="66"/>
    <cellStyle name="40% - Accent3 2 2" xfId="67"/>
    <cellStyle name="40% - Accent3 3" xfId="68"/>
    <cellStyle name="40% - Accent3 4" xfId="69"/>
    <cellStyle name="40% - Accent4 2" xfId="70"/>
    <cellStyle name="40% - Accent4 2 2" xfId="71"/>
    <cellStyle name="40% - Accent4 3" xfId="72"/>
    <cellStyle name="40% - Accent4 4" xfId="73"/>
    <cellStyle name="40% - Accent5 2" xfId="74"/>
    <cellStyle name="40% - Accent5 2 2" xfId="75"/>
    <cellStyle name="40% - Accent5 3" xfId="76"/>
    <cellStyle name="40% - Accent5 4" xfId="77"/>
    <cellStyle name="40% - Accent6 2" xfId="78"/>
    <cellStyle name="40% - Accent6 2 2" xfId="79"/>
    <cellStyle name="40% - Accent6 3" xfId="80"/>
    <cellStyle name="40% - Accent6 4" xfId="81"/>
    <cellStyle name="60% - Accent1 2" xfId="82"/>
    <cellStyle name="60% - Accent1 2 2" xfId="83"/>
    <cellStyle name="60% - Accent1 3" xfId="84"/>
    <cellStyle name="60% - Accent1 4" xfId="85"/>
    <cellStyle name="60% - Accent2 2" xfId="86"/>
    <cellStyle name="60% - Accent2 2 2" xfId="87"/>
    <cellStyle name="60% - Accent2 3" xfId="88"/>
    <cellStyle name="60% - Accent2 4" xfId="89"/>
    <cellStyle name="60% - Accent3 2" xfId="90"/>
    <cellStyle name="60% - Accent3 2 2" xfId="91"/>
    <cellStyle name="60% - Accent3 3" xfId="92"/>
    <cellStyle name="60% - Accent3 4" xfId="93"/>
    <cellStyle name="60% - Accent4 2" xfId="94"/>
    <cellStyle name="60% - Accent4 2 2" xfId="95"/>
    <cellStyle name="60% - Accent4 3" xfId="96"/>
    <cellStyle name="60% - Accent4 4" xfId="97"/>
    <cellStyle name="60% - Accent5 2" xfId="98"/>
    <cellStyle name="60% - Accent5 2 2" xfId="99"/>
    <cellStyle name="60% - Accent5 3" xfId="100"/>
    <cellStyle name="60% - Accent5 4" xfId="101"/>
    <cellStyle name="60% - Accent6 2" xfId="102"/>
    <cellStyle name="60% - Accent6 2 2" xfId="103"/>
    <cellStyle name="60% - Accent6 3" xfId="104"/>
    <cellStyle name="60% - Accent6 4" xfId="105"/>
    <cellStyle name="Accent1 2" xfId="106"/>
    <cellStyle name="Accent1 2 2" xfId="107"/>
    <cellStyle name="Accent1 3" xfId="108"/>
    <cellStyle name="Accent1 4" xfId="109"/>
    <cellStyle name="Accent2 2" xfId="110"/>
    <cellStyle name="Accent2 2 2" xfId="111"/>
    <cellStyle name="Accent2 3" xfId="112"/>
    <cellStyle name="Accent2 4" xfId="113"/>
    <cellStyle name="Accent3 2" xfId="114"/>
    <cellStyle name="Accent3 2 2" xfId="115"/>
    <cellStyle name="Accent3 3" xfId="116"/>
    <cellStyle name="Accent3 4" xfId="117"/>
    <cellStyle name="Accent4 2" xfId="118"/>
    <cellStyle name="Accent4 2 2" xfId="119"/>
    <cellStyle name="Accent4 3" xfId="120"/>
    <cellStyle name="Accent4 4" xfId="121"/>
    <cellStyle name="Accent4 5" xfId="122"/>
    <cellStyle name="Accent5 2" xfId="123"/>
    <cellStyle name="Accent5 2 2" xfId="124"/>
    <cellStyle name="Accent5 3" xfId="125"/>
    <cellStyle name="Accent5 4" xfId="126"/>
    <cellStyle name="Accent6 2" xfId="127"/>
    <cellStyle name="Accent6 2 2" xfId="128"/>
    <cellStyle name="Accent6 3" xfId="129"/>
    <cellStyle name="Accent6 4" xfId="130"/>
    <cellStyle name="Bad 2" xfId="131"/>
    <cellStyle name="Bad 2 2" xfId="132"/>
    <cellStyle name="Bad 3" xfId="133"/>
    <cellStyle name="Bad 4" xfId="134"/>
    <cellStyle name="Calculation 2" xfId="135"/>
    <cellStyle name="Calculation 2 2" xfId="136"/>
    <cellStyle name="Calculation 2 2 2" xfId="137"/>
    <cellStyle name="Calculation 2 2 2 2" xfId="138"/>
    <cellStyle name="Calculation 2 2 2 2 2" xfId="139"/>
    <cellStyle name="Calculation 2 2 2 2 3" xfId="140"/>
    <cellStyle name="Calculation 2 2 2 3" xfId="141"/>
    <cellStyle name="Calculation 2 2 2 4" xfId="142"/>
    <cellStyle name="Calculation 2 2 3" xfId="143"/>
    <cellStyle name="Calculation 2 2 3 2" xfId="144"/>
    <cellStyle name="Calculation 2 2 3 3" xfId="145"/>
    <cellStyle name="Calculation 2 2 4" xfId="146"/>
    <cellStyle name="Calculation 2 2 5" xfId="147"/>
    <cellStyle name="Calculation 2 3" xfId="148"/>
    <cellStyle name="Calculation 2 3 2" xfId="149"/>
    <cellStyle name="Calculation 2 3 2 2" xfId="150"/>
    <cellStyle name="Calculation 2 3 2 3" xfId="151"/>
    <cellStyle name="Calculation 2 3 3" xfId="152"/>
    <cellStyle name="Calculation 2 3 4" xfId="153"/>
    <cellStyle name="Calculation 2 4" xfId="154"/>
    <cellStyle name="Calculation 2 5" xfId="155"/>
    <cellStyle name="Calculation 2 5 2" xfId="156"/>
    <cellStyle name="Calculation 2 5 3" xfId="157"/>
    <cellStyle name="Calculation 2 6" xfId="158"/>
    <cellStyle name="Calculation 2 7" xfId="159"/>
    <cellStyle name="Calculation 3" xfId="160"/>
    <cellStyle name="Calculation 3 2" xfId="161"/>
    <cellStyle name="Calculation 3 2 2" xfId="162"/>
    <cellStyle name="Calculation 3 2 2 2" xfId="163"/>
    <cellStyle name="Calculation 3 2 2 3" xfId="164"/>
    <cellStyle name="Calculation 3 2 3" xfId="165"/>
    <cellStyle name="Calculation 3 2 4" xfId="166"/>
    <cellStyle name="Calculation 3 3" xfId="167"/>
    <cellStyle name="Calculation 3 3 2" xfId="168"/>
    <cellStyle name="Calculation 3 3 3" xfId="169"/>
    <cellStyle name="Calculation 3 4" xfId="170"/>
    <cellStyle name="Calculation 3 5" xfId="171"/>
    <cellStyle name="Calculation 4" xfId="172"/>
    <cellStyle name="Calculation 4 2" xfId="173"/>
    <cellStyle name="Calculation 4 2 2" xfId="174"/>
    <cellStyle name="Calculation 4 2 3" xfId="175"/>
    <cellStyle name="Calculation 4 3" xfId="176"/>
    <cellStyle name="Calculation 4 4" xfId="177"/>
    <cellStyle name="Calculation 5" xfId="178"/>
    <cellStyle name="Calculation 5 2" xfId="179"/>
    <cellStyle name="Calculation 5 3" xfId="180"/>
    <cellStyle name="Check Cell 2" xfId="181"/>
    <cellStyle name="Check Cell 2 2" xfId="182"/>
    <cellStyle name="Check Cell 3" xfId="183"/>
    <cellStyle name="Check Cell 4" xfId="184"/>
    <cellStyle name="Comma" xfId="1" builtinId="3"/>
    <cellStyle name="Comma 10" xfId="185"/>
    <cellStyle name="Comma 10 2" xfId="186"/>
    <cellStyle name="Comma 10 3" xfId="187"/>
    <cellStyle name="Comma 11" xfId="188"/>
    <cellStyle name="Comma 12" xfId="851"/>
    <cellStyle name="Comma 13" xfId="852"/>
    <cellStyle name="Comma 2" xfId="2"/>
    <cellStyle name="Comma 2 2" xfId="3"/>
    <cellStyle name="Comma 2 2 2" xfId="190"/>
    <cellStyle name="Comma 2 2 3" xfId="189"/>
    <cellStyle name="Comma 2 3" xfId="4"/>
    <cellStyle name="Comma 2 3 2" xfId="192"/>
    <cellStyle name="Comma 2 3 3" xfId="193"/>
    <cellStyle name="Comma 2 3 4" xfId="194"/>
    <cellStyle name="Comma 2 3 5" xfId="191"/>
    <cellStyle name="Comma 2 4" xfId="27"/>
    <cellStyle name="Comma 3" xfId="25"/>
    <cellStyle name="Comma 3 2" xfId="196"/>
    <cellStyle name="Comma 3 3" xfId="197"/>
    <cellStyle name="Comma 3 3 2" xfId="198"/>
    <cellStyle name="Comma 3 3 2 2" xfId="199"/>
    <cellStyle name="Comma 3 3 2 2 2" xfId="200"/>
    <cellStyle name="Comma 3 3 2 3" xfId="201"/>
    <cellStyle name="Comma 3 3 3" xfId="202"/>
    <cellStyle name="Comma 3 3 3 2" xfId="203"/>
    <cellStyle name="Comma 3 3 4" xfId="204"/>
    <cellStyle name="Comma 3 4" xfId="205"/>
    <cellStyle name="Comma 3 4 2" xfId="206"/>
    <cellStyle name="Comma 3 4 2 2" xfId="207"/>
    <cellStyle name="Comma 3 4 3" xfId="208"/>
    <cellStyle name="Comma 3 5" xfId="209"/>
    <cellStyle name="Comma 3 5 2" xfId="210"/>
    <cellStyle name="Comma 3 5 2 2" xfId="211"/>
    <cellStyle name="Comma 3 5 3" xfId="212"/>
    <cellStyle name="Comma 3 6" xfId="213"/>
    <cellStyle name="Comma 3 6 2" xfId="214"/>
    <cellStyle name="Comma 3 6 2 2" xfId="215"/>
    <cellStyle name="Comma 3 6 3" xfId="216"/>
    <cellStyle name="Comma 3 7" xfId="217"/>
    <cellStyle name="Comma 3 7 2" xfId="218"/>
    <cellStyle name="Comma 3 8" xfId="219"/>
    <cellStyle name="Comma 3 9" xfId="195"/>
    <cellStyle name="Comma 4" xfId="220"/>
    <cellStyle name="Comma 4 2" xfId="221"/>
    <cellStyle name="Comma 4 2 2" xfId="222"/>
    <cellStyle name="Comma 4 2 2 2" xfId="223"/>
    <cellStyle name="Comma 4 2 2 2 2" xfId="224"/>
    <cellStyle name="Comma 4 2 2 3" xfId="225"/>
    <cellStyle name="Comma 4 2 3" xfId="226"/>
    <cellStyle name="Comma 4 2 3 2" xfId="227"/>
    <cellStyle name="Comma 4 2 4" xfId="228"/>
    <cellStyle name="Comma 4 3" xfId="229"/>
    <cellStyle name="Comma 4 3 2" xfId="230"/>
    <cellStyle name="Comma 4 3 2 2" xfId="231"/>
    <cellStyle name="Comma 4 3 3" xfId="232"/>
    <cellStyle name="Comma 4 4" xfId="233"/>
    <cellStyle name="Comma 4 4 2" xfId="234"/>
    <cellStyle name="Comma 4 4 2 2" xfId="235"/>
    <cellStyle name="Comma 4 4 3" xfId="236"/>
    <cellStyle name="Comma 4 5" xfId="237"/>
    <cellStyle name="Comma 4 5 2" xfId="238"/>
    <cellStyle name="Comma 4 5 2 2" xfId="239"/>
    <cellStyle name="Comma 4 5 3" xfId="240"/>
    <cellStyle name="Comma 4 6" xfId="241"/>
    <cellStyle name="Comma 4 6 2" xfId="242"/>
    <cellStyle name="Comma 4 7" xfId="243"/>
    <cellStyle name="Comma 5" xfId="244"/>
    <cellStyle name="Comma 5 2" xfId="245"/>
    <cellStyle name="Comma 5 2 2" xfId="246"/>
    <cellStyle name="Comma 5 2 2 2" xfId="247"/>
    <cellStyle name="Comma 5 2 2 2 2" xfId="248"/>
    <cellStyle name="Comma 5 2 2 3" xfId="249"/>
    <cellStyle name="Comma 5 2 3" xfId="250"/>
    <cellStyle name="Comma 5 2 3 2" xfId="251"/>
    <cellStyle name="Comma 5 2 4" xfId="252"/>
    <cellStyle name="Comma 5 3" xfId="253"/>
    <cellStyle name="Comma 5 3 2" xfId="254"/>
    <cellStyle name="Comma 5 3 2 2" xfId="255"/>
    <cellStyle name="Comma 5 3 3" xfId="256"/>
    <cellStyle name="Comma 5 4" xfId="257"/>
    <cellStyle name="Comma 5 4 2" xfId="258"/>
    <cellStyle name="Comma 5 4 2 2" xfId="259"/>
    <cellStyle name="Comma 5 4 3" xfId="260"/>
    <cellStyle name="Comma 5 5" xfId="261"/>
    <cellStyle name="Comma 5 5 2" xfId="262"/>
    <cellStyle name="Comma 5 5 2 2" xfId="263"/>
    <cellStyle name="Comma 5 5 3" xfId="264"/>
    <cellStyle name="Comma 5 6" xfId="265"/>
    <cellStyle name="Comma 5 6 2" xfId="266"/>
    <cellStyle name="Comma 5 7" xfId="267"/>
    <cellStyle name="Comma 6" xfId="268"/>
    <cellStyle name="Comma 7" xfId="269"/>
    <cellStyle name="Comma 8" xfId="270"/>
    <cellStyle name="Comma 9" xfId="271"/>
    <cellStyle name="Currency" xfId="5" builtinId="4"/>
    <cellStyle name="Currency 10" xfId="272"/>
    <cellStyle name="Currency 2" xfId="6"/>
    <cellStyle name="Currency 2 10" xfId="273"/>
    <cellStyle name="Currency 2 11" xfId="274"/>
    <cellStyle name="Currency 2 2" xfId="7"/>
    <cellStyle name="Currency 2 2 2" xfId="276"/>
    <cellStyle name="Currency 2 2 3" xfId="275"/>
    <cellStyle name="Currency 2 3" xfId="8"/>
    <cellStyle name="Currency 2 3 2" xfId="278"/>
    <cellStyle name="Currency 2 3 3" xfId="277"/>
    <cellStyle name="Currency 2 4" xfId="28"/>
    <cellStyle name="Currency 2 4 2" xfId="280"/>
    <cellStyle name="Currency 2 4 2 2" xfId="281"/>
    <cellStyle name="Currency 2 4 2 2 2" xfId="282"/>
    <cellStyle name="Currency 2 4 2 3" xfId="283"/>
    <cellStyle name="Currency 2 4 3" xfId="284"/>
    <cellStyle name="Currency 2 4 3 2" xfId="285"/>
    <cellStyle name="Currency 2 4 4" xfId="286"/>
    <cellStyle name="Currency 2 4 5" xfId="279"/>
    <cellStyle name="Currency 2 5" xfId="287"/>
    <cellStyle name="Currency 2 5 2" xfId="288"/>
    <cellStyle name="Currency 2 5 2 2" xfId="289"/>
    <cellStyle name="Currency 2 5 3" xfId="290"/>
    <cellStyle name="Currency 2 6" xfId="291"/>
    <cellStyle name="Currency 2 6 2" xfId="292"/>
    <cellStyle name="Currency 2 6 2 2" xfId="293"/>
    <cellStyle name="Currency 2 6 3" xfId="294"/>
    <cellStyle name="Currency 2 7" xfId="295"/>
    <cellStyle name="Currency 2 7 2" xfId="296"/>
    <cellStyle name="Currency 2 7 2 2" xfId="297"/>
    <cellStyle name="Currency 2 7 3" xfId="298"/>
    <cellStyle name="Currency 2 8" xfId="299"/>
    <cellStyle name="Currency 2 8 2" xfId="300"/>
    <cellStyle name="Currency 2 9" xfId="301"/>
    <cellStyle name="Currency 3" xfId="9"/>
    <cellStyle name="Currency 3 2" xfId="302"/>
    <cellStyle name="Currency 4" xfId="10"/>
    <cellStyle name="Currency 4 2" xfId="304"/>
    <cellStyle name="Currency 4 2 2" xfId="305"/>
    <cellStyle name="Currency 4 2 2 2" xfId="306"/>
    <cellStyle name="Currency 4 2 2 2 2" xfId="307"/>
    <cellStyle name="Currency 4 2 2 3" xfId="308"/>
    <cellStyle name="Currency 4 2 3" xfId="309"/>
    <cellStyle name="Currency 4 2 3 2" xfId="310"/>
    <cellStyle name="Currency 4 2 4" xfId="311"/>
    <cellStyle name="Currency 4 3" xfId="312"/>
    <cellStyle name="Currency 4 3 2" xfId="313"/>
    <cellStyle name="Currency 4 3 2 2" xfId="314"/>
    <cellStyle name="Currency 4 3 3" xfId="315"/>
    <cellStyle name="Currency 4 4" xfId="316"/>
    <cellStyle name="Currency 4 4 2" xfId="317"/>
    <cellStyle name="Currency 4 4 2 2" xfId="318"/>
    <cellStyle name="Currency 4 4 3" xfId="319"/>
    <cellStyle name="Currency 4 5" xfId="320"/>
    <cellStyle name="Currency 4 5 2" xfId="321"/>
    <cellStyle name="Currency 4 5 2 2" xfId="322"/>
    <cellStyle name="Currency 4 5 3" xfId="323"/>
    <cellStyle name="Currency 4 6" xfId="324"/>
    <cellStyle name="Currency 4 6 2" xfId="325"/>
    <cellStyle name="Currency 4 7" xfId="326"/>
    <cellStyle name="Currency 4 8" xfId="327"/>
    <cellStyle name="Currency 4 9" xfId="303"/>
    <cellStyle name="Currency 5" xfId="11"/>
    <cellStyle name="Currency 5 2" xfId="328"/>
    <cellStyle name="Currency 5 2 2" xfId="329"/>
    <cellStyle name="Currency 5 2 2 2" xfId="330"/>
    <cellStyle name="Currency 5 2 2 2 2" xfId="331"/>
    <cellStyle name="Currency 5 2 2 3" xfId="332"/>
    <cellStyle name="Currency 5 2 3" xfId="333"/>
    <cellStyle name="Currency 5 2 3 2" xfId="334"/>
    <cellStyle name="Currency 5 2 4" xfId="335"/>
    <cellStyle name="Currency 5 3" xfId="336"/>
    <cellStyle name="Currency 5 3 2" xfId="337"/>
    <cellStyle name="Currency 5 3 2 2" xfId="338"/>
    <cellStyle name="Currency 5 3 3" xfId="339"/>
    <cellStyle name="Currency 5 4" xfId="340"/>
    <cellStyle name="Currency 5 4 2" xfId="341"/>
    <cellStyle name="Currency 5 4 2 2" xfId="342"/>
    <cellStyle name="Currency 5 4 3" xfId="343"/>
    <cellStyle name="Currency 5 5" xfId="344"/>
    <cellStyle name="Currency 5 5 2" xfId="345"/>
    <cellStyle name="Currency 5 5 2 2" xfId="346"/>
    <cellStyle name="Currency 5 5 3" xfId="347"/>
    <cellStyle name="Currency 5 6" xfId="348"/>
    <cellStyle name="Currency 5 6 2" xfId="349"/>
    <cellStyle name="Currency 5 7" xfId="350"/>
    <cellStyle name="Currency 5 8" xfId="351"/>
    <cellStyle name="Currency 6" xfId="352"/>
    <cellStyle name="Currency 6 2" xfId="353"/>
    <cellStyle name="Currency 7" xfId="354"/>
    <cellStyle name="Currency 8" xfId="355"/>
    <cellStyle name="Currency 9" xfId="356"/>
    <cellStyle name="Currency 9 2" xfId="357"/>
    <cellStyle name="DRG Table" xfId="358"/>
    <cellStyle name="Explanatory Text 2" xfId="359"/>
    <cellStyle name="Explanatory Text 2 2" xfId="360"/>
    <cellStyle name="Explanatory Text 3" xfId="361"/>
    <cellStyle name="Explanatory Text 4" xfId="362"/>
    <cellStyle name="Followed Hyperlink 2" xfId="363"/>
    <cellStyle name="Good 2" xfId="364"/>
    <cellStyle name="Good 2 2" xfId="365"/>
    <cellStyle name="Good 3" xfId="366"/>
    <cellStyle name="Good 4" xfId="367"/>
    <cellStyle name="Heading 1 2" xfId="368"/>
    <cellStyle name="Heading 1 2 2" xfId="369"/>
    <cellStyle name="Heading 1 3" xfId="370"/>
    <cellStyle name="Heading 1 4" xfId="371"/>
    <cellStyle name="Heading 2 2" xfId="372"/>
    <cellStyle name="Heading 2 2 2" xfId="373"/>
    <cellStyle name="Heading 2 3" xfId="374"/>
    <cellStyle name="Heading 2 4" xfId="375"/>
    <cellStyle name="Heading 3 2" xfId="376"/>
    <cellStyle name="Heading 3 2 2" xfId="377"/>
    <cellStyle name="Heading 3 3" xfId="378"/>
    <cellStyle name="Heading 3 4" xfId="379"/>
    <cellStyle name="Heading 4 2" xfId="380"/>
    <cellStyle name="Heading 4 2 2" xfId="381"/>
    <cellStyle name="Heading 4 3" xfId="382"/>
    <cellStyle name="Heading 4 4" xfId="383"/>
    <cellStyle name="Hyperlink 2" xfId="384"/>
    <cellStyle name="Hyperlink 2 2" xfId="385"/>
    <cellStyle name="Hyperlink 3" xfId="386"/>
    <cellStyle name="Hyperlink 4" xfId="387"/>
    <cellStyle name="Input 2" xfId="388"/>
    <cellStyle name="Input 2 2" xfId="389"/>
    <cellStyle name="Input 2 2 2" xfId="390"/>
    <cellStyle name="Input 2 2 2 2" xfId="391"/>
    <cellStyle name="Input 2 2 2 2 2" xfId="392"/>
    <cellStyle name="Input 2 2 2 2 3" xfId="393"/>
    <cellStyle name="Input 2 2 2 3" xfId="394"/>
    <cellStyle name="Input 2 2 2 4" xfId="395"/>
    <cellStyle name="Input 2 2 3" xfId="396"/>
    <cellStyle name="Input 2 2 3 2" xfId="397"/>
    <cellStyle name="Input 2 2 3 3" xfId="398"/>
    <cellStyle name="Input 2 2 4" xfId="399"/>
    <cellStyle name="Input 2 2 5" xfId="400"/>
    <cellStyle name="Input 2 3" xfId="401"/>
    <cellStyle name="Input 2 3 2" xfId="402"/>
    <cellStyle name="Input 2 3 2 2" xfId="403"/>
    <cellStyle name="Input 2 3 2 3" xfId="404"/>
    <cellStyle name="Input 2 3 3" xfId="405"/>
    <cellStyle name="Input 2 3 4" xfId="406"/>
    <cellStyle name="Input 2 4" xfId="407"/>
    <cellStyle name="Input 2 5" xfId="408"/>
    <cellStyle name="Input 2 5 2" xfId="409"/>
    <cellStyle name="Input 2 5 3" xfId="410"/>
    <cellStyle name="Input 2 6" xfId="411"/>
    <cellStyle name="Input 2 7" xfId="412"/>
    <cellStyle name="Input 3" xfId="413"/>
    <cellStyle name="Input 3 2" xfId="414"/>
    <cellStyle name="Input 3 2 2" xfId="415"/>
    <cellStyle name="Input 3 2 2 2" xfId="416"/>
    <cellStyle name="Input 3 2 2 3" xfId="417"/>
    <cellStyle name="Input 3 2 3" xfId="418"/>
    <cellStyle name="Input 3 2 4" xfId="419"/>
    <cellStyle name="Input 3 3" xfId="420"/>
    <cellStyle name="Input 3 3 2" xfId="421"/>
    <cellStyle name="Input 3 3 3" xfId="422"/>
    <cellStyle name="Input 3 4" xfId="423"/>
    <cellStyle name="Input 3 5" xfId="424"/>
    <cellStyle name="Input 4" xfId="425"/>
    <cellStyle name="Input 4 2" xfId="426"/>
    <cellStyle name="Input 4 2 2" xfId="427"/>
    <cellStyle name="Input 4 2 3" xfId="428"/>
    <cellStyle name="Input 4 3" xfId="429"/>
    <cellStyle name="Input 4 4" xfId="430"/>
    <cellStyle name="Input 5" xfId="431"/>
    <cellStyle name="Input 5 2" xfId="432"/>
    <cellStyle name="Input 5 3" xfId="433"/>
    <cellStyle name="Linked Cell 2" xfId="434"/>
    <cellStyle name="Linked Cell 2 2" xfId="435"/>
    <cellStyle name="Linked Cell 3" xfId="436"/>
    <cellStyle name="Linked Cell 4" xfId="437"/>
    <cellStyle name="Neutral 2" xfId="438"/>
    <cellStyle name="Neutral 2 2" xfId="439"/>
    <cellStyle name="Neutral 3" xfId="440"/>
    <cellStyle name="Neutral 4" xfId="441"/>
    <cellStyle name="Normal" xfId="0" builtinId="0"/>
    <cellStyle name="Normal 10" xfId="442"/>
    <cellStyle name="Normal 10 2" xfId="443"/>
    <cellStyle name="Normal 10 2 2" xfId="444"/>
    <cellStyle name="Normal 10 2 2 2" xfId="445"/>
    <cellStyle name="Normal 10 2 2 2 2" xfId="446"/>
    <cellStyle name="Normal 10 2 2 3" xfId="447"/>
    <cellStyle name="Normal 10 2 3" xfId="448"/>
    <cellStyle name="Normal 10 2 3 2" xfId="449"/>
    <cellStyle name="Normal 10 2 4" xfId="450"/>
    <cellStyle name="Normal 10 3" xfId="451"/>
    <cellStyle name="Normal 10 3 2" xfId="452"/>
    <cellStyle name="Normal 10 3 2 2" xfId="453"/>
    <cellStyle name="Normal 10 3 3" xfId="454"/>
    <cellStyle name="Normal 10 4" xfId="455"/>
    <cellStyle name="Normal 10 4 2" xfId="456"/>
    <cellStyle name="Normal 10 4 2 2" xfId="457"/>
    <cellStyle name="Normal 10 4 3" xfId="458"/>
    <cellStyle name="Normal 10 5" xfId="459"/>
    <cellStyle name="Normal 10 5 2" xfId="460"/>
    <cellStyle name="Normal 10 5 2 2" xfId="461"/>
    <cellStyle name="Normal 10 5 3" xfId="462"/>
    <cellStyle name="Normal 10 6" xfId="463"/>
    <cellStyle name="Normal 10 6 2" xfId="464"/>
    <cellStyle name="Normal 10 7" xfId="465"/>
    <cellStyle name="Normal 11" xfId="466"/>
    <cellStyle name="Normal 12" xfId="467"/>
    <cellStyle name="Normal 12 2" xfId="468"/>
    <cellStyle name="Normal 13" xfId="469"/>
    <cellStyle name="Normal 13 2" xfId="470"/>
    <cellStyle name="Normal 13 3" xfId="471"/>
    <cellStyle name="Normal 14" xfId="472"/>
    <cellStyle name="Normal 15" xfId="473"/>
    <cellStyle name="Normal 15 2" xfId="474"/>
    <cellStyle name="Normal 15 3" xfId="475"/>
    <cellStyle name="Normal 16" xfId="476"/>
    <cellStyle name="Normal 17" xfId="477"/>
    <cellStyle name="Normal 17 2" xfId="849"/>
    <cellStyle name="Normal 18" xfId="478"/>
    <cellStyle name="Normal 19" xfId="479"/>
    <cellStyle name="Normal 2" xfId="12"/>
    <cellStyle name="Normal 2 2" xfId="13"/>
    <cellStyle name="Normal 2 2 2" xfId="481"/>
    <cellStyle name="Normal 2 2 3" xfId="482"/>
    <cellStyle name="Normal 2 2 4" xfId="480"/>
    <cellStyle name="Normal 2 3" xfId="29"/>
    <cellStyle name="Normal 2 3 2" xfId="483"/>
    <cellStyle name="Normal 2 4" xfId="484"/>
    <cellStyle name="Normal 2 4 2" xfId="485"/>
    <cellStyle name="Normal 2 5" xfId="486"/>
    <cellStyle name="Normal 2 6" xfId="487"/>
    <cellStyle name="Normal 2_SC IP analytical dataset summary part 1 2011-01-29" xfId="488"/>
    <cellStyle name="Normal 20" xfId="846"/>
    <cellStyle name="Normal 21" xfId="847"/>
    <cellStyle name="Normal 22" xfId="848"/>
    <cellStyle name="Normal 23" xfId="850"/>
    <cellStyle name="Normal 24" xfId="853"/>
    <cellStyle name="Normal 3" xfId="14"/>
    <cellStyle name="Normal 3 10" xfId="489"/>
    <cellStyle name="Normal 3 2" xfId="30"/>
    <cellStyle name="Normal 3 2 2" xfId="490"/>
    <cellStyle name="Normal 3 3" xfId="491"/>
    <cellStyle name="Normal 3 3 2" xfId="492"/>
    <cellStyle name="Normal 3 3 2 2" xfId="493"/>
    <cellStyle name="Normal 3 3 2 2 2" xfId="494"/>
    <cellStyle name="Normal 3 3 2 3" xfId="495"/>
    <cellStyle name="Normal 3 3 3" xfId="496"/>
    <cellStyle name="Normal 3 3 3 2" xfId="497"/>
    <cellStyle name="Normal 3 3 4" xfId="498"/>
    <cellStyle name="Normal 3 4" xfId="499"/>
    <cellStyle name="Normal 3 4 2" xfId="500"/>
    <cellStyle name="Normal 3 4 2 2" xfId="501"/>
    <cellStyle name="Normal 3 4 3" xfId="502"/>
    <cellStyle name="Normal 3 5" xfId="503"/>
    <cellStyle name="Normal 3 5 2" xfId="504"/>
    <cellStyle name="Normal 3 5 2 2" xfId="505"/>
    <cellStyle name="Normal 3 5 3" xfId="506"/>
    <cellStyle name="Normal 3 6" xfId="507"/>
    <cellStyle name="Normal 3 6 2" xfId="508"/>
    <cellStyle name="Normal 3 6 2 2" xfId="509"/>
    <cellStyle name="Normal 3 6 3" xfId="510"/>
    <cellStyle name="Normal 3 7" xfId="511"/>
    <cellStyle name="Normal 3 7 2" xfId="512"/>
    <cellStyle name="Normal 3 8" xfId="513"/>
    <cellStyle name="Normal 3 9" xfId="514"/>
    <cellStyle name="Normal 3_Sheet1" xfId="515"/>
    <cellStyle name="Normal 32" xfId="516"/>
    <cellStyle name="Normal 34" xfId="517"/>
    <cellStyle name="Normal 4" xfId="26"/>
    <cellStyle name="Normal 4 2" xfId="519"/>
    <cellStyle name="Normal 4 3" xfId="520"/>
    <cellStyle name="Normal 4 3 2" xfId="521"/>
    <cellStyle name="Normal 4 4" xfId="522"/>
    <cellStyle name="Normal 4 4 2" xfId="523"/>
    <cellStyle name="Normal 4 5" xfId="518"/>
    <cellStyle name="Normal 5" xfId="15"/>
    <cellStyle name="Normal 5 2" xfId="524"/>
    <cellStyle name="Normal 5 2 2" xfId="525"/>
    <cellStyle name="Normal 5 2 2 2" xfId="526"/>
    <cellStyle name="Normal 5 2 2 2 2" xfId="527"/>
    <cellStyle name="Normal 5 2 2 3" xfId="528"/>
    <cellStyle name="Normal 5 2 3" xfId="529"/>
    <cellStyle name="Normal 5 2 3 2" xfId="530"/>
    <cellStyle name="Normal 5 2 4" xfId="531"/>
    <cellStyle name="Normal 5 3" xfId="532"/>
    <cellStyle name="Normal 5 3 2" xfId="533"/>
    <cellStyle name="Normal 5 3 2 2" xfId="534"/>
    <cellStyle name="Normal 5 3 3" xfId="535"/>
    <cellStyle name="Normal 5 4" xfId="536"/>
    <cellStyle name="Normal 5 4 2" xfId="537"/>
    <cellStyle name="Normal 5 4 2 2" xfId="538"/>
    <cellStyle name="Normal 5 4 3" xfId="539"/>
    <cellStyle name="Normal 5 5" xfId="540"/>
    <cellStyle name="Normal 5 5 2" xfId="541"/>
    <cellStyle name="Normal 5 5 2 2" xfId="542"/>
    <cellStyle name="Normal 5 5 3" xfId="543"/>
    <cellStyle name="Normal 5 6" xfId="544"/>
    <cellStyle name="Normal 5 6 2" xfId="545"/>
    <cellStyle name="Normal 5 7" xfId="546"/>
    <cellStyle name="Normal 5 8" xfId="547"/>
    <cellStyle name="Normal 5 9" xfId="548"/>
    <cellStyle name="Normal 6" xfId="32"/>
    <cellStyle name="Normal 6 2" xfId="550"/>
    <cellStyle name="Normal 6 2 2" xfId="551"/>
    <cellStyle name="Normal 6 2 2 2" xfId="552"/>
    <cellStyle name="Normal 6 2 2 2 2" xfId="553"/>
    <cellStyle name="Normal 6 2 2 3" xfId="554"/>
    <cellStyle name="Normal 6 2 3" xfId="555"/>
    <cellStyle name="Normal 6 2 3 2" xfId="556"/>
    <cellStyle name="Normal 6 2 4" xfId="557"/>
    <cellStyle name="Normal 6 3" xfId="558"/>
    <cellStyle name="Normal 6 3 2" xfId="559"/>
    <cellStyle name="Normal 6 3 2 2" xfId="560"/>
    <cellStyle name="Normal 6 3 3" xfId="561"/>
    <cellStyle name="Normal 6 4" xfId="562"/>
    <cellStyle name="Normal 6 4 2" xfId="563"/>
    <cellStyle name="Normal 6 4 2 2" xfId="564"/>
    <cellStyle name="Normal 6 4 3" xfId="565"/>
    <cellStyle name="Normal 6 5" xfId="566"/>
    <cellStyle name="Normal 6 5 2" xfId="567"/>
    <cellStyle name="Normal 6 5 2 2" xfId="568"/>
    <cellStyle name="Normal 6 5 3" xfId="569"/>
    <cellStyle name="Normal 6 6" xfId="570"/>
    <cellStyle name="Normal 6 6 2" xfId="571"/>
    <cellStyle name="Normal 6 7" xfId="572"/>
    <cellStyle name="Normal 6 8" xfId="549"/>
    <cellStyle name="Normal 7" xfId="573"/>
    <cellStyle name="Normal 7 2" xfId="574"/>
    <cellStyle name="Normal 7 2 2" xfId="575"/>
    <cellStyle name="Normal 7 2 2 2" xfId="576"/>
    <cellStyle name="Normal 7 2 2 2 2" xfId="577"/>
    <cellStyle name="Normal 7 2 2 3" xfId="578"/>
    <cellStyle name="Normal 7 2 3" xfId="579"/>
    <cellStyle name="Normal 7 2 3 2" xfId="580"/>
    <cellStyle name="Normal 7 2 4" xfId="581"/>
    <cellStyle name="Normal 7 3" xfId="582"/>
    <cellStyle name="Normal 7 3 2" xfId="583"/>
    <cellStyle name="Normal 7 3 2 2" xfId="584"/>
    <cellStyle name="Normal 7 3 3" xfId="585"/>
    <cellStyle name="Normal 7 4" xfId="586"/>
    <cellStyle name="Normal 7 4 2" xfId="587"/>
    <cellStyle name="Normal 7 4 2 2" xfId="588"/>
    <cellStyle name="Normal 7 4 3" xfId="589"/>
    <cellStyle name="Normal 7 5" xfId="590"/>
    <cellStyle name="Normal 7 5 2" xfId="591"/>
    <cellStyle name="Normal 7 5 2 2" xfId="592"/>
    <cellStyle name="Normal 7 5 3" xfId="593"/>
    <cellStyle name="Normal 7 6" xfId="594"/>
    <cellStyle name="Normal 7 6 2" xfId="595"/>
    <cellStyle name="Normal 7 7" xfId="596"/>
    <cellStyle name="Normal 8" xfId="597"/>
    <cellStyle name="Normal 8 2" xfId="598"/>
    <cellStyle name="Normal 8 2 2" xfId="599"/>
    <cellStyle name="Normal 8 2 2 2" xfId="600"/>
    <cellStyle name="Normal 8 2 2 2 2" xfId="601"/>
    <cellStyle name="Normal 8 2 2 3" xfId="602"/>
    <cellStyle name="Normal 8 2 3" xfId="603"/>
    <cellStyle name="Normal 8 2 3 2" xfId="604"/>
    <cellStyle name="Normal 8 2 4" xfId="605"/>
    <cellStyle name="Normal 8 3" xfId="606"/>
    <cellStyle name="Normal 8 3 2" xfId="607"/>
    <cellStyle name="Normal 8 3 2 2" xfId="608"/>
    <cellStyle name="Normal 8 3 3" xfId="609"/>
    <cellStyle name="Normal 8 4" xfId="610"/>
    <cellStyle name="Normal 8 4 2" xfId="611"/>
    <cellStyle name="Normal 8 4 2 2" xfId="612"/>
    <cellStyle name="Normal 8 4 3" xfId="613"/>
    <cellStyle name="Normal 8 5" xfId="614"/>
    <cellStyle name="Normal 8 5 2" xfId="615"/>
    <cellStyle name="Normal 8 5 2 2" xfId="616"/>
    <cellStyle name="Normal 8 5 3" xfId="617"/>
    <cellStyle name="Normal 8 6" xfId="618"/>
    <cellStyle name="Normal 8 6 2" xfId="619"/>
    <cellStyle name="Normal 8 7" xfId="620"/>
    <cellStyle name="Normal 9" xfId="621"/>
    <cellStyle name="Normal 9 2" xfId="622"/>
    <cellStyle name="Normal 9 2 2" xfId="623"/>
    <cellStyle name="Normal 9 2 2 2" xfId="624"/>
    <cellStyle name="Normal 9 2 2 2 2" xfId="625"/>
    <cellStyle name="Normal 9 2 2 3" xfId="626"/>
    <cellStyle name="Normal 9 2 3" xfId="627"/>
    <cellStyle name="Normal 9 2 3 2" xfId="628"/>
    <cellStyle name="Normal 9 2 4" xfId="629"/>
    <cellStyle name="Normal 9 3" xfId="630"/>
    <cellStyle name="Normal 9 3 2" xfId="631"/>
    <cellStyle name="Normal 9 3 2 2" xfId="632"/>
    <cellStyle name="Normal 9 3 3" xfId="633"/>
    <cellStyle name="Normal 9 4" xfId="634"/>
    <cellStyle name="Normal 9 4 2" xfId="635"/>
    <cellStyle name="Normal 9 4 2 2" xfId="636"/>
    <cellStyle name="Normal 9 4 3" xfId="637"/>
    <cellStyle name="Normal 9 5" xfId="638"/>
    <cellStyle name="Normal 9 5 2" xfId="639"/>
    <cellStyle name="Normal 9 5 2 2" xfId="640"/>
    <cellStyle name="Normal 9 5 3" xfId="641"/>
    <cellStyle name="Normal 9 6" xfId="642"/>
    <cellStyle name="Normal 9 6 2" xfId="643"/>
    <cellStyle name="Normal 9 7" xfId="644"/>
    <cellStyle name="Normal_DRG table" xfId="16"/>
    <cellStyle name="Normal_Sheet1" xfId="17"/>
    <cellStyle name="Note 2" xfId="645"/>
    <cellStyle name="Note 2 2" xfId="646"/>
    <cellStyle name="Note 2 2 2" xfId="647"/>
    <cellStyle name="Note 2 2 2 2" xfId="648"/>
    <cellStyle name="Note 2 2 2 2 2" xfId="649"/>
    <cellStyle name="Note 2 2 2 2 3" xfId="650"/>
    <cellStyle name="Note 2 2 2 3" xfId="651"/>
    <cellStyle name="Note 2 2 2 4" xfId="652"/>
    <cellStyle name="Note 2 2 3" xfId="653"/>
    <cellStyle name="Note 2 2 3 2" xfId="654"/>
    <cellStyle name="Note 2 2 3 3" xfId="655"/>
    <cellStyle name="Note 2 2 4" xfId="656"/>
    <cellStyle name="Note 2 2 5" xfId="657"/>
    <cellStyle name="Note 2 3" xfId="658"/>
    <cellStyle name="Note 2 3 2" xfId="659"/>
    <cellStyle name="Note 2 3 2 2" xfId="660"/>
    <cellStyle name="Note 2 3 2 3" xfId="661"/>
    <cellStyle name="Note 2 3 3" xfId="662"/>
    <cellStyle name="Note 2 3 4" xfId="663"/>
    <cellStyle name="Note 2 4" xfId="664"/>
    <cellStyle name="Note 2 5" xfId="665"/>
    <cellStyle name="Note 2 5 2" xfId="666"/>
    <cellStyle name="Note 2 5 3" xfId="667"/>
    <cellStyle name="Note 2 6" xfId="668"/>
    <cellStyle name="Note 2 7" xfId="669"/>
    <cellStyle name="Note 3" xfId="670"/>
    <cellStyle name="Note 3 2" xfId="671"/>
    <cellStyle name="Note 3 2 2" xfId="672"/>
    <cellStyle name="Note 3 2 2 2" xfId="673"/>
    <cellStyle name="Note 3 2 2 3" xfId="674"/>
    <cellStyle name="Note 3 2 3" xfId="675"/>
    <cellStyle name="Note 3 2 4" xfId="676"/>
    <cellStyle name="Note 3 3" xfId="677"/>
    <cellStyle name="Note 3 3 2" xfId="678"/>
    <cellStyle name="Note 3 3 3" xfId="679"/>
    <cellStyle name="Note 3 4" xfId="680"/>
    <cellStyle name="Note 3 5" xfId="681"/>
    <cellStyle name="Note 4" xfId="682"/>
    <cellStyle name="Note 4 2" xfId="683"/>
    <cellStyle name="Note 4 2 2" xfId="684"/>
    <cellStyle name="Note 4 2 3" xfId="685"/>
    <cellStyle name="Note 4 3" xfId="686"/>
    <cellStyle name="Note 4 4" xfId="687"/>
    <cellStyle name="Note 5" xfId="688"/>
    <cellStyle name="Note 5 2" xfId="689"/>
    <cellStyle name="Note 5 3" xfId="690"/>
    <cellStyle name="Output 2" xfId="691"/>
    <cellStyle name="Output 2 2" xfId="692"/>
    <cellStyle name="Output 2 2 2" xfId="693"/>
    <cellStyle name="Output 2 2 2 2" xfId="694"/>
    <cellStyle name="Output 2 2 2 2 2" xfId="695"/>
    <cellStyle name="Output 2 2 2 3" xfId="696"/>
    <cellStyle name="Output 2 2 2 4" xfId="697"/>
    <cellStyle name="Output 2 2 3" xfId="698"/>
    <cellStyle name="Output 2 2 3 2" xfId="699"/>
    <cellStyle name="Output 2 2 4" xfId="700"/>
    <cellStyle name="Output 2 2 5" xfId="701"/>
    <cellStyle name="Output 2 3" xfId="702"/>
    <cellStyle name="Output 2 3 2" xfId="703"/>
    <cellStyle name="Output 2 3 2 2" xfId="704"/>
    <cellStyle name="Output 2 3 3" xfId="705"/>
    <cellStyle name="Output 2 3 4" xfId="706"/>
    <cellStyle name="Output 2 4" xfId="707"/>
    <cellStyle name="Output 2 5" xfId="708"/>
    <cellStyle name="Output 2 5 2" xfId="709"/>
    <cellStyle name="Output 2 6" xfId="710"/>
    <cellStyle name="Output 2 7" xfId="711"/>
    <cellStyle name="Output 3" xfId="712"/>
    <cellStyle name="Output 3 2" xfId="713"/>
    <cellStyle name="Output 3 2 2" xfId="714"/>
    <cellStyle name="Output 3 2 2 2" xfId="715"/>
    <cellStyle name="Output 3 2 3" xfId="716"/>
    <cellStyle name="Output 3 2 4" xfId="717"/>
    <cellStyle name="Output 3 3" xfId="718"/>
    <cellStyle name="Output 3 3 2" xfId="719"/>
    <cellStyle name="Output 3 4" xfId="720"/>
    <cellStyle name="Output 3 5" xfId="721"/>
    <cellStyle name="Output 4" xfId="722"/>
    <cellStyle name="Output 4 2" xfId="723"/>
    <cellStyle name="Output 4 2 2" xfId="724"/>
    <cellStyle name="Output 4 3" xfId="725"/>
    <cellStyle name="Output 4 4" xfId="726"/>
    <cellStyle name="Output 5" xfId="727"/>
    <cellStyle name="Output 5 2" xfId="728"/>
    <cellStyle name="Percent" xfId="18" builtinId="5"/>
    <cellStyle name="Percent 2" xfId="19"/>
    <cellStyle name="Percent 2 10" xfId="729"/>
    <cellStyle name="Percent 2 2" xfId="20"/>
    <cellStyle name="Percent 2 2 2" xfId="731"/>
    <cellStyle name="Percent 2 2 3" xfId="730"/>
    <cellStyle name="Percent 2 3" xfId="31"/>
    <cellStyle name="Percent 2 3 2" xfId="733"/>
    <cellStyle name="Percent 2 3 2 2" xfId="734"/>
    <cellStyle name="Percent 2 3 2 2 2" xfId="735"/>
    <cellStyle name="Percent 2 3 2 3" xfId="736"/>
    <cellStyle name="Percent 2 3 3" xfId="737"/>
    <cellStyle name="Percent 2 3 3 2" xfId="738"/>
    <cellStyle name="Percent 2 3 4" xfId="739"/>
    <cellStyle name="Percent 2 3 5" xfId="732"/>
    <cellStyle name="Percent 2 4" xfId="740"/>
    <cellStyle name="Percent 2 4 2" xfId="741"/>
    <cellStyle name="Percent 2 4 2 2" xfId="742"/>
    <cellStyle name="Percent 2 4 3" xfId="743"/>
    <cellStyle name="Percent 2 5" xfId="744"/>
    <cellStyle name="Percent 2 5 2" xfId="745"/>
    <cellStyle name="Percent 2 5 2 2" xfId="746"/>
    <cellStyle name="Percent 2 5 3" xfId="747"/>
    <cellStyle name="Percent 2 6" xfId="748"/>
    <cellStyle name="Percent 2 6 2" xfId="749"/>
    <cellStyle name="Percent 2 6 2 2" xfId="750"/>
    <cellStyle name="Percent 2 6 3" xfId="751"/>
    <cellStyle name="Percent 2 7" xfId="752"/>
    <cellStyle name="Percent 2 7 2" xfId="753"/>
    <cellStyle name="Percent 2 8" xfId="754"/>
    <cellStyle name="Percent 2 9" xfId="755"/>
    <cellStyle name="Percent 3" xfId="21"/>
    <cellStyle name="Percent 3 2" xfId="757"/>
    <cellStyle name="Percent 3 2 2" xfId="758"/>
    <cellStyle name="Percent 3 3" xfId="759"/>
    <cellStyle name="Percent 3 4" xfId="756"/>
    <cellStyle name="Percent 4" xfId="22"/>
    <cellStyle name="Percent 4 2" xfId="760"/>
    <cellStyle name="Percent 4 2 2" xfId="761"/>
    <cellStyle name="Percent 4 2 2 2" xfId="762"/>
    <cellStyle name="Percent 4 2 2 2 2" xfId="763"/>
    <cellStyle name="Percent 4 2 2 3" xfId="764"/>
    <cellStyle name="Percent 4 2 3" xfId="765"/>
    <cellStyle name="Percent 4 2 3 2" xfId="766"/>
    <cellStyle name="Percent 4 2 4" xfId="767"/>
    <cellStyle name="Percent 4 3" xfId="768"/>
    <cellStyle name="Percent 4 3 2" xfId="769"/>
    <cellStyle name="Percent 4 3 2 2" xfId="770"/>
    <cellStyle name="Percent 4 3 3" xfId="771"/>
    <cellStyle name="Percent 4 4" xfId="772"/>
    <cellStyle name="Percent 4 4 2" xfId="773"/>
    <cellStyle name="Percent 4 4 2 2" xfId="774"/>
    <cellStyle name="Percent 4 4 3" xfId="775"/>
    <cellStyle name="Percent 4 5" xfId="776"/>
    <cellStyle name="Percent 4 5 2" xfId="777"/>
    <cellStyle name="Percent 4 5 2 2" xfId="778"/>
    <cellStyle name="Percent 4 5 3" xfId="779"/>
    <cellStyle name="Percent 4 6" xfId="780"/>
    <cellStyle name="Percent 4 6 2" xfId="781"/>
    <cellStyle name="Percent 4 7" xfId="782"/>
    <cellStyle name="Percent 4 8" xfId="783"/>
    <cellStyle name="Percent 5" xfId="23"/>
    <cellStyle name="Percent 5 2" xfId="784"/>
    <cellStyle name="Percent 5 3" xfId="785"/>
    <cellStyle name="Percent 6" xfId="24"/>
    <cellStyle name="Percent 6 2" xfId="787"/>
    <cellStyle name="Percent 6 3" xfId="786"/>
    <cellStyle name="Percent 7" xfId="788"/>
    <cellStyle name="Percent 8" xfId="789"/>
    <cellStyle name="Percent 8 2" xfId="790"/>
    <cellStyle name="Percent 9" xfId="791"/>
    <cellStyle name="Style 1" xfId="792"/>
    <cellStyle name="Title 2" xfId="793"/>
    <cellStyle name="Title 2 2" xfId="794"/>
    <cellStyle name="Title 3" xfId="795"/>
    <cellStyle name="Total 2" xfId="796"/>
    <cellStyle name="Total 2 2" xfId="797"/>
    <cellStyle name="Total 2 2 2" xfId="798"/>
    <cellStyle name="Total 2 2 2 2" xfId="799"/>
    <cellStyle name="Total 2 2 2 2 2" xfId="800"/>
    <cellStyle name="Total 2 2 2 2 3" xfId="801"/>
    <cellStyle name="Total 2 2 2 3" xfId="802"/>
    <cellStyle name="Total 2 2 2 4" xfId="803"/>
    <cellStyle name="Total 2 2 3" xfId="804"/>
    <cellStyle name="Total 2 2 3 2" xfId="805"/>
    <cellStyle name="Total 2 2 3 3" xfId="806"/>
    <cellStyle name="Total 2 2 4" xfId="807"/>
    <cellStyle name="Total 2 2 5" xfId="808"/>
    <cellStyle name="Total 2 3" xfId="809"/>
    <cellStyle name="Total 2 3 2" xfId="810"/>
    <cellStyle name="Total 2 3 2 2" xfId="811"/>
    <cellStyle name="Total 2 3 2 3" xfId="812"/>
    <cellStyle name="Total 2 3 3" xfId="813"/>
    <cellStyle name="Total 2 3 4" xfId="814"/>
    <cellStyle name="Total 2 4" xfId="815"/>
    <cellStyle name="Total 2 5" xfId="816"/>
    <cellStyle name="Total 2 5 2" xfId="817"/>
    <cellStyle name="Total 2 5 3" xfId="818"/>
    <cellStyle name="Total 2 6" xfId="819"/>
    <cellStyle name="Total 2 7" xfId="820"/>
    <cellStyle name="Total 3" xfId="821"/>
    <cellStyle name="Total 3 2" xfId="822"/>
    <cellStyle name="Total 3 2 2" xfId="823"/>
    <cellStyle name="Total 3 2 2 2" xfId="824"/>
    <cellStyle name="Total 3 2 2 3" xfId="825"/>
    <cellStyle name="Total 3 2 3" xfId="826"/>
    <cellStyle name="Total 3 2 4" xfId="827"/>
    <cellStyle name="Total 3 3" xfId="828"/>
    <cellStyle name="Total 3 3 2" xfId="829"/>
    <cellStyle name="Total 3 3 3" xfId="830"/>
    <cellStyle name="Total 3 4" xfId="831"/>
    <cellStyle name="Total 3 5" xfId="832"/>
    <cellStyle name="Total 4" xfId="833"/>
    <cellStyle name="Total 4 2" xfId="834"/>
    <cellStyle name="Total 4 2 2" xfId="835"/>
    <cellStyle name="Total 4 2 3" xfId="836"/>
    <cellStyle name="Total 4 3" xfId="837"/>
    <cellStyle name="Total 4 4" xfId="838"/>
    <cellStyle name="Total 5" xfId="839"/>
    <cellStyle name="Total 5 2" xfId="840"/>
    <cellStyle name="Total 5 3" xfId="841"/>
    <cellStyle name="Warning Text 2" xfId="842"/>
    <cellStyle name="Warning Text 2 2" xfId="843"/>
    <cellStyle name="Warning Text 3" xfId="844"/>
    <cellStyle name="Warning Text 4" xfId="845"/>
  </cellStyles>
  <dxfs count="0"/>
  <tableStyles count="0" defaultTableStyle="TableStyleMedium2" defaultPivotStyle="PivotStyleLight16"/>
  <colors>
    <mruColors>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2</xdr:row>
      <xdr:rowOff>35718</xdr:rowOff>
    </xdr:from>
    <xdr:to>
      <xdr:col>4</xdr:col>
      <xdr:colOff>1962150</xdr:colOff>
      <xdr:row>2</xdr:row>
      <xdr:rowOff>594518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9938" y="750093"/>
          <a:ext cx="1676400"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3226593</xdr:colOff>
      <xdr:row>1</xdr:row>
      <xdr:rowOff>83343</xdr:rowOff>
    </xdr:from>
    <xdr:to>
      <xdr:col>6</xdr:col>
      <xdr:colOff>4902993</xdr:colOff>
      <xdr:row>1</xdr:row>
      <xdr:rowOff>642143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6406" y="345281"/>
          <a:ext cx="1676400"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zoomScale="80" zoomScaleNormal="80" workbookViewId="0">
      <selection activeCell="A2" sqref="A2:E2"/>
    </sheetView>
  </sheetViews>
  <sheetFormatPr defaultRowHeight="12.75"/>
  <cols>
    <col min="1" max="1" width="33.7109375" customWidth="1"/>
    <col min="2" max="2" width="27.42578125" customWidth="1"/>
    <col min="3" max="3" width="20.85546875" customWidth="1"/>
    <col min="4" max="4" width="20.28515625" customWidth="1"/>
    <col min="5" max="5" width="33.7109375" customWidth="1"/>
  </cols>
  <sheetData>
    <row r="1" spans="1:5" ht="41.25" customHeight="1">
      <c r="A1" s="255" t="s">
        <v>2066</v>
      </c>
      <c r="B1" s="256"/>
      <c r="C1" s="256"/>
      <c r="D1" s="256"/>
      <c r="E1" s="257"/>
    </row>
    <row r="2" spans="1:5" ht="15.6" customHeight="1">
      <c r="A2" s="262" t="s">
        <v>376</v>
      </c>
      <c r="B2" s="263"/>
      <c r="C2" s="263"/>
      <c r="D2" s="263"/>
      <c r="E2" s="264"/>
    </row>
    <row r="3" spans="1:5" ht="51.75" customHeight="1">
      <c r="A3" s="70"/>
      <c r="B3" s="68"/>
      <c r="C3" s="68"/>
      <c r="D3" s="68"/>
      <c r="E3" s="69"/>
    </row>
    <row r="4" spans="1:5">
      <c r="A4" s="258" t="s">
        <v>2124</v>
      </c>
      <c r="B4" s="259"/>
      <c r="C4" s="259"/>
      <c r="D4" s="259"/>
      <c r="E4" s="260"/>
    </row>
    <row r="5" spans="1:5">
      <c r="A5" s="125"/>
      <c r="B5" s="126"/>
      <c r="C5" s="126"/>
      <c r="D5" s="126"/>
      <c r="E5" s="127"/>
    </row>
    <row r="6" spans="1:5">
      <c r="A6" s="258" t="s">
        <v>394</v>
      </c>
      <c r="B6" s="259"/>
      <c r="C6" s="259"/>
      <c r="D6" s="259"/>
      <c r="E6" s="260"/>
    </row>
    <row r="7" spans="1:5">
      <c r="A7" s="268" t="s">
        <v>2125</v>
      </c>
      <c r="B7" s="269"/>
      <c r="C7" s="269"/>
      <c r="D7" s="269"/>
      <c r="E7" s="270"/>
    </row>
    <row r="8" spans="1:5">
      <c r="A8" s="268" t="s">
        <v>2067</v>
      </c>
      <c r="B8" s="269"/>
      <c r="C8" s="269"/>
      <c r="D8" s="269"/>
      <c r="E8" s="270"/>
    </row>
    <row r="9" spans="1:5">
      <c r="A9" s="265"/>
      <c r="B9" s="266"/>
      <c r="C9" s="266"/>
      <c r="D9" s="266"/>
      <c r="E9" s="267"/>
    </row>
    <row r="10" spans="1:5">
      <c r="A10" s="252"/>
      <c r="B10" s="253"/>
      <c r="C10" s="253"/>
      <c r="D10" s="253"/>
      <c r="E10" s="254"/>
    </row>
    <row r="11" spans="1:5" ht="70.5" customHeight="1">
      <c r="A11" s="261" t="s">
        <v>2061</v>
      </c>
      <c r="B11" s="253"/>
      <c r="C11" s="253"/>
      <c r="D11" s="253"/>
      <c r="E11" s="254"/>
    </row>
    <row r="12" spans="1:5">
      <c r="A12" s="252"/>
      <c r="B12" s="253"/>
      <c r="C12" s="253"/>
      <c r="D12" s="253"/>
      <c r="E12" s="254"/>
    </row>
    <row r="13" spans="1:5" ht="44.45" customHeight="1">
      <c r="A13" s="252" t="s">
        <v>393</v>
      </c>
      <c r="B13" s="253"/>
      <c r="C13" s="253"/>
      <c r="D13" s="253"/>
      <c r="E13" s="254"/>
    </row>
    <row r="14" spans="1:5" ht="10.5" customHeight="1">
      <c r="A14" s="252"/>
      <c r="B14" s="253"/>
      <c r="C14" s="253"/>
      <c r="D14" s="253"/>
      <c r="E14" s="254"/>
    </row>
    <row r="15" spans="1:5" ht="28.5" customHeight="1">
      <c r="A15" s="247" t="s">
        <v>2020</v>
      </c>
      <c r="B15" s="250"/>
      <c r="C15" s="250"/>
      <c r="D15" s="250"/>
      <c r="E15" s="251"/>
    </row>
    <row r="16" spans="1:5" ht="10.9" customHeight="1">
      <c r="A16" s="71"/>
      <c r="B16" s="72"/>
      <c r="C16" s="72"/>
      <c r="D16" s="72"/>
      <c r="E16" s="73"/>
    </row>
    <row r="17" spans="1:5" ht="45" customHeight="1">
      <c r="A17" s="247" t="s">
        <v>2004</v>
      </c>
      <c r="B17" s="248"/>
      <c r="C17" s="248"/>
      <c r="D17" s="248"/>
      <c r="E17" s="249"/>
    </row>
    <row r="18" spans="1:5" ht="7.9" customHeight="1">
      <c r="A18" s="247"/>
      <c r="B18" s="248"/>
      <c r="C18" s="248"/>
      <c r="D18" s="248"/>
      <c r="E18" s="249"/>
    </row>
    <row r="19" spans="1:5" ht="33" customHeight="1">
      <c r="A19" s="244" t="s">
        <v>370</v>
      </c>
      <c r="B19" s="245"/>
      <c r="C19" s="245"/>
      <c r="D19" s="245"/>
      <c r="E19" s="246"/>
    </row>
    <row r="20" spans="1:5" ht="7.9" customHeight="1">
      <c r="A20" s="247"/>
      <c r="B20" s="248"/>
      <c r="C20" s="248"/>
      <c r="D20" s="248"/>
      <c r="E20" s="249"/>
    </row>
    <row r="21" spans="1:5">
      <c r="A21" s="241" t="s">
        <v>2053</v>
      </c>
      <c r="B21" s="242"/>
      <c r="C21" s="242"/>
      <c r="D21" s="242"/>
      <c r="E21" s="243"/>
    </row>
  </sheetData>
  <mergeCells count="18">
    <mergeCell ref="A15:E15"/>
    <mergeCell ref="A12:E12"/>
    <mergeCell ref="A14:E14"/>
    <mergeCell ref="A1:E1"/>
    <mergeCell ref="A4:E4"/>
    <mergeCell ref="A11:E11"/>
    <mergeCell ref="A13:E13"/>
    <mergeCell ref="A2:E2"/>
    <mergeCell ref="A6:E6"/>
    <mergeCell ref="A10:E10"/>
    <mergeCell ref="A9:E9"/>
    <mergeCell ref="A8:E8"/>
    <mergeCell ref="A7:E7"/>
    <mergeCell ref="A21:E21"/>
    <mergeCell ref="A19:E19"/>
    <mergeCell ref="A18:E18"/>
    <mergeCell ref="A17:E17"/>
    <mergeCell ref="A20:E20"/>
  </mergeCells>
  <pageMargins left="0.7" right="0.7" top="0.75" bottom="0.75" header="0.3" footer="0.3"/>
  <pageSetup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selection sqref="A1:D1"/>
    </sheetView>
  </sheetViews>
  <sheetFormatPr defaultRowHeight="12.75"/>
  <cols>
    <col min="1" max="1" width="25.7109375" customWidth="1"/>
    <col min="2" max="2" width="21.28515625" customWidth="1"/>
    <col min="3" max="3" width="23.5703125" customWidth="1"/>
    <col min="4" max="4" width="24.7109375" customWidth="1"/>
  </cols>
  <sheetData>
    <row r="1" spans="1:4" ht="26.25">
      <c r="A1" s="286" t="s">
        <v>2068</v>
      </c>
      <c r="B1" s="287"/>
      <c r="C1" s="287"/>
      <c r="D1" s="288"/>
    </row>
    <row r="2" spans="1:4" ht="15.6" customHeight="1">
      <c r="A2" s="289" t="s">
        <v>377</v>
      </c>
      <c r="B2" s="290"/>
      <c r="C2" s="290"/>
      <c r="D2" s="291"/>
    </row>
    <row r="3" spans="1:4">
      <c r="A3" s="292"/>
      <c r="B3" s="293"/>
      <c r="C3" s="293"/>
      <c r="D3" s="294"/>
    </row>
    <row r="4" spans="1:4">
      <c r="A4" s="271" t="s">
        <v>378</v>
      </c>
      <c r="B4" s="272"/>
      <c r="C4" s="272"/>
      <c r="D4" s="273"/>
    </row>
    <row r="5" spans="1:4" ht="30" customHeight="1">
      <c r="A5" s="277" t="s">
        <v>1644</v>
      </c>
      <c r="B5" s="278"/>
      <c r="C5" s="278"/>
      <c r="D5" s="279"/>
    </row>
    <row r="6" spans="1:4">
      <c r="A6" s="280"/>
      <c r="B6" s="281"/>
      <c r="C6" s="281"/>
      <c r="D6" s="282"/>
    </row>
    <row r="7" spans="1:4">
      <c r="A7" s="271" t="s">
        <v>379</v>
      </c>
      <c r="B7" s="272"/>
      <c r="C7" s="272"/>
      <c r="D7" s="273"/>
    </row>
    <row r="8" spans="1:4" ht="18" customHeight="1">
      <c r="A8" s="280" t="s">
        <v>384</v>
      </c>
      <c r="B8" s="281"/>
      <c r="C8" s="281"/>
      <c r="D8" s="282"/>
    </row>
    <row r="9" spans="1:4">
      <c r="A9" s="280"/>
      <c r="B9" s="281"/>
      <c r="C9" s="281"/>
      <c r="D9" s="282"/>
    </row>
    <row r="10" spans="1:4">
      <c r="A10" s="271" t="s">
        <v>382</v>
      </c>
      <c r="B10" s="272"/>
      <c r="C10" s="272"/>
      <c r="D10" s="273"/>
    </row>
    <row r="11" spans="1:4" ht="44.45" customHeight="1">
      <c r="A11" s="283" t="s">
        <v>1875</v>
      </c>
      <c r="B11" s="284"/>
      <c r="C11" s="284"/>
      <c r="D11" s="285"/>
    </row>
    <row r="12" spans="1:4">
      <c r="A12" s="280"/>
      <c r="B12" s="281"/>
      <c r="C12" s="281"/>
      <c r="D12" s="282"/>
    </row>
    <row r="13" spans="1:4">
      <c r="A13" s="271" t="s">
        <v>383</v>
      </c>
      <c r="B13" s="272"/>
      <c r="C13" s="272"/>
      <c r="D13" s="273"/>
    </row>
    <row r="14" spans="1:4" ht="54.75" customHeight="1">
      <c r="A14" s="277" t="s">
        <v>1645</v>
      </c>
      <c r="B14" s="278"/>
      <c r="C14" s="278"/>
      <c r="D14" s="279"/>
    </row>
    <row r="15" spans="1:4">
      <c r="A15" s="280"/>
      <c r="B15" s="281"/>
      <c r="C15" s="281"/>
      <c r="D15" s="282"/>
    </row>
    <row r="16" spans="1:4">
      <c r="A16" s="271" t="s">
        <v>380</v>
      </c>
      <c r="B16" s="272"/>
      <c r="C16" s="272"/>
      <c r="D16" s="273"/>
    </row>
    <row r="17" spans="1:4" ht="81" customHeight="1">
      <c r="A17" s="277" t="s">
        <v>1876</v>
      </c>
      <c r="B17" s="278"/>
      <c r="C17" s="278"/>
      <c r="D17" s="279"/>
    </row>
    <row r="18" spans="1:4">
      <c r="A18" s="280"/>
      <c r="B18" s="281"/>
      <c r="C18" s="281"/>
      <c r="D18" s="282"/>
    </row>
    <row r="19" spans="1:4">
      <c r="A19" s="271" t="s">
        <v>43</v>
      </c>
      <c r="B19" s="272"/>
      <c r="C19" s="272"/>
      <c r="D19" s="273"/>
    </row>
    <row r="20" spans="1:4" ht="27.75" customHeight="1">
      <c r="A20" s="277" t="s">
        <v>1877</v>
      </c>
      <c r="B20" s="278"/>
      <c r="C20" s="278"/>
      <c r="D20" s="279"/>
    </row>
    <row r="21" spans="1:4">
      <c r="A21" s="280"/>
      <c r="B21" s="281"/>
      <c r="C21" s="281"/>
      <c r="D21" s="282"/>
    </row>
    <row r="22" spans="1:4">
      <c r="A22" s="271" t="s">
        <v>381</v>
      </c>
      <c r="B22" s="272"/>
      <c r="C22" s="272"/>
      <c r="D22" s="273"/>
    </row>
    <row r="23" spans="1:4" ht="92.25" customHeight="1">
      <c r="A23" s="277" t="s">
        <v>1886</v>
      </c>
      <c r="B23" s="278"/>
      <c r="C23" s="278"/>
      <c r="D23" s="279"/>
    </row>
    <row r="24" spans="1:4">
      <c r="A24" s="280"/>
      <c r="B24" s="281"/>
      <c r="C24" s="281"/>
      <c r="D24" s="282"/>
    </row>
    <row r="25" spans="1:4">
      <c r="A25" s="271" t="s">
        <v>395</v>
      </c>
      <c r="B25" s="272"/>
      <c r="C25" s="272"/>
      <c r="D25" s="273"/>
    </row>
    <row r="26" spans="1:4" ht="42.6" customHeight="1">
      <c r="A26" s="274" t="s">
        <v>1646</v>
      </c>
      <c r="B26" s="275"/>
      <c r="C26" s="275"/>
      <c r="D26" s="276"/>
    </row>
  </sheetData>
  <mergeCells count="26">
    <mergeCell ref="A9:D9"/>
    <mergeCell ref="A8:D8"/>
    <mergeCell ref="A1:D1"/>
    <mergeCell ref="A2:D2"/>
    <mergeCell ref="A3:D3"/>
    <mergeCell ref="A4:D4"/>
    <mergeCell ref="A5:D5"/>
    <mergeCell ref="A6:D6"/>
    <mergeCell ref="A7:D7"/>
    <mergeCell ref="A10:D10"/>
    <mergeCell ref="A13:D13"/>
    <mergeCell ref="A16:D16"/>
    <mergeCell ref="A19:D19"/>
    <mergeCell ref="A22:D22"/>
    <mergeCell ref="A12:D12"/>
    <mergeCell ref="A11:D11"/>
    <mergeCell ref="A15:D15"/>
    <mergeCell ref="A14:D14"/>
    <mergeCell ref="A17:D17"/>
    <mergeCell ref="A18:D18"/>
    <mergeCell ref="A25:D25"/>
    <mergeCell ref="A26:D26"/>
    <mergeCell ref="A20:D20"/>
    <mergeCell ref="A21:D21"/>
    <mergeCell ref="A23:D23"/>
    <mergeCell ref="A24:D24"/>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90" zoomScaleNormal="90" workbookViewId="0">
      <selection sqref="A1:C1"/>
    </sheetView>
  </sheetViews>
  <sheetFormatPr defaultColWidth="8.85546875" defaultRowHeight="12.75"/>
  <cols>
    <col min="1" max="1" width="12.7109375" style="2" customWidth="1"/>
    <col min="2" max="2" width="35.7109375" style="2" customWidth="1"/>
    <col min="3" max="3" width="95.85546875" style="2" customWidth="1"/>
    <col min="4" max="16384" width="8.85546875" style="2"/>
  </cols>
  <sheetData>
    <row r="1" spans="1:4" customFormat="1" ht="26.25">
      <c r="A1" s="286" t="s">
        <v>2068</v>
      </c>
      <c r="B1" s="287"/>
      <c r="C1" s="288"/>
      <c r="D1" s="74"/>
    </row>
    <row r="2" spans="1:4" customFormat="1" ht="15.6" customHeight="1">
      <c r="A2" s="298" t="s">
        <v>387</v>
      </c>
      <c r="B2" s="299"/>
      <c r="C2" s="300"/>
      <c r="D2" s="74"/>
    </row>
    <row r="3" spans="1:4" ht="7.9" customHeight="1">
      <c r="A3" s="301"/>
      <c r="B3" s="302"/>
      <c r="C3" s="303"/>
    </row>
    <row r="4" spans="1:4">
      <c r="A4" s="304" t="s">
        <v>374</v>
      </c>
      <c r="B4" s="305"/>
      <c r="C4" s="306"/>
    </row>
    <row r="5" spans="1:4" ht="46.15" customHeight="1">
      <c r="A5" s="310" t="s">
        <v>2003</v>
      </c>
      <c r="B5" s="311"/>
      <c r="C5" s="312"/>
    </row>
    <row r="6" spans="1:4" ht="7.15" customHeight="1">
      <c r="A6" s="313"/>
      <c r="B6" s="314"/>
      <c r="C6" s="315"/>
    </row>
    <row r="7" spans="1:4" ht="55.5" customHeight="1">
      <c r="A7" s="313" t="s">
        <v>2022</v>
      </c>
      <c r="B7" s="314"/>
      <c r="C7" s="315"/>
    </row>
    <row r="8" spans="1:4" ht="7.15" customHeight="1">
      <c r="A8" s="313"/>
      <c r="B8" s="314"/>
      <c r="C8" s="315"/>
    </row>
    <row r="9" spans="1:4" ht="33" customHeight="1">
      <c r="A9" s="313" t="s">
        <v>2023</v>
      </c>
      <c r="B9" s="314"/>
      <c r="C9" s="315"/>
    </row>
    <row r="10" spans="1:4" ht="7.15" customHeight="1">
      <c r="A10" s="307"/>
      <c r="B10" s="308"/>
      <c r="C10" s="309"/>
    </row>
    <row r="11" spans="1:4" s="74" customFormat="1">
      <c r="A11" s="295" t="s">
        <v>388</v>
      </c>
      <c r="B11" s="296"/>
      <c r="C11" s="297"/>
    </row>
    <row r="12" spans="1:4">
      <c r="A12" s="66" t="s">
        <v>371</v>
      </c>
      <c r="B12" s="67" t="s">
        <v>372</v>
      </c>
      <c r="C12" s="75" t="s">
        <v>373</v>
      </c>
    </row>
    <row r="13" spans="1:4" ht="25.5">
      <c r="A13" s="76" t="s">
        <v>1915</v>
      </c>
      <c r="B13" s="77" t="s">
        <v>2043</v>
      </c>
      <c r="C13" s="78" t="s">
        <v>1917</v>
      </c>
    </row>
    <row r="14" spans="1:4" ht="25.5">
      <c r="A14" s="76" t="s">
        <v>1916</v>
      </c>
      <c r="B14" s="77" t="s">
        <v>1891</v>
      </c>
      <c r="C14" s="79" t="s">
        <v>1918</v>
      </c>
    </row>
    <row r="15" spans="1:4" ht="89.25">
      <c r="A15" s="192" t="s">
        <v>1919</v>
      </c>
      <c r="B15" s="77" t="s">
        <v>1887</v>
      </c>
      <c r="C15" s="78" t="s">
        <v>2028</v>
      </c>
    </row>
    <row r="16" spans="1:4" ht="63.75">
      <c r="A16" s="192" t="s">
        <v>1920</v>
      </c>
      <c r="B16" s="77" t="s">
        <v>1888</v>
      </c>
      <c r="C16" s="78" t="s">
        <v>1929</v>
      </c>
    </row>
    <row r="17" spans="1:3" ht="38.25">
      <c r="A17" s="76" t="s">
        <v>1921</v>
      </c>
      <c r="B17" s="77" t="s">
        <v>1909</v>
      </c>
      <c r="C17" s="78" t="s">
        <v>1930</v>
      </c>
    </row>
    <row r="18" spans="1:3" ht="63.75">
      <c r="A18" s="76" t="s">
        <v>1922</v>
      </c>
      <c r="B18" s="77" t="s">
        <v>1831</v>
      </c>
      <c r="C18" s="78" t="s">
        <v>2056</v>
      </c>
    </row>
    <row r="19" spans="1:3" ht="25.5">
      <c r="A19" s="76" t="s">
        <v>1923</v>
      </c>
      <c r="B19" s="77" t="s">
        <v>1908</v>
      </c>
      <c r="C19" s="78" t="s">
        <v>1931</v>
      </c>
    </row>
    <row r="20" spans="1:3" ht="25.5">
      <c r="A20" s="76" t="s">
        <v>1924</v>
      </c>
      <c r="B20" s="77" t="s">
        <v>1899</v>
      </c>
      <c r="C20" s="78" t="s">
        <v>1932</v>
      </c>
    </row>
    <row r="21" spans="1:3" s="74" customFormat="1" ht="38.25">
      <c r="A21" s="76" t="s">
        <v>375</v>
      </c>
      <c r="B21" s="77" t="s">
        <v>1889</v>
      </c>
      <c r="C21" s="78" t="s">
        <v>2021</v>
      </c>
    </row>
    <row r="22" spans="1:3" s="74" customFormat="1">
      <c r="A22" s="76" t="s">
        <v>1832</v>
      </c>
      <c r="B22" s="77" t="s">
        <v>26</v>
      </c>
      <c r="C22" s="78" t="s">
        <v>1933</v>
      </c>
    </row>
    <row r="23" spans="1:3" s="74" customFormat="1" ht="63.75">
      <c r="A23" s="76" t="s">
        <v>1925</v>
      </c>
      <c r="B23" s="77" t="s">
        <v>30</v>
      </c>
      <c r="C23" s="78" t="s">
        <v>1935</v>
      </c>
    </row>
    <row r="24" spans="1:3">
      <c r="A24" s="76" t="s">
        <v>1926</v>
      </c>
      <c r="B24" s="77" t="s">
        <v>1642</v>
      </c>
      <c r="C24" s="80" t="s">
        <v>1934</v>
      </c>
    </row>
    <row r="25" spans="1:3" ht="51">
      <c r="A25" s="76" t="s">
        <v>1927</v>
      </c>
      <c r="B25" s="77" t="s">
        <v>57</v>
      </c>
      <c r="C25" s="78" t="s">
        <v>1936</v>
      </c>
    </row>
    <row r="26" spans="1:3" s="74" customFormat="1" ht="89.25">
      <c r="A26" s="76" t="s">
        <v>1928</v>
      </c>
      <c r="B26" s="77" t="s">
        <v>7</v>
      </c>
      <c r="C26" s="78" t="s">
        <v>2054</v>
      </c>
    </row>
    <row r="27" spans="1:3" s="74" customFormat="1">
      <c r="A27" s="295" t="s">
        <v>1937</v>
      </c>
      <c r="B27" s="296"/>
      <c r="C27" s="297"/>
    </row>
    <row r="28" spans="1:3" s="74" customFormat="1" ht="38.25">
      <c r="A28" s="76" t="s">
        <v>1978</v>
      </c>
      <c r="B28" s="77" t="s">
        <v>1905</v>
      </c>
      <c r="C28" s="78" t="s">
        <v>2024</v>
      </c>
    </row>
    <row r="29" spans="1:3" s="74" customFormat="1" ht="38.25">
      <c r="A29" s="76" t="s">
        <v>1979</v>
      </c>
      <c r="B29" s="77" t="s">
        <v>1906</v>
      </c>
      <c r="C29" s="78" t="s">
        <v>2025</v>
      </c>
    </row>
    <row r="30" spans="1:3" s="74" customFormat="1" ht="25.5">
      <c r="A30" s="76" t="s">
        <v>1980</v>
      </c>
      <c r="B30" s="77" t="s">
        <v>1907</v>
      </c>
      <c r="C30" s="78" t="s">
        <v>2026</v>
      </c>
    </row>
    <row r="31" spans="1:3" s="74" customFormat="1">
      <c r="A31" s="295" t="s">
        <v>1946</v>
      </c>
      <c r="B31" s="296"/>
      <c r="C31" s="297"/>
    </row>
    <row r="32" spans="1:3" s="74" customFormat="1" ht="51">
      <c r="A32" s="76" t="s">
        <v>1971</v>
      </c>
      <c r="B32" s="77" t="s">
        <v>1975</v>
      </c>
      <c r="C32" s="78" t="s">
        <v>1976</v>
      </c>
    </row>
    <row r="33" spans="1:3" s="74" customFormat="1">
      <c r="A33" s="295" t="s">
        <v>1938</v>
      </c>
      <c r="B33" s="296"/>
      <c r="C33" s="297"/>
    </row>
    <row r="34" spans="1:3" s="74" customFormat="1" ht="25.5">
      <c r="A34" s="76" t="s">
        <v>1972</v>
      </c>
      <c r="B34" s="77" t="s">
        <v>1939</v>
      </c>
      <c r="C34" s="78" t="s">
        <v>1940</v>
      </c>
    </row>
    <row r="35" spans="1:3" s="74" customFormat="1">
      <c r="A35" s="295" t="s">
        <v>1941</v>
      </c>
      <c r="B35" s="296"/>
      <c r="C35" s="297"/>
    </row>
    <row r="36" spans="1:3" s="74" customFormat="1">
      <c r="A36" s="76" t="s">
        <v>1973</v>
      </c>
      <c r="B36" s="77" t="s">
        <v>1945</v>
      </c>
      <c r="C36" s="80" t="s">
        <v>1942</v>
      </c>
    </row>
    <row r="37" spans="1:3" s="74" customFormat="1">
      <c r="A37" s="295" t="s">
        <v>1943</v>
      </c>
      <c r="B37" s="296"/>
      <c r="C37" s="297"/>
    </row>
    <row r="38" spans="1:3" s="74" customFormat="1" ht="38.25">
      <c r="A38" s="76" t="s">
        <v>1974</v>
      </c>
      <c r="B38" s="77" t="s">
        <v>1944</v>
      </c>
      <c r="C38" s="194" t="s">
        <v>1981</v>
      </c>
    </row>
    <row r="39" spans="1:3" s="74" customFormat="1">
      <c r="A39" s="295" t="s">
        <v>390</v>
      </c>
      <c r="B39" s="296"/>
      <c r="C39" s="297"/>
    </row>
    <row r="40" spans="1:3" ht="25.5">
      <c r="A40" s="76" t="s">
        <v>1982</v>
      </c>
      <c r="B40" s="77" t="s">
        <v>1647</v>
      </c>
      <c r="C40" s="78" t="s">
        <v>1984</v>
      </c>
    </row>
    <row r="41" spans="1:3" ht="25.5">
      <c r="A41" s="76" t="s">
        <v>1983</v>
      </c>
      <c r="B41" s="77" t="s">
        <v>392</v>
      </c>
      <c r="C41" s="78" t="s">
        <v>1985</v>
      </c>
    </row>
    <row r="42" spans="1:3" ht="38.25">
      <c r="A42" s="76" t="s">
        <v>1986</v>
      </c>
      <c r="B42" s="77" t="s">
        <v>391</v>
      </c>
      <c r="C42" s="78" t="s">
        <v>1988</v>
      </c>
    </row>
    <row r="43" spans="1:3" ht="25.5">
      <c r="A43" s="76" t="s">
        <v>1987</v>
      </c>
      <c r="B43" s="77" t="s">
        <v>54</v>
      </c>
      <c r="C43" s="78" t="s">
        <v>1989</v>
      </c>
    </row>
    <row r="44" spans="1:3" ht="51">
      <c r="A44" s="76" t="s">
        <v>1991</v>
      </c>
      <c r="B44" s="77" t="s">
        <v>1990</v>
      </c>
      <c r="C44" s="78" t="s">
        <v>1992</v>
      </c>
    </row>
    <row r="45" spans="1:3" ht="127.5">
      <c r="A45" s="76" t="s">
        <v>1993</v>
      </c>
      <c r="B45" s="77" t="s">
        <v>2010</v>
      </c>
      <c r="C45" s="78" t="s">
        <v>2045</v>
      </c>
    </row>
    <row r="46" spans="1:3">
      <c r="A46" s="76" t="s">
        <v>1994</v>
      </c>
      <c r="B46" s="81" t="s">
        <v>2011</v>
      </c>
      <c r="C46" s="78" t="s">
        <v>2012</v>
      </c>
    </row>
    <row r="47" spans="1:3" ht="51">
      <c r="A47" s="76" t="s">
        <v>1995</v>
      </c>
      <c r="B47" s="77" t="s">
        <v>2000</v>
      </c>
      <c r="C47" s="78" t="s">
        <v>2027</v>
      </c>
    </row>
    <row r="48" spans="1:3" ht="38.25">
      <c r="A48" s="76" t="s">
        <v>1996</v>
      </c>
      <c r="B48" s="77" t="s">
        <v>1830</v>
      </c>
      <c r="C48" s="78" t="s">
        <v>1997</v>
      </c>
    </row>
    <row r="49" spans="1:3" ht="25.5">
      <c r="A49" s="76" t="s">
        <v>1998</v>
      </c>
      <c r="B49" s="77" t="s">
        <v>17</v>
      </c>
      <c r="C49" s="78" t="s">
        <v>2001</v>
      </c>
    </row>
    <row r="50" spans="1:3">
      <c r="A50" s="195" t="s">
        <v>1999</v>
      </c>
      <c r="B50" s="82" t="s">
        <v>24</v>
      </c>
      <c r="C50" s="196" t="s">
        <v>2002</v>
      </c>
    </row>
  </sheetData>
  <mergeCells count="17">
    <mergeCell ref="A33:C33"/>
    <mergeCell ref="A35:C35"/>
    <mergeCell ref="A37:C37"/>
    <mergeCell ref="A31:C31"/>
    <mergeCell ref="A39:C39"/>
    <mergeCell ref="A27:C27"/>
    <mergeCell ref="A1:C1"/>
    <mergeCell ref="A2:C2"/>
    <mergeCell ref="A11:C11"/>
    <mergeCell ref="A3:C3"/>
    <mergeCell ref="A4:C4"/>
    <mergeCell ref="A10:C10"/>
    <mergeCell ref="A5:C5"/>
    <mergeCell ref="A9:C9"/>
    <mergeCell ref="A8:C8"/>
    <mergeCell ref="A6:C6"/>
    <mergeCell ref="A7:C7"/>
  </mergeCells>
  <pageMargins left="0.7" right="0.7" top="0.75" bottom="0.75" header="0.3" footer="0.3"/>
  <pageSetup scale="69" orientation="landscape"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1:L88"/>
  <sheetViews>
    <sheetView showGridLines="0" zoomScale="80" zoomScaleNormal="80" workbookViewId="0"/>
  </sheetViews>
  <sheetFormatPr defaultColWidth="9.140625" defaultRowHeight="12.75"/>
  <cols>
    <col min="1" max="1" width="3.42578125" style="34" customWidth="1"/>
    <col min="2" max="2" width="3.42578125" style="49" customWidth="1"/>
    <col min="3" max="3" width="53.85546875" style="50" customWidth="1"/>
    <col min="4" max="4" width="2.28515625" style="50" bestFit="1" customWidth="1"/>
    <col min="5" max="5" width="26.140625" style="52" customWidth="1"/>
    <col min="6" max="6" width="2.7109375" style="50" customWidth="1"/>
    <col min="7" max="7" width="82.85546875" style="51" customWidth="1"/>
    <col min="8" max="8" width="76.140625" style="33" customWidth="1"/>
    <col min="9" max="9" width="58.7109375" style="34" customWidth="1"/>
    <col min="10" max="10" width="19.28515625" style="34" customWidth="1"/>
    <col min="11" max="11" width="11.28515625" style="34" customWidth="1"/>
    <col min="12" max="12" width="14.85546875" style="34" customWidth="1"/>
    <col min="13" max="16384" width="9.140625" style="34"/>
  </cols>
  <sheetData>
    <row r="1" spans="2:12" ht="21" customHeight="1">
      <c r="B1" s="84">
        <v>1</v>
      </c>
      <c r="C1" s="85" t="s">
        <v>3</v>
      </c>
      <c r="D1" s="85" t="s">
        <v>4</v>
      </c>
      <c r="E1" s="85" t="s">
        <v>5</v>
      </c>
      <c r="F1" s="86" t="s">
        <v>37</v>
      </c>
      <c r="G1" s="87" t="s">
        <v>38</v>
      </c>
    </row>
    <row r="2" spans="2:12" ht="54" customHeight="1">
      <c r="B2" s="83">
        <f>B1+1</f>
        <v>2</v>
      </c>
      <c r="C2" s="316" t="s">
        <v>2070</v>
      </c>
      <c r="D2" s="317"/>
      <c r="E2" s="317"/>
      <c r="F2" s="317"/>
      <c r="G2" s="230"/>
    </row>
    <row r="3" spans="2:12" ht="145.5" customHeight="1">
      <c r="B3" s="83">
        <f t="shared" ref="B3:B78" si="0">B2+1</f>
        <v>3</v>
      </c>
      <c r="C3" s="318" t="s">
        <v>2069</v>
      </c>
      <c r="D3" s="319"/>
      <c r="E3" s="319"/>
      <c r="F3" s="319"/>
      <c r="G3" s="320"/>
    </row>
    <row r="4" spans="2:12" ht="20.25" customHeight="1">
      <c r="B4" s="83">
        <f t="shared" si="0"/>
        <v>4</v>
      </c>
      <c r="C4" s="327" t="s">
        <v>2</v>
      </c>
      <c r="D4" s="328"/>
      <c r="E4" s="88"/>
      <c r="F4" s="325" t="s">
        <v>1897</v>
      </c>
      <c r="G4" s="326"/>
    </row>
    <row r="5" spans="2:12">
      <c r="B5" s="83">
        <f t="shared" si="0"/>
        <v>5</v>
      </c>
      <c r="C5" s="89" t="s">
        <v>9</v>
      </c>
      <c r="D5" s="90"/>
      <c r="E5" s="90" t="s">
        <v>10</v>
      </c>
      <c r="F5" s="91"/>
      <c r="G5" s="92" t="s">
        <v>11</v>
      </c>
      <c r="H5" s="35"/>
    </row>
    <row r="6" spans="2:12" ht="12.75" customHeight="1">
      <c r="B6" s="83">
        <f t="shared" si="0"/>
        <v>6</v>
      </c>
      <c r="C6" s="93" t="s">
        <v>25</v>
      </c>
      <c r="D6" s="94"/>
      <c r="E6" s="95"/>
      <c r="F6" s="96"/>
      <c r="G6" s="97"/>
      <c r="H6" s="36"/>
      <c r="K6" s="324" t="s">
        <v>42</v>
      </c>
      <c r="L6" s="324"/>
    </row>
    <row r="7" spans="2:12" ht="12.75" customHeight="1">
      <c r="B7" s="83">
        <f t="shared" si="0"/>
        <v>7</v>
      </c>
      <c r="C7" s="98" t="s">
        <v>2043</v>
      </c>
      <c r="D7" s="99"/>
      <c r="E7" s="37">
        <v>50000</v>
      </c>
      <c r="F7" s="100"/>
      <c r="G7" s="101" t="s">
        <v>1892</v>
      </c>
      <c r="H7" s="35"/>
      <c r="K7" s="38" t="s">
        <v>19</v>
      </c>
      <c r="L7" s="38" t="s">
        <v>20</v>
      </c>
    </row>
    <row r="8" spans="2:12" ht="12.75" customHeight="1">
      <c r="B8" s="83">
        <f t="shared" si="0"/>
        <v>8</v>
      </c>
      <c r="C8" s="98" t="s">
        <v>1891</v>
      </c>
      <c r="D8" s="99"/>
      <c r="E8" s="179">
        <v>42278</v>
      </c>
      <c r="F8" s="100"/>
      <c r="G8" s="101" t="s">
        <v>1895</v>
      </c>
      <c r="H8" s="35"/>
    </row>
    <row r="9" spans="2:12" ht="12.75" customHeight="1">
      <c r="B9" s="83">
        <f t="shared" si="0"/>
        <v>9</v>
      </c>
      <c r="C9" s="98" t="s">
        <v>1887</v>
      </c>
      <c r="D9" s="99"/>
      <c r="E9" s="179">
        <v>42278</v>
      </c>
      <c r="F9" s="102"/>
      <c r="G9" s="101" t="s">
        <v>1893</v>
      </c>
      <c r="H9" s="177"/>
    </row>
    <row r="10" spans="2:12">
      <c r="B10" s="83">
        <f t="shared" si="0"/>
        <v>10</v>
      </c>
      <c r="C10" s="98" t="s">
        <v>1888</v>
      </c>
      <c r="D10" s="99"/>
      <c r="E10" s="179">
        <v>42281</v>
      </c>
      <c r="F10" s="102"/>
      <c r="G10" s="101" t="s">
        <v>1893</v>
      </c>
      <c r="H10" s="177"/>
    </row>
    <row r="11" spans="2:12">
      <c r="B11" s="83">
        <f t="shared" si="0"/>
        <v>11</v>
      </c>
      <c r="C11" s="130" t="s">
        <v>1909</v>
      </c>
      <c r="D11" s="99"/>
      <c r="E11" s="39" t="s">
        <v>19</v>
      </c>
      <c r="F11" s="102"/>
      <c r="G11" s="101" t="s">
        <v>2019</v>
      </c>
      <c r="H11" s="177"/>
      <c r="L11" s="41"/>
    </row>
    <row r="12" spans="2:12">
      <c r="B12" s="83">
        <f t="shared" si="0"/>
        <v>12</v>
      </c>
      <c r="C12" s="130" t="s">
        <v>1831</v>
      </c>
      <c r="D12" s="99"/>
      <c r="E12" s="39" t="s">
        <v>19</v>
      </c>
      <c r="F12" s="102"/>
      <c r="G12" s="101" t="s">
        <v>2019</v>
      </c>
      <c r="H12" s="177"/>
      <c r="L12" s="41"/>
    </row>
    <row r="13" spans="2:12">
      <c r="B13" s="83">
        <f t="shared" si="0"/>
        <v>13</v>
      </c>
      <c r="C13" s="130" t="s">
        <v>1908</v>
      </c>
      <c r="D13" s="99"/>
      <c r="E13" s="39" t="s">
        <v>19</v>
      </c>
      <c r="F13" s="102"/>
      <c r="G13" s="101" t="s">
        <v>2019</v>
      </c>
      <c r="H13" s="177"/>
      <c r="L13" s="41"/>
    </row>
    <row r="14" spans="2:12">
      <c r="B14" s="83">
        <f t="shared" si="0"/>
        <v>14</v>
      </c>
      <c r="C14" s="98" t="s">
        <v>1899</v>
      </c>
      <c r="D14" s="99"/>
      <c r="E14" s="39">
        <v>3</v>
      </c>
      <c r="F14" s="102"/>
      <c r="G14" s="101" t="s">
        <v>2019</v>
      </c>
      <c r="H14" s="35"/>
    </row>
    <row r="15" spans="2:12" ht="12.75" customHeight="1">
      <c r="B15" s="83">
        <f t="shared" si="0"/>
        <v>15</v>
      </c>
      <c r="C15" s="98" t="s">
        <v>1889</v>
      </c>
      <c r="D15" s="99"/>
      <c r="E15" s="180">
        <v>1</v>
      </c>
      <c r="F15" s="102"/>
      <c r="G15" s="101" t="s">
        <v>1894</v>
      </c>
      <c r="H15" s="35"/>
    </row>
    <row r="16" spans="2:12" ht="12.75" customHeight="1">
      <c r="B16" s="83">
        <f t="shared" si="0"/>
        <v>16</v>
      </c>
      <c r="C16" s="98" t="s">
        <v>26</v>
      </c>
      <c r="D16" s="99"/>
      <c r="E16" s="40">
        <v>18</v>
      </c>
      <c r="F16" s="102"/>
      <c r="G16" s="101" t="s">
        <v>29</v>
      </c>
      <c r="H16" s="35"/>
    </row>
    <row r="17" spans="2:12">
      <c r="B17" s="83">
        <f t="shared" si="0"/>
        <v>17</v>
      </c>
      <c r="C17" s="98" t="s">
        <v>30</v>
      </c>
      <c r="D17" s="99"/>
      <c r="E17" s="42">
        <v>0</v>
      </c>
      <c r="F17" s="102"/>
      <c r="G17" s="101" t="s">
        <v>16</v>
      </c>
      <c r="H17" s="177"/>
      <c r="L17" s="41"/>
    </row>
    <row r="18" spans="2:12">
      <c r="B18" s="83">
        <f t="shared" si="0"/>
        <v>18</v>
      </c>
      <c r="C18" s="98" t="s">
        <v>1642</v>
      </c>
      <c r="D18" s="99"/>
      <c r="E18" s="42">
        <v>0</v>
      </c>
      <c r="F18" s="102"/>
      <c r="G18" s="101" t="s">
        <v>1643</v>
      </c>
      <c r="H18" s="35"/>
    </row>
    <row r="19" spans="2:12">
      <c r="B19" s="83">
        <f t="shared" si="0"/>
        <v>19</v>
      </c>
      <c r="C19" s="98" t="s">
        <v>57</v>
      </c>
      <c r="D19" s="99"/>
      <c r="E19" s="43" t="s">
        <v>1757</v>
      </c>
      <c r="F19" s="103"/>
      <c r="G19" s="101" t="s">
        <v>400</v>
      </c>
      <c r="H19" s="35"/>
    </row>
    <row r="20" spans="2:12">
      <c r="B20" s="83">
        <f t="shared" si="0"/>
        <v>20</v>
      </c>
      <c r="C20" s="98" t="s">
        <v>7</v>
      </c>
      <c r="D20" s="99"/>
      <c r="E20" s="65" t="s">
        <v>729</v>
      </c>
      <c r="F20" s="104"/>
      <c r="G20" s="101" t="s">
        <v>6</v>
      </c>
      <c r="H20" s="35"/>
    </row>
    <row r="21" spans="2:12" ht="12.75" customHeight="1">
      <c r="B21" s="83">
        <f t="shared" si="0"/>
        <v>21</v>
      </c>
      <c r="C21" s="93" t="s">
        <v>1898</v>
      </c>
      <c r="D21" s="105"/>
      <c r="E21" s="106"/>
      <c r="F21" s="107"/>
      <c r="G21" s="108"/>
      <c r="H21" s="35"/>
    </row>
    <row r="22" spans="2:12" ht="12.75" customHeight="1">
      <c r="B22" s="83">
        <f t="shared" si="0"/>
        <v>22</v>
      </c>
      <c r="C22" s="98" t="s">
        <v>1905</v>
      </c>
      <c r="D22" s="99"/>
      <c r="E22" s="188">
        <f>IF(OR(E15=20,E15=30), (E10-E8+1), (E10-E8))</f>
        <v>3</v>
      </c>
      <c r="F22" s="102"/>
      <c r="G22" s="101" t="s">
        <v>1913</v>
      </c>
      <c r="H22" s="35"/>
    </row>
    <row r="23" spans="2:12" ht="12.75" customHeight="1">
      <c r="B23" s="83">
        <f t="shared" si="0"/>
        <v>23</v>
      </c>
      <c r="C23" s="98" t="s">
        <v>1906</v>
      </c>
      <c r="D23" s="99"/>
      <c r="E23" s="188">
        <f>IF(OR(E15=20,E15=30), (E10-E9+1), (E10-E9))</f>
        <v>3</v>
      </c>
      <c r="F23" s="102"/>
      <c r="G23" s="101" t="s">
        <v>1914</v>
      </c>
      <c r="H23" s="35"/>
    </row>
    <row r="24" spans="2:12" ht="12.75" customHeight="1">
      <c r="B24" s="83">
        <f t="shared" si="0"/>
        <v>24</v>
      </c>
      <c r="C24" s="98" t="s">
        <v>1907</v>
      </c>
      <c r="D24" s="99"/>
      <c r="E24" s="188">
        <f>IF(E13="Yes",MIN(E14,E23), E23)</f>
        <v>3</v>
      </c>
      <c r="F24" s="102"/>
      <c r="G24" s="101" t="s">
        <v>1948</v>
      </c>
      <c r="H24" s="35"/>
    </row>
    <row r="25" spans="2:12" ht="12.75" customHeight="1">
      <c r="B25" s="83">
        <f t="shared" si="0"/>
        <v>25</v>
      </c>
      <c r="C25" s="93" t="s">
        <v>1947</v>
      </c>
      <c r="D25" s="105"/>
      <c r="E25" s="106"/>
      <c r="F25" s="107"/>
      <c r="G25" s="108"/>
      <c r="H25" s="35"/>
    </row>
    <row r="26" spans="2:12" ht="27" customHeight="1">
      <c r="B26" s="83">
        <f t="shared" si="0"/>
        <v>26</v>
      </c>
      <c r="C26" s="98" t="s">
        <v>1946</v>
      </c>
      <c r="D26" s="99"/>
      <c r="E26" s="181" t="str">
        <f>IF(E22&lt;=0, "Price OPFS", IF(AND(E15=30,E12="Yes"),"Price interim claim","Price DRG"))</f>
        <v>Price DRG</v>
      </c>
      <c r="F26" s="102"/>
      <c r="G26" s="101" t="s">
        <v>1977</v>
      </c>
      <c r="H26" s="35"/>
    </row>
    <row r="27" spans="2:12" ht="12.75" customHeight="1">
      <c r="B27" s="83">
        <f t="shared" si="0"/>
        <v>27</v>
      </c>
      <c r="C27" s="93" t="s">
        <v>1890</v>
      </c>
      <c r="D27" s="105"/>
      <c r="E27" s="106"/>
      <c r="F27" s="107"/>
      <c r="G27" s="108"/>
      <c r="H27" s="35"/>
    </row>
    <row r="28" spans="2:12" ht="12.75" customHeight="1">
      <c r="B28" s="83">
        <f t="shared" si="0"/>
        <v>28</v>
      </c>
      <c r="C28" s="98" t="s">
        <v>48</v>
      </c>
      <c r="D28" s="99"/>
      <c r="E28" s="53">
        <v>18</v>
      </c>
      <c r="F28" s="109"/>
      <c r="G28" s="101" t="s">
        <v>56</v>
      </c>
      <c r="H28" s="35"/>
    </row>
    <row r="29" spans="2:12" ht="12.75" customHeight="1">
      <c r="B29" s="83">
        <f t="shared" si="0"/>
        <v>29</v>
      </c>
      <c r="C29" s="98" t="s">
        <v>1827</v>
      </c>
      <c r="D29" s="99"/>
      <c r="E29" s="53">
        <v>30</v>
      </c>
      <c r="F29" s="109"/>
      <c r="G29" s="101" t="s">
        <v>1828</v>
      </c>
      <c r="H29" s="35"/>
    </row>
    <row r="30" spans="2:12" ht="12.75" customHeight="1">
      <c r="B30" s="83">
        <f t="shared" si="0"/>
        <v>30</v>
      </c>
      <c r="C30" s="98" t="s">
        <v>1829</v>
      </c>
      <c r="D30" s="99"/>
      <c r="E30" s="150">
        <v>500</v>
      </c>
      <c r="F30" s="109"/>
      <c r="G30" s="101" t="s">
        <v>1828</v>
      </c>
      <c r="H30" s="35"/>
    </row>
    <row r="31" spans="2:12">
      <c r="B31" s="83">
        <f t="shared" si="0"/>
        <v>31</v>
      </c>
      <c r="C31" s="93" t="s">
        <v>36</v>
      </c>
      <c r="D31" s="94"/>
      <c r="E31" s="54"/>
      <c r="F31" s="96"/>
      <c r="G31" s="97"/>
      <c r="H31" s="35"/>
    </row>
    <row r="32" spans="2:12" ht="28.15" customHeight="1">
      <c r="B32" s="83">
        <f t="shared" si="0"/>
        <v>32</v>
      </c>
      <c r="C32" s="98" t="s">
        <v>21</v>
      </c>
      <c r="D32" s="99"/>
      <c r="E32" s="55" t="str">
        <f>+VLOOKUP(E20,'DRG Table'!$A$9:$I$1266,2,FALSE)</f>
        <v>Heart Failure</v>
      </c>
      <c r="F32" s="104"/>
      <c r="G32" s="101" t="s">
        <v>27</v>
      </c>
      <c r="H32" s="35"/>
    </row>
    <row r="33" spans="2:8" ht="12.75" customHeight="1">
      <c r="B33" s="83">
        <f t="shared" si="0"/>
        <v>33</v>
      </c>
      <c r="C33" s="98" t="s">
        <v>22</v>
      </c>
      <c r="D33" s="99"/>
      <c r="E33" s="163">
        <f>+VLOOKUP(E20,'DRG Table'!$A$9:$I$1266,3,FALSE)</f>
        <v>5.36</v>
      </c>
      <c r="F33" s="104"/>
      <c r="G33" s="101" t="s">
        <v>27</v>
      </c>
      <c r="H33" s="35"/>
    </row>
    <row r="34" spans="2:8">
      <c r="B34" s="83">
        <f t="shared" si="0"/>
        <v>34</v>
      </c>
      <c r="C34" s="98" t="s">
        <v>1873</v>
      </c>
      <c r="D34" s="99"/>
      <c r="E34" s="56">
        <f>+VLOOKUP(E20,'DRG Table'!$A$9:$I$1266,4,FALSE)</f>
        <v>0.95909999999999995</v>
      </c>
      <c r="F34" s="104"/>
      <c r="G34" s="101" t="s">
        <v>27</v>
      </c>
      <c r="H34" s="35"/>
    </row>
    <row r="35" spans="2:8">
      <c r="B35" s="83">
        <f t="shared" si="0"/>
        <v>35</v>
      </c>
      <c r="C35" s="98" t="s">
        <v>40</v>
      </c>
      <c r="D35" s="99"/>
      <c r="E35" s="191">
        <f>+VLOOKUP(E20,'DRG Table'!$A$9:$I$1266,5,FALSE)</f>
        <v>1</v>
      </c>
      <c r="F35" s="104"/>
      <c r="G35" s="101" t="s">
        <v>27</v>
      </c>
      <c r="H35" s="35"/>
    </row>
    <row r="36" spans="2:8" ht="12.75" customHeight="1">
      <c r="B36" s="83">
        <f t="shared" si="0"/>
        <v>36</v>
      </c>
      <c r="C36" s="98" t="s">
        <v>39</v>
      </c>
      <c r="D36" s="99"/>
      <c r="E36" s="191">
        <f>IF(E16&lt;=E28, VLOOKUP(E20,'DRG Table'!$A$9:$I$1266,6,FALSE), 1)</f>
        <v>1.25</v>
      </c>
      <c r="F36" s="104"/>
      <c r="G36" s="101" t="s">
        <v>1949</v>
      </c>
      <c r="H36" s="177"/>
    </row>
    <row r="37" spans="2:8" ht="12.75" customHeight="1">
      <c r="B37" s="83">
        <f t="shared" si="0"/>
        <v>37</v>
      </c>
      <c r="C37" s="98" t="s">
        <v>1900</v>
      </c>
      <c r="D37" s="99"/>
      <c r="E37" s="185">
        <f>VLOOKUP(E20,'DRG Table'!$A$9:$I$1266,7,FALSE)</f>
        <v>0.8</v>
      </c>
      <c r="F37" s="104"/>
      <c r="G37" s="101" t="s">
        <v>1903</v>
      </c>
      <c r="H37" s="177"/>
    </row>
    <row r="38" spans="2:8">
      <c r="B38" s="83">
        <f t="shared" si="0"/>
        <v>38</v>
      </c>
      <c r="C38" s="93" t="s">
        <v>45</v>
      </c>
      <c r="D38" s="94"/>
      <c r="E38" s="54"/>
      <c r="F38" s="96"/>
      <c r="G38" s="97"/>
      <c r="H38" s="44"/>
    </row>
    <row r="39" spans="2:8">
      <c r="B39" s="83">
        <f t="shared" si="0"/>
        <v>39</v>
      </c>
      <c r="C39" s="98" t="s">
        <v>1822</v>
      </c>
      <c r="D39" s="99"/>
      <c r="E39" s="148" t="str">
        <f>IF(E$19 = "OOS", "Out of State", VLOOKUP(E$19,'Provider Table'!$A$2:$O$86,3,FALSE))</f>
        <v>Maryvale Hospital Med Ctr</v>
      </c>
      <c r="F39" s="102"/>
      <c r="G39" s="101" t="s">
        <v>401</v>
      </c>
      <c r="H39" s="35"/>
    </row>
    <row r="40" spans="2:8">
      <c r="B40" s="83">
        <f t="shared" si="0"/>
        <v>40</v>
      </c>
      <c r="C40" s="98" t="s">
        <v>396</v>
      </c>
      <c r="D40" s="99"/>
      <c r="E40" s="148" t="str">
        <f>IF(E$19 = "OOS", 'Out-of-State Provs'!C3, VLOOKUP(E$19,'Provider Table'!$A$2:$O$86,5,FALSE))</f>
        <v>All Other</v>
      </c>
      <c r="F40" s="102"/>
      <c r="G40" s="101" t="s">
        <v>401</v>
      </c>
      <c r="H40" s="35"/>
    </row>
    <row r="41" spans="2:8">
      <c r="B41" s="83">
        <f t="shared" si="0"/>
        <v>41</v>
      </c>
      <c r="C41" s="98" t="s">
        <v>12</v>
      </c>
      <c r="D41" s="99"/>
      <c r="E41" s="212">
        <f>IF(E$19 = "OOS",'Out-of-State Provs'!C6, VLOOKUP(E$19,'Provider Table'!$A$2:$O$86,11,FALSE))</f>
        <v>0.249</v>
      </c>
      <c r="F41" s="102"/>
      <c r="G41" s="101" t="s">
        <v>1902</v>
      </c>
      <c r="H41" s="35"/>
    </row>
    <row r="42" spans="2:8" ht="12.75" customHeight="1">
      <c r="B42" s="83">
        <f t="shared" si="0"/>
        <v>42</v>
      </c>
      <c r="C42" s="98" t="s">
        <v>402</v>
      </c>
      <c r="D42" s="99"/>
      <c r="E42" s="131">
        <f>IF(E$19 = "OOS",'Out-of-State Provs'!C4, VLOOKUP(E$19,'Provider Table'!$A$2:$O$86,9,FALSE))</f>
        <v>5430.29</v>
      </c>
      <c r="F42" s="102"/>
      <c r="G42" s="151" t="s">
        <v>401</v>
      </c>
      <c r="H42" s="35"/>
    </row>
    <row r="43" spans="2:8" ht="12.75" customHeight="1">
      <c r="B43" s="83">
        <f t="shared" si="0"/>
        <v>43</v>
      </c>
      <c r="C43" s="98" t="s">
        <v>1881</v>
      </c>
      <c r="D43" s="99"/>
      <c r="E43" s="176">
        <f>IF(E$19 = "OOS",'Out-of-State Provs'!C5, VLOOKUP(E$19,'Provider Table'!$A$2:$O$86,10,FALSE))</f>
        <v>1</v>
      </c>
      <c r="F43" s="104"/>
      <c r="G43" s="101" t="s">
        <v>401</v>
      </c>
      <c r="H43" s="35"/>
    </row>
    <row r="44" spans="2:8" ht="12.75" customHeight="1">
      <c r="B44" s="83">
        <f t="shared" si="0"/>
        <v>44</v>
      </c>
      <c r="C44" s="98" t="s">
        <v>1880</v>
      </c>
      <c r="D44" s="99"/>
      <c r="E44" s="176">
        <f>IF(E$19 = "OOS",'Out-of-State Provs'!C7, VLOOKUP(E$19,'Provider Table'!$A$2:$O$86,15,FALSE))</f>
        <v>0.9708</v>
      </c>
      <c r="F44" s="104"/>
      <c r="G44" s="101" t="s">
        <v>401</v>
      </c>
      <c r="H44" s="35"/>
    </row>
    <row r="45" spans="2:8" ht="12.75" customHeight="1">
      <c r="B45" s="83">
        <f t="shared" si="0"/>
        <v>45</v>
      </c>
      <c r="C45" s="98" t="s">
        <v>2015</v>
      </c>
      <c r="D45" s="99"/>
      <c r="E45" s="186">
        <f>IF(E$19 = "OOS",'Out-of-State Provs'!C8, VLOOKUP(E$19,'Provider Table'!$A$2:$O$86,12,FALSE))</f>
        <v>65000</v>
      </c>
      <c r="F45" s="104"/>
      <c r="G45" s="101" t="s">
        <v>1902</v>
      </c>
      <c r="H45" s="35"/>
    </row>
    <row r="46" spans="2:8">
      <c r="B46" s="83">
        <f t="shared" si="0"/>
        <v>46</v>
      </c>
      <c r="C46" s="143" t="s">
        <v>1826</v>
      </c>
      <c r="D46" s="144"/>
      <c r="E46" s="145"/>
      <c r="F46" s="146"/>
      <c r="G46" s="147"/>
      <c r="H46" s="35"/>
    </row>
    <row r="47" spans="2:8">
      <c r="B47" s="83">
        <f t="shared" si="0"/>
        <v>47</v>
      </c>
      <c r="C47" s="132" t="s">
        <v>1647</v>
      </c>
      <c r="D47" s="133"/>
      <c r="E47" s="190">
        <f>MAX(E35:E36)</f>
        <v>1.25</v>
      </c>
      <c r="F47" s="134"/>
      <c r="G47" s="135" t="s">
        <v>1950</v>
      </c>
      <c r="H47" s="35"/>
    </row>
    <row r="48" spans="2:8">
      <c r="B48" s="83">
        <f t="shared" si="0"/>
        <v>48</v>
      </c>
      <c r="C48" s="132" t="s">
        <v>392</v>
      </c>
      <c r="D48" s="133"/>
      <c r="E48" s="57">
        <f>IF(E26="Price DRG",E42*E34*E43*E47,"N/A")</f>
        <v>6510.2389237499992</v>
      </c>
      <c r="F48" s="134"/>
      <c r="G48" s="135" t="s">
        <v>1951</v>
      </c>
      <c r="H48" s="35"/>
    </row>
    <row r="49" spans="2:8">
      <c r="B49" s="83">
        <f t="shared" si="0"/>
        <v>49</v>
      </c>
      <c r="C49" s="110" t="s">
        <v>1825</v>
      </c>
      <c r="D49" s="111"/>
      <c r="E49" s="58"/>
      <c r="F49" s="112"/>
      <c r="G49" s="113"/>
      <c r="H49" s="35"/>
    </row>
    <row r="50" spans="2:8" s="45" customFormat="1">
      <c r="B50" s="83">
        <f t="shared" si="0"/>
        <v>50</v>
      </c>
      <c r="C50" s="138" t="s">
        <v>1896</v>
      </c>
      <c r="D50" s="139"/>
      <c r="E50" s="140" t="str">
        <f>IF(E26="Price DRG", IF(OR(E15=2, E15= 5, E15=66), "Yes", "No"),"N/A")</f>
        <v>No</v>
      </c>
      <c r="F50" s="136"/>
      <c r="G50" s="137" t="s">
        <v>1952</v>
      </c>
      <c r="H50" s="35"/>
    </row>
    <row r="51" spans="2:8" s="45" customFormat="1">
      <c r="B51" s="83">
        <f t="shared" si="0"/>
        <v>51</v>
      </c>
      <c r="C51" s="138" t="s">
        <v>18</v>
      </c>
      <c r="D51" s="139"/>
      <c r="E51" s="140" t="str">
        <f>IF(E50="Yes", IF(AND(LEFT(E20,3) &lt;&gt; "580", LEFT(E20,3) &lt;&gt; "581"), "Yes", "No"), "N/A")</f>
        <v>N/A</v>
      </c>
      <c r="F51" s="136"/>
      <c r="G51" s="137" t="s">
        <v>1953</v>
      </c>
      <c r="H51" s="35"/>
    </row>
    <row r="52" spans="2:8">
      <c r="B52" s="83">
        <f t="shared" si="0"/>
        <v>52</v>
      </c>
      <c r="C52" s="132" t="s">
        <v>391</v>
      </c>
      <c r="D52" s="133"/>
      <c r="E52" s="141" t="str">
        <f>IF(E50="Yes",(E48/E33)*(E22+1),"N/A")</f>
        <v>N/A</v>
      </c>
      <c r="F52" s="134"/>
      <c r="G52" s="142" t="s">
        <v>2046</v>
      </c>
      <c r="H52" s="46"/>
    </row>
    <row r="53" spans="2:8">
      <c r="B53" s="83">
        <f t="shared" si="0"/>
        <v>53</v>
      </c>
      <c r="C53" s="132" t="s">
        <v>52</v>
      </c>
      <c r="D53" s="133"/>
      <c r="E53" s="141" t="str">
        <f>IF(E50="Yes",IF(E52&lt;E48,"Yes","No"),"N/A")</f>
        <v>N/A</v>
      </c>
      <c r="F53" s="134"/>
      <c r="G53" s="142" t="s">
        <v>1954</v>
      </c>
      <c r="H53" s="35"/>
    </row>
    <row r="54" spans="2:8">
      <c r="B54" s="83">
        <f t="shared" si="0"/>
        <v>54</v>
      </c>
      <c r="C54" s="132" t="s">
        <v>54</v>
      </c>
      <c r="D54" s="133"/>
      <c r="E54" s="141">
        <f>IF(E53="Yes", E52, E48)</f>
        <v>6510.2389237499992</v>
      </c>
      <c r="F54" s="134"/>
      <c r="G54" s="142" t="s">
        <v>1955</v>
      </c>
      <c r="H54" s="35"/>
    </row>
    <row r="55" spans="2:8">
      <c r="B55" s="83">
        <f t="shared" si="0"/>
        <v>55</v>
      </c>
      <c r="C55" s="110" t="s">
        <v>49</v>
      </c>
      <c r="D55" s="111"/>
      <c r="E55" s="129"/>
      <c r="F55" s="112"/>
      <c r="G55" s="113"/>
      <c r="H55" s="35"/>
    </row>
    <row r="56" spans="2:8">
      <c r="B56" s="83">
        <f t="shared" si="0"/>
        <v>56</v>
      </c>
      <c r="C56" s="98" t="s">
        <v>53</v>
      </c>
      <c r="D56" s="99"/>
      <c r="E56" s="59">
        <f>IF(E26="Price DRG",E7*E41,"N/A")</f>
        <v>12450</v>
      </c>
      <c r="F56" s="104">
        <v>0</v>
      </c>
      <c r="G56" s="115" t="s">
        <v>1956</v>
      </c>
      <c r="H56" s="35"/>
    </row>
    <row r="57" spans="2:8">
      <c r="B57" s="83">
        <f t="shared" si="0"/>
        <v>57</v>
      </c>
      <c r="C57" s="98" t="s">
        <v>2014</v>
      </c>
      <c r="D57" s="99"/>
      <c r="E57" s="59">
        <f>IF(E26="Price DRG",E45+E54,"N/A")</f>
        <v>71510.238923750003</v>
      </c>
      <c r="F57" s="104"/>
      <c r="G57" s="115" t="s">
        <v>2016</v>
      </c>
      <c r="H57" s="35"/>
    </row>
    <row r="58" spans="2:8">
      <c r="B58" s="83">
        <f t="shared" si="0"/>
        <v>58</v>
      </c>
      <c r="C58" s="98" t="s">
        <v>2013</v>
      </c>
      <c r="D58" s="99"/>
      <c r="E58" s="59">
        <f>IF(E26="Price DRG",IF((E56&gt;E57), (E56-E57), 0),"N/A")</f>
        <v>0</v>
      </c>
      <c r="F58" s="104"/>
      <c r="G58" s="116" t="s">
        <v>2017</v>
      </c>
      <c r="H58" s="35"/>
    </row>
    <row r="59" spans="2:8">
      <c r="B59" s="83">
        <f t="shared" si="0"/>
        <v>59</v>
      </c>
      <c r="C59" s="98" t="s">
        <v>50</v>
      </c>
      <c r="D59" s="99"/>
      <c r="E59" s="60" t="str">
        <f>IF(E26="Price DRG",IF(E58&gt;0,"Yes","No"),"N/A")</f>
        <v>No</v>
      </c>
      <c r="F59" s="104"/>
      <c r="G59" s="117" t="s">
        <v>2018</v>
      </c>
      <c r="H59" s="35"/>
    </row>
    <row r="60" spans="2:8">
      <c r="B60" s="83">
        <f t="shared" si="0"/>
        <v>60</v>
      </c>
      <c r="C60" s="98" t="s">
        <v>51</v>
      </c>
      <c r="D60" s="99"/>
      <c r="E60" s="59">
        <f>IF(E59="Yes", (E58*E37),0)</f>
        <v>0</v>
      </c>
      <c r="F60" s="104"/>
      <c r="G60" s="116" t="s">
        <v>1957</v>
      </c>
      <c r="H60" s="35"/>
    </row>
    <row r="61" spans="2:8">
      <c r="B61" s="83">
        <f t="shared" si="0"/>
        <v>61</v>
      </c>
      <c r="C61" s="110" t="s">
        <v>2005</v>
      </c>
      <c r="D61" s="111"/>
      <c r="E61" s="58"/>
      <c r="F61" s="112"/>
      <c r="G61" s="113"/>
      <c r="H61" s="35"/>
    </row>
    <row r="62" spans="2:8">
      <c r="B62" s="83">
        <f t="shared" si="0"/>
        <v>62</v>
      </c>
      <c r="C62" s="132" t="s">
        <v>1910</v>
      </c>
      <c r="D62" s="133"/>
      <c r="E62" s="178" t="str">
        <f>IF(AND(E26="Price DRG",E13="Yes",E24&lt;E23), ((E24+1)/E33),"N/A")</f>
        <v>N/A</v>
      </c>
      <c r="F62" s="134"/>
      <c r="G62" s="142" t="s">
        <v>2057</v>
      </c>
      <c r="H62" s="35"/>
    </row>
    <row r="63" spans="2:8">
      <c r="B63" s="83">
        <f t="shared" si="0"/>
        <v>63</v>
      </c>
      <c r="C63" s="132" t="s">
        <v>1911</v>
      </c>
      <c r="D63" s="133"/>
      <c r="E63" s="178" t="str">
        <f>IF(AND(E26="Price DRG",E62="N/A",E11="No"), (E24/E33),"N/A")</f>
        <v>N/A</v>
      </c>
      <c r="F63" s="134"/>
      <c r="G63" s="142" t="s">
        <v>2044</v>
      </c>
      <c r="H63" s="35"/>
    </row>
    <row r="64" spans="2:8" ht="27.75" customHeight="1">
      <c r="B64" s="83">
        <f t="shared" si="0"/>
        <v>64</v>
      </c>
      <c r="C64" s="132" t="s">
        <v>1912</v>
      </c>
      <c r="D64" s="133"/>
      <c r="E64" s="178" t="str">
        <f>IF(AND(E26="Price DRG",E62="N/A",E63="N/A",E12="No"), ((E24+1)/E33),"N/A")</f>
        <v>N/A</v>
      </c>
      <c r="F64" s="134"/>
      <c r="G64" s="142" t="s">
        <v>1958</v>
      </c>
      <c r="H64" s="35"/>
    </row>
    <row r="65" spans="2:8" ht="28.5" customHeight="1">
      <c r="B65" s="83">
        <f t="shared" si="0"/>
        <v>65</v>
      </c>
      <c r="C65" s="132" t="s">
        <v>2006</v>
      </c>
      <c r="D65" s="133"/>
      <c r="E65" s="178">
        <f>IF(E26="Price DRG", IF(ISNUMBER(E62), E62, IF(ISNUMBER(E63), E63, IF(ISNUMBER(E64), E64, 1))),"N/A")</f>
        <v>1</v>
      </c>
      <c r="F65" s="134"/>
      <c r="G65" s="142" t="s">
        <v>1960</v>
      </c>
      <c r="H65" s="47"/>
    </row>
    <row r="66" spans="2:8">
      <c r="B66" s="83">
        <f t="shared" si="0"/>
        <v>66</v>
      </c>
      <c r="C66" s="132" t="s">
        <v>2007</v>
      </c>
      <c r="D66" s="133"/>
      <c r="E66" s="178">
        <f>IF(E26="Price DRG", IF(E65&lt;=1, E65, 1),"N/A")</f>
        <v>1</v>
      </c>
      <c r="F66" s="134"/>
      <c r="G66" s="142" t="s">
        <v>1959</v>
      </c>
      <c r="H66" s="47"/>
    </row>
    <row r="67" spans="2:8">
      <c r="B67" s="83">
        <f t="shared" si="0"/>
        <v>67</v>
      </c>
      <c r="C67" s="132" t="s">
        <v>2008</v>
      </c>
      <c r="D67" s="133"/>
      <c r="E67" s="141">
        <f>IF(E26="Price DRG", E54*E66, "N/A")</f>
        <v>6510.2389237499992</v>
      </c>
      <c r="F67" s="134"/>
      <c r="G67" s="142" t="s">
        <v>1961</v>
      </c>
      <c r="H67" s="35"/>
    </row>
    <row r="68" spans="2:8">
      <c r="B68" s="83">
        <f t="shared" si="0"/>
        <v>68</v>
      </c>
      <c r="C68" s="132" t="s">
        <v>2009</v>
      </c>
      <c r="D68" s="133"/>
      <c r="E68" s="141">
        <f>IF(E26="Price DRG", E60*E66,"N/A")</f>
        <v>0</v>
      </c>
      <c r="F68" s="134"/>
      <c r="G68" s="142" t="s">
        <v>1962</v>
      </c>
      <c r="H68" s="35"/>
    </row>
    <row r="69" spans="2:8">
      <c r="B69" s="83">
        <f t="shared" si="0"/>
        <v>69</v>
      </c>
      <c r="C69" s="110" t="s">
        <v>1882</v>
      </c>
      <c r="D69" s="111"/>
      <c r="E69" s="58"/>
      <c r="F69" s="112"/>
      <c r="G69" s="113"/>
      <c r="H69" s="35"/>
    </row>
    <row r="70" spans="2:8">
      <c r="B70" s="83">
        <f t="shared" si="0"/>
        <v>70</v>
      </c>
      <c r="C70" s="132" t="s">
        <v>1884</v>
      </c>
      <c r="D70" s="133"/>
      <c r="E70" s="141">
        <f>IF(E26="Price DRG", E67*E44, "N/A")</f>
        <v>6320.1399471764989</v>
      </c>
      <c r="F70" s="134"/>
      <c r="G70" s="142" t="s">
        <v>1963</v>
      </c>
      <c r="H70" s="35"/>
    </row>
    <row r="71" spans="2:8">
      <c r="B71" s="83">
        <f t="shared" si="0"/>
        <v>71</v>
      </c>
      <c r="C71" s="132" t="s">
        <v>1885</v>
      </c>
      <c r="D71" s="133"/>
      <c r="E71" s="141">
        <f>IF(E26="Price DRG", E68*E44, "N/A")</f>
        <v>0</v>
      </c>
      <c r="F71" s="134"/>
      <c r="G71" s="142" t="s">
        <v>1964</v>
      </c>
      <c r="H71" s="35"/>
    </row>
    <row r="72" spans="2:8">
      <c r="B72" s="83">
        <f t="shared" si="0"/>
        <v>72</v>
      </c>
      <c r="C72" s="132" t="s">
        <v>1883</v>
      </c>
      <c r="D72" s="133"/>
      <c r="E72" s="141">
        <f>IF(E26="Price DRG", E70+E71, "N/A")</f>
        <v>6320.1399471764989</v>
      </c>
      <c r="F72" s="134"/>
      <c r="G72" s="142" t="s">
        <v>1965</v>
      </c>
      <c r="H72" s="35"/>
    </row>
    <row r="73" spans="2:8" s="45" customFormat="1">
      <c r="B73" s="83">
        <f t="shared" si="0"/>
        <v>73</v>
      </c>
      <c r="C73" s="149" t="s">
        <v>1966</v>
      </c>
      <c r="D73" s="122"/>
      <c r="E73" s="62"/>
      <c r="F73" s="114"/>
      <c r="G73" s="123" t="s">
        <v>1966</v>
      </c>
      <c r="H73" s="35"/>
    </row>
    <row r="74" spans="2:8">
      <c r="B74" s="83">
        <f t="shared" si="0"/>
        <v>74</v>
      </c>
      <c r="C74" s="158" t="s">
        <v>1824</v>
      </c>
      <c r="D74" s="159"/>
      <c r="E74" s="160"/>
      <c r="F74" s="161"/>
      <c r="G74" s="162"/>
      <c r="H74" s="35"/>
    </row>
    <row r="75" spans="2:8" s="45" customFormat="1">
      <c r="B75" s="83">
        <f t="shared" si="0"/>
        <v>75</v>
      </c>
      <c r="C75" s="152" t="s">
        <v>1904</v>
      </c>
      <c r="D75" s="153"/>
      <c r="E75" s="154" t="str">
        <f>IF(E26="Price interim claim", IF(E23&gt;=E29,"Yes","Deny"),"N/A")</f>
        <v>N/A</v>
      </c>
      <c r="F75" s="155"/>
      <c r="G75" s="156" t="s">
        <v>1967</v>
      </c>
      <c r="H75" s="35"/>
    </row>
    <row r="76" spans="2:8" s="45" customFormat="1">
      <c r="B76" s="83">
        <f t="shared" si="0"/>
        <v>76</v>
      </c>
      <c r="C76" s="157" t="s">
        <v>1830</v>
      </c>
      <c r="D76" s="153"/>
      <c r="E76" s="154" t="str">
        <f>IF(E26="Price interim claim",IF(E75="Yes",(E23*E30),0),"N/A")</f>
        <v>N/A</v>
      </c>
      <c r="F76" s="155"/>
      <c r="G76" s="156" t="s">
        <v>1968</v>
      </c>
      <c r="H76" s="35"/>
    </row>
    <row r="77" spans="2:8">
      <c r="B77" s="83">
        <f t="shared" si="0"/>
        <v>77</v>
      </c>
      <c r="C77" s="118" t="s">
        <v>28</v>
      </c>
      <c r="D77" s="119"/>
      <c r="E77" s="61"/>
      <c r="F77" s="120"/>
      <c r="G77" s="121"/>
      <c r="H77" s="35"/>
    </row>
    <row r="78" spans="2:8" s="45" customFormat="1" ht="30" customHeight="1">
      <c r="B78" s="83">
        <f t="shared" si="0"/>
        <v>78</v>
      </c>
      <c r="C78" s="193" t="s">
        <v>17</v>
      </c>
      <c r="D78" s="122"/>
      <c r="E78" s="62">
        <f>IF(E26="Price OPFS", E26, IF(E26="Price DRG", ROUND(E72,2), IF(E26="Price Interim Claim", ROUND(E76,2), 0)))</f>
        <v>6320.14</v>
      </c>
      <c r="F78" s="114"/>
      <c r="G78" s="123" t="s">
        <v>1969</v>
      </c>
      <c r="H78" s="35"/>
    </row>
    <row r="79" spans="2:8">
      <c r="B79" s="83">
        <f t="shared" ref="B79:B80" si="1">B78+1</f>
        <v>79</v>
      </c>
      <c r="C79" s="98" t="s">
        <v>30</v>
      </c>
      <c r="D79" s="99"/>
      <c r="E79" s="60">
        <f>E17</f>
        <v>0</v>
      </c>
      <c r="F79" s="104"/>
      <c r="G79" s="123" t="s">
        <v>1925</v>
      </c>
      <c r="H79" s="35"/>
    </row>
    <row r="80" spans="2:8">
      <c r="B80" s="83">
        <f t="shared" si="1"/>
        <v>80</v>
      </c>
      <c r="C80" s="98" t="s">
        <v>1642</v>
      </c>
      <c r="D80" s="99"/>
      <c r="E80" s="60">
        <f>E18</f>
        <v>0</v>
      </c>
      <c r="F80" s="104"/>
      <c r="G80" s="124" t="s">
        <v>1926</v>
      </c>
      <c r="H80" s="35"/>
    </row>
    <row r="81" spans="2:8" ht="25.5">
      <c r="B81" s="83">
        <f t="shared" ref="B81" si="2">B80+1</f>
        <v>81</v>
      </c>
      <c r="C81" s="98" t="s">
        <v>24</v>
      </c>
      <c r="D81" s="99"/>
      <c r="E81" s="189">
        <f>IF(E78="Price OPFS", E78, IF((E78-E79-E80)&gt;0,E78-E79-E80,0))</f>
        <v>6320.14</v>
      </c>
      <c r="F81" s="104"/>
      <c r="G81" s="123" t="s">
        <v>1970</v>
      </c>
      <c r="H81" s="35"/>
    </row>
    <row r="82" spans="2:8" s="48" customFormat="1">
      <c r="B82" s="321" t="s">
        <v>23</v>
      </c>
      <c r="C82" s="322"/>
      <c r="D82" s="322"/>
      <c r="E82" s="322"/>
      <c r="F82" s="322"/>
      <c r="G82" s="323"/>
      <c r="H82" s="36"/>
    </row>
    <row r="84" spans="2:8">
      <c r="E84" s="187"/>
    </row>
    <row r="85" spans="2:8">
      <c r="E85" s="50"/>
    </row>
    <row r="86" spans="2:8">
      <c r="E86" s="50"/>
    </row>
    <row r="87" spans="2:8">
      <c r="E87" s="50"/>
    </row>
    <row r="88" spans="2:8">
      <c r="E88" s="50"/>
    </row>
  </sheetData>
  <mergeCells count="6">
    <mergeCell ref="C2:F2"/>
    <mergeCell ref="C3:G3"/>
    <mergeCell ref="B82:G82"/>
    <mergeCell ref="K6:L6"/>
    <mergeCell ref="F4:G4"/>
    <mergeCell ref="C4:D4"/>
  </mergeCells>
  <phoneticPr fontId="10" type="noConversion"/>
  <dataValidations count="2">
    <dataValidation type="whole" operator="lessThanOrEqual" allowBlank="1" showInputMessage="1" showErrorMessage="1" sqref="E16">
      <formula1>110</formula1>
    </dataValidation>
    <dataValidation type="list" allowBlank="1" showInputMessage="1" showErrorMessage="1" sqref="E11:E13">
      <formula1>$K$7:$L$7</formula1>
    </dataValidation>
  </dataValidations>
  <pageMargins left="0.75" right="0.75" top="1" bottom="1" header="0.5" footer="0.5"/>
  <pageSetup scale="5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6"/>
  <sheetViews>
    <sheetView workbookViewId="0">
      <selection sqref="A1:I1"/>
    </sheetView>
  </sheetViews>
  <sheetFormatPr defaultRowHeight="12.75"/>
  <cols>
    <col min="2" max="2" width="37" customWidth="1"/>
  </cols>
  <sheetData>
    <row r="1" spans="1:9">
      <c r="A1" s="334" t="s">
        <v>1874</v>
      </c>
      <c r="B1" s="335"/>
      <c r="C1" s="335"/>
      <c r="D1" s="335"/>
      <c r="E1" s="335"/>
      <c r="F1" s="335"/>
      <c r="G1" s="335"/>
      <c r="H1" s="335"/>
      <c r="I1" s="336"/>
    </row>
    <row r="2" spans="1:9">
      <c r="A2" s="337" t="s">
        <v>2055</v>
      </c>
      <c r="B2" s="338"/>
      <c r="C2" s="338"/>
      <c r="D2" s="338"/>
      <c r="E2" s="338"/>
      <c r="F2" s="338"/>
      <c r="G2" s="338"/>
      <c r="H2" s="338"/>
      <c r="I2" s="339"/>
    </row>
    <row r="3" spans="1:9">
      <c r="A3" s="334" t="s">
        <v>1641</v>
      </c>
      <c r="B3" s="335"/>
      <c r="C3" s="335"/>
      <c r="D3" s="335"/>
      <c r="E3" s="335"/>
      <c r="F3" s="335"/>
      <c r="G3" s="335"/>
      <c r="H3" s="335"/>
      <c r="I3" s="336"/>
    </row>
    <row r="4" spans="1:9">
      <c r="A4" s="340" t="s">
        <v>389</v>
      </c>
      <c r="B4" s="341"/>
      <c r="C4" s="341"/>
      <c r="D4" s="341"/>
      <c r="E4" s="341"/>
      <c r="F4" s="341"/>
      <c r="G4" s="341"/>
      <c r="H4" s="341"/>
      <c r="I4" s="342"/>
    </row>
    <row r="5" spans="1:9">
      <c r="A5" s="343"/>
      <c r="B5" s="344"/>
      <c r="C5" s="344"/>
      <c r="D5" s="344"/>
      <c r="E5" s="344"/>
      <c r="F5" s="344"/>
      <c r="G5" s="344"/>
      <c r="H5" s="344"/>
      <c r="I5" s="345"/>
    </row>
    <row r="6" spans="1:9">
      <c r="A6" s="346" t="s">
        <v>7</v>
      </c>
      <c r="B6" s="349" t="s">
        <v>8</v>
      </c>
      <c r="C6" s="352" t="s">
        <v>1648</v>
      </c>
      <c r="D6" s="354" t="s">
        <v>47</v>
      </c>
      <c r="E6" s="329" t="s">
        <v>2047</v>
      </c>
      <c r="F6" s="329" t="s">
        <v>2048</v>
      </c>
      <c r="G6" s="329" t="s">
        <v>1901</v>
      </c>
      <c r="H6" s="332" t="s">
        <v>46</v>
      </c>
      <c r="I6" s="333"/>
    </row>
    <row r="7" spans="1:9">
      <c r="A7" s="347"/>
      <c r="B7" s="350"/>
      <c r="C7" s="352"/>
      <c r="D7" s="355"/>
      <c r="E7" s="330"/>
      <c r="F7" s="330"/>
      <c r="G7" s="330"/>
      <c r="H7" s="332"/>
      <c r="I7" s="333"/>
    </row>
    <row r="8" spans="1:9">
      <c r="A8" s="348"/>
      <c r="B8" s="351"/>
      <c r="C8" s="353"/>
      <c r="D8" s="356"/>
      <c r="E8" s="331"/>
      <c r="F8" s="331"/>
      <c r="G8" s="331"/>
      <c r="H8" s="3" t="s">
        <v>14</v>
      </c>
      <c r="I8" s="4" t="s">
        <v>15</v>
      </c>
    </row>
    <row r="9" spans="1:9">
      <c r="A9" s="63" t="s">
        <v>1848</v>
      </c>
      <c r="B9" s="5" t="s">
        <v>1849</v>
      </c>
      <c r="C9" s="6">
        <v>7.59</v>
      </c>
      <c r="D9" s="7">
        <v>6.6673999999999998</v>
      </c>
      <c r="E9" s="25">
        <v>1</v>
      </c>
      <c r="F9" s="26">
        <v>1.25</v>
      </c>
      <c r="G9" s="183">
        <v>0.8</v>
      </c>
      <c r="H9" s="15" t="s">
        <v>14</v>
      </c>
      <c r="I9" s="16" t="s">
        <v>32</v>
      </c>
    </row>
    <row r="10" spans="1:9">
      <c r="A10" s="63" t="s">
        <v>1850</v>
      </c>
      <c r="B10" s="5" t="s">
        <v>1849</v>
      </c>
      <c r="C10" s="6">
        <v>8.15</v>
      </c>
      <c r="D10" s="7">
        <v>7.2981999999999996</v>
      </c>
      <c r="E10" s="25">
        <v>1</v>
      </c>
      <c r="F10" s="26">
        <v>1.25</v>
      </c>
      <c r="G10" s="183">
        <v>0.8</v>
      </c>
      <c r="H10" s="8" t="s">
        <v>14</v>
      </c>
      <c r="I10" s="9" t="s">
        <v>32</v>
      </c>
    </row>
    <row r="11" spans="1:9">
      <c r="A11" s="63" t="s">
        <v>1851</v>
      </c>
      <c r="B11" s="5" t="s">
        <v>1849</v>
      </c>
      <c r="C11" s="6">
        <v>11.88</v>
      </c>
      <c r="D11" s="7">
        <v>9.0946999999999996</v>
      </c>
      <c r="E11" s="25">
        <v>1</v>
      </c>
      <c r="F11" s="26">
        <v>1.25</v>
      </c>
      <c r="G11" s="183">
        <v>0.8</v>
      </c>
      <c r="H11" s="8" t="s">
        <v>14</v>
      </c>
      <c r="I11" s="9" t="s">
        <v>32</v>
      </c>
    </row>
    <row r="12" spans="1:9">
      <c r="A12" s="64" t="s">
        <v>1852</v>
      </c>
      <c r="B12" s="10" t="s">
        <v>1849</v>
      </c>
      <c r="C12" s="11">
        <v>28.65</v>
      </c>
      <c r="D12" s="12">
        <v>17.752600000000001</v>
      </c>
      <c r="E12" s="27">
        <v>1</v>
      </c>
      <c r="F12" s="28">
        <v>1.25</v>
      </c>
      <c r="G12" s="184">
        <v>0.8</v>
      </c>
      <c r="H12" s="13" t="s">
        <v>14</v>
      </c>
      <c r="I12" s="14" t="s">
        <v>32</v>
      </c>
    </row>
    <row r="13" spans="1:9">
      <c r="A13" s="63" t="s">
        <v>1853</v>
      </c>
      <c r="B13" s="5" t="s">
        <v>1854</v>
      </c>
      <c r="C13" s="6">
        <v>9.36</v>
      </c>
      <c r="D13" s="7">
        <v>9.0556999999999999</v>
      </c>
      <c r="E13" s="25">
        <v>1</v>
      </c>
      <c r="F13" s="26">
        <v>1.25</v>
      </c>
      <c r="G13" s="183">
        <v>0.8</v>
      </c>
      <c r="H13" s="15" t="s">
        <v>14</v>
      </c>
      <c r="I13" s="16" t="s">
        <v>32</v>
      </c>
    </row>
    <row r="14" spans="1:9">
      <c r="A14" s="63" t="s">
        <v>1855</v>
      </c>
      <c r="B14" s="5" t="s">
        <v>1854</v>
      </c>
      <c r="C14" s="6">
        <v>13.05</v>
      </c>
      <c r="D14" s="7">
        <v>10.0846</v>
      </c>
      <c r="E14" s="25">
        <v>1</v>
      </c>
      <c r="F14" s="26">
        <v>1.25</v>
      </c>
      <c r="G14" s="183">
        <v>0.8</v>
      </c>
      <c r="H14" s="8" t="s">
        <v>14</v>
      </c>
      <c r="I14" s="9" t="s">
        <v>32</v>
      </c>
    </row>
    <row r="15" spans="1:9">
      <c r="A15" s="63" t="s">
        <v>1856</v>
      </c>
      <c r="B15" s="5" t="s">
        <v>1854</v>
      </c>
      <c r="C15" s="6">
        <v>21.04</v>
      </c>
      <c r="D15" s="7">
        <v>13.008599999999999</v>
      </c>
      <c r="E15" s="25">
        <v>1</v>
      </c>
      <c r="F15" s="26">
        <v>1.25</v>
      </c>
      <c r="G15" s="183">
        <v>0.8</v>
      </c>
      <c r="H15" s="8" t="s">
        <v>14</v>
      </c>
      <c r="I15" s="9" t="s">
        <v>32</v>
      </c>
    </row>
    <row r="16" spans="1:9">
      <c r="A16" s="64" t="s">
        <v>1857</v>
      </c>
      <c r="B16" s="10" t="s">
        <v>1854</v>
      </c>
      <c r="C16" s="11">
        <v>35.15</v>
      </c>
      <c r="D16" s="12">
        <v>21.227699999999999</v>
      </c>
      <c r="E16" s="27">
        <v>1</v>
      </c>
      <c r="F16" s="28">
        <v>1.25</v>
      </c>
      <c r="G16" s="184">
        <v>0.8</v>
      </c>
      <c r="H16" s="13" t="s">
        <v>14</v>
      </c>
      <c r="I16" s="14" t="s">
        <v>32</v>
      </c>
    </row>
    <row r="17" spans="1:9">
      <c r="A17" s="63" t="s">
        <v>1858</v>
      </c>
      <c r="B17" s="5" t="s">
        <v>1859</v>
      </c>
      <c r="C17" s="6">
        <v>16.440000000000001</v>
      </c>
      <c r="D17" s="7">
        <v>4.6120999999999999</v>
      </c>
      <c r="E17" s="25">
        <v>1</v>
      </c>
      <c r="F17" s="26">
        <v>1.25</v>
      </c>
      <c r="G17" s="183">
        <v>0.8</v>
      </c>
      <c r="H17" s="164" t="s">
        <v>14</v>
      </c>
      <c r="I17" s="165" t="s">
        <v>32</v>
      </c>
    </row>
    <row r="18" spans="1:9">
      <c r="A18" s="63" t="s">
        <v>1860</v>
      </c>
      <c r="B18" s="5" t="s">
        <v>1859</v>
      </c>
      <c r="C18" s="6">
        <v>22.39</v>
      </c>
      <c r="D18" s="7">
        <v>6.4123999999999999</v>
      </c>
      <c r="E18" s="25">
        <v>1</v>
      </c>
      <c r="F18" s="26">
        <v>1.25</v>
      </c>
      <c r="G18" s="183">
        <v>0.8</v>
      </c>
      <c r="H18" s="164" t="s">
        <v>14</v>
      </c>
      <c r="I18" s="165" t="s">
        <v>32</v>
      </c>
    </row>
    <row r="19" spans="1:9">
      <c r="A19" s="63" t="s">
        <v>1861</v>
      </c>
      <c r="B19" s="5" t="s">
        <v>1859</v>
      </c>
      <c r="C19" s="6">
        <v>32.46</v>
      </c>
      <c r="D19" s="7">
        <v>10.543100000000001</v>
      </c>
      <c r="E19" s="25">
        <v>1</v>
      </c>
      <c r="F19" s="26">
        <v>1.25</v>
      </c>
      <c r="G19" s="183">
        <v>0.8</v>
      </c>
      <c r="H19" s="164" t="s">
        <v>14</v>
      </c>
      <c r="I19" s="165" t="s">
        <v>32</v>
      </c>
    </row>
    <row r="20" spans="1:9">
      <c r="A20" s="64" t="s">
        <v>1862</v>
      </c>
      <c r="B20" s="166" t="s">
        <v>1859</v>
      </c>
      <c r="C20" s="167">
        <v>49.4</v>
      </c>
      <c r="D20" s="168">
        <v>20.011900000000001</v>
      </c>
      <c r="E20" s="169">
        <v>1</v>
      </c>
      <c r="F20" s="170">
        <v>1.25</v>
      </c>
      <c r="G20" s="184">
        <v>0.8</v>
      </c>
      <c r="H20" s="171" t="s">
        <v>14</v>
      </c>
      <c r="I20" s="172" t="s">
        <v>32</v>
      </c>
    </row>
    <row r="21" spans="1:9">
      <c r="A21" s="63" t="s">
        <v>403</v>
      </c>
      <c r="B21" s="5" t="s">
        <v>59</v>
      </c>
      <c r="C21" s="6">
        <v>19.77</v>
      </c>
      <c r="D21" s="7">
        <v>6.5868000000000002</v>
      </c>
      <c r="E21" s="25">
        <v>1</v>
      </c>
      <c r="F21" s="26">
        <v>1.25</v>
      </c>
      <c r="G21" s="183">
        <v>0.8</v>
      </c>
      <c r="H21" s="15" t="s">
        <v>14</v>
      </c>
      <c r="I21" s="16" t="s">
        <v>32</v>
      </c>
    </row>
    <row r="22" spans="1:9">
      <c r="A22" s="63" t="s">
        <v>404</v>
      </c>
      <c r="B22" s="5" t="s">
        <v>59</v>
      </c>
      <c r="C22" s="6">
        <v>20</v>
      </c>
      <c r="D22" s="7">
        <v>7.3188000000000004</v>
      </c>
      <c r="E22" s="25">
        <v>1</v>
      </c>
      <c r="F22" s="26">
        <v>1.25</v>
      </c>
      <c r="G22" s="183">
        <v>0.8</v>
      </c>
      <c r="H22" s="8" t="s">
        <v>14</v>
      </c>
      <c r="I22" s="9" t="s">
        <v>32</v>
      </c>
    </row>
    <row r="23" spans="1:9">
      <c r="A23" s="63" t="s">
        <v>405</v>
      </c>
      <c r="B23" s="5" t="s">
        <v>59</v>
      </c>
      <c r="C23" s="6">
        <v>26</v>
      </c>
      <c r="D23" s="7">
        <v>10.019600000000001</v>
      </c>
      <c r="E23" s="25">
        <v>1</v>
      </c>
      <c r="F23" s="26">
        <v>1.25</v>
      </c>
      <c r="G23" s="183">
        <v>0.8</v>
      </c>
      <c r="H23" s="8" t="s">
        <v>14</v>
      </c>
      <c r="I23" s="9" t="s">
        <v>32</v>
      </c>
    </row>
    <row r="24" spans="1:9">
      <c r="A24" s="64" t="s">
        <v>406</v>
      </c>
      <c r="B24" s="10" t="s">
        <v>59</v>
      </c>
      <c r="C24" s="11">
        <v>37.11</v>
      </c>
      <c r="D24" s="12">
        <v>15.1318</v>
      </c>
      <c r="E24" s="27">
        <v>1</v>
      </c>
      <c r="F24" s="28">
        <v>1.25</v>
      </c>
      <c r="G24" s="184">
        <v>0.8</v>
      </c>
      <c r="H24" s="13" t="s">
        <v>14</v>
      </c>
      <c r="I24" s="14" t="s">
        <v>32</v>
      </c>
    </row>
    <row r="25" spans="1:9">
      <c r="A25" s="63" t="s">
        <v>407</v>
      </c>
      <c r="B25" s="5" t="s">
        <v>60</v>
      </c>
      <c r="C25" s="6">
        <v>17.850000000000001</v>
      </c>
      <c r="D25" s="7">
        <v>4.8566000000000003</v>
      </c>
      <c r="E25" s="25">
        <v>1</v>
      </c>
      <c r="F25" s="26">
        <v>1.25</v>
      </c>
      <c r="G25" s="183">
        <v>0.8</v>
      </c>
      <c r="H25" s="15" t="s">
        <v>14</v>
      </c>
      <c r="I25" s="16" t="s">
        <v>32</v>
      </c>
    </row>
    <row r="26" spans="1:9">
      <c r="A26" s="63" t="s">
        <v>408</v>
      </c>
      <c r="B26" s="5" t="s">
        <v>60</v>
      </c>
      <c r="C26" s="6">
        <v>17.239999999999998</v>
      </c>
      <c r="D26" s="7">
        <v>5.3963000000000001</v>
      </c>
      <c r="E26" s="25">
        <v>1</v>
      </c>
      <c r="F26" s="26">
        <v>1.25</v>
      </c>
      <c r="G26" s="183">
        <v>0.8</v>
      </c>
      <c r="H26" s="8" t="s">
        <v>14</v>
      </c>
      <c r="I26" s="9" t="s">
        <v>32</v>
      </c>
    </row>
    <row r="27" spans="1:9">
      <c r="A27" s="63" t="s">
        <v>409</v>
      </c>
      <c r="B27" s="5" t="s">
        <v>60</v>
      </c>
      <c r="C27" s="6">
        <v>23</v>
      </c>
      <c r="D27" s="7">
        <v>6.9968000000000004</v>
      </c>
      <c r="E27" s="25">
        <v>1</v>
      </c>
      <c r="F27" s="26">
        <v>1.25</v>
      </c>
      <c r="G27" s="183">
        <v>0.8</v>
      </c>
      <c r="H27" s="8" t="s">
        <v>14</v>
      </c>
      <c r="I27" s="9" t="s">
        <v>32</v>
      </c>
    </row>
    <row r="28" spans="1:9">
      <c r="A28" s="64" t="s">
        <v>410</v>
      </c>
      <c r="B28" s="10" t="s">
        <v>60</v>
      </c>
      <c r="C28" s="11">
        <v>31.2</v>
      </c>
      <c r="D28" s="12">
        <v>10.4855</v>
      </c>
      <c r="E28" s="27">
        <v>1</v>
      </c>
      <c r="F28" s="28">
        <v>1.25</v>
      </c>
      <c r="G28" s="184">
        <v>0.8</v>
      </c>
      <c r="H28" s="13" t="s">
        <v>14</v>
      </c>
      <c r="I28" s="14" t="s">
        <v>32</v>
      </c>
    </row>
    <row r="29" spans="1:9">
      <c r="A29" s="63" t="s">
        <v>1863</v>
      </c>
      <c r="B29" s="5" t="s">
        <v>1864</v>
      </c>
      <c r="C29" s="6">
        <v>5.33</v>
      </c>
      <c r="D29" s="7">
        <v>6.3379000000000003</v>
      </c>
      <c r="E29" s="25">
        <v>1</v>
      </c>
      <c r="F29" s="26">
        <v>1.25</v>
      </c>
      <c r="G29" s="183">
        <v>0.8</v>
      </c>
      <c r="H29" s="15" t="s">
        <v>14</v>
      </c>
      <c r="I29" s="16" t="s">
        <v>32</v>
      </c>
    </row>
    <row r="30" spans="1:9">
      <c r="A30" s="63" t="s">
        <v>1865</v>
      </c>
      <c r="B30" s="5" t="s">
        <v>1864</v>
      </c>
      <c r="C30" s="6">
        <v>7.89</v>
      </c>
      <c r="D30" s="7">
        <v>8.3019999999999996</v>
      </c>
      <c r="E30" s="25">
        <v>1</v>
      </c>
      <c r="F30" s="26">
        <v>1.25</v>
      </c>
      <c r="G30" s="183">
        <v>0.8</v>
      </c>
      <c r="H30" s="8" t="s">
        <v>14</v>
      </c>
      <c r="I30" s="9" t="s">
        <v>32</v>
      </c>
    </row>
    <row r="31" spans="1:9">
      <c r="A31" s="63" t="s">
        <v>1866</v>
      </c>
      <c r="B31" s="5" t="s">
        <v>1864</v>
      </c>
      <c r="C31" s="6">
        <v>9.84</v>
      </c>
      <c r="D31" s="7">
        <v>8.5569000000000006</v>
      </c>
      <c r="E31" s="25">
        <v>1</v>
      </c>
      <c r="F31" s="26">
        <v>1.25</v>
      </c>
      <c r="G31" s="183">
        <v>0.8</v>
      </c>
      <c r="H31" s="8" t="s">
        <v>14</v>
      </c>
      <c r="I31" s="9" t="s">
        <v>32</v>
      </c>
    </row>
    <row r="32" spans="1:9">
      <c r="A32" s="64" t="s">
        <v>1867</v>
      </c>
      <c r="B32" s="10" t="s">
        <v>1864</v>
      </c>
      <c r="C32" s="11">
        <v>21.81</v>
      </c>
      <c r="D32" s="12">
        <v>13.2661</v>
      </c>
      <c r="E32" s="27">
        <v>1</v>
      </c>
      <c r="F32" s="28">
        <v>1.25</v>
      </c>
      <c r="G32" s="184">
        <v>0.8</v>
      </c>
      <c r="H32" s="13" t="s">
        <v>14</v>
      </c>
      <c r="I32" s="14" t="s">
        <v>32</v>
      </c>
    </row>
    <row r="33" spans="1:9">
      <c r="A33" s="63" t="s">
        <v>411</v>
      </c>
      <c r="B33" s="5" t="s">
        <v>61</v>
      </c>
      <c r="C33" s="6">
        <v>5.13</v>
      </c>
      <c r="D33" s="7">
        <v>1.8063</v>
      </c>
      <c r="E33" s="25">
        <v>1</v>
      </c>
      <c r="F33" s="26">
        <v>1.25</v>
      </c>
      <c r="G33" s="183">
        <v>0.8</v>
      </c>
      <c r="H33" s="15" t="s">
        <v>14</v>
      </c>
      <c r="I33" s="16" t="s">
        <v>32</v>
      </c>
    </row>
    <row r="34" spans="1:9">
      <c r="A34" s="63" t="s">
        <v>412</v>
      </c>
      <c r="B34" s="5" t="s">
        <v>61</v>
      </c>
      <c r="C34" s="6">
        <v>6</v>
      </c>
      <c r="D34" s="7">
        <v>2.4962</v>
      </c>
      <c r="E34" s="25">
        <v>1</v>
      </c>
      <c r="F34" s="26">
        <v>1.25</v>
      </c>
      <c r="G34" s="183">
        <v>0.8</v>
      </c>
      <c r="H34" s="8" t="s">
        <v>14</v>
      </c>
      <c r="I34" s="9" t="s">
        <v>32</v>
      </c>
    </row>
    <row r="35" spans="1:9">
      <c r="A35" s="63" t="s">
        <v>413</v>
      </c>
      <c r="B35" s="5" t="s">
        <v>61</v>
      </c>
      <c r="C35" s="6">
        <v>10.029999999999999</v>
      </c>
      <c r="D35" s="7">
        <v>3.6036999999999999</v>
      </c>
      <c r="E35" s="25">
        <v>1</v>
      </c>
      <c r="F35" s="26">
        <v>1.25</v>
      </c>
      <c r="G35" s="183">
        <v>0.8</v>
      </c>
      <c r="H35" s="8" t="s">
        <v>14</v>
      </c>
      <c r="I35" s="9" t="s">
        <v>32</v>
      </c>
    </row>
    <row r="36" spans="1:9">
      <c r="A36" s="64" t="s">
        <v>414</v>
      </c>
      <c r="B36" s="10" t="s">
        <v>61</v>
      </c>
      <c r="C36" s="11">
        <v>17.350000000000001</v>
      </c>
      <c r="D36" s="12">
        <v>6.8952999999999998</v>
      </c>
      <c r="E36" s="27">
        <v>1</v>
      </c>
      <c r="F36" s="28">
        <v>1.25</v>
      </c>
      <c r="G36" s="184">
        <v>0.8</v>
      </c>
      <c r="H36" s="13" t="s">
        <v>14</v>
      </c>
      <c r="I36" s="14" t="s">
        <v>32</v>
      </c>
    </row>
    <row r="37" spans="1:9">
      <c r="A37" s="63" t="s">
        <v>415</v>
      </c>
      <c r="B37" s="5" t="s">
        <v>62</v>
      </c>
      <c r="C37" s="6">
        <v>3.73</v>
      </c>
      <c r="D37" s="7">
        <v>1.9679</v>
      </c>
      <c r="E37" s="25">
        <v>1</v>
      </c>
      <c r="F37" s="26">
        <v>1.25</v>
      </c>
      <c r="G37" s="183">
        <v>0.8</v>
      </c>
      <c r="H37" s="15" t="s">
        <v>14</v>
      </c>
      <c r="I37" s="16" t="s">
        <v>32</v>
      </c>
    </row>
    <row r="38" spans="1:9">
      <c r="A38" s="63" t="s">
        <v>416</v>
      </c>
      <c r="B38" s="5" t="s">
        <v>62</v>
      </c>
      <c r="C38" s="6">
        <v>5.49</v>
      </c>
      <c r="D38" s="7">
        <v>2.6263999999999998</v>
      </c>
      <c r="E38" s="25">
        <v>1</v>
      </c>
      <c r="F38" s="26">
        <v>1.25</v>
      </c>
      <c r="G38" s="183">
        <v>0.8</v>
      </c>
      <c r="H38" s="8" t="s">
        <v>14</v>
      </c>
      <c r="I38" s="9" t="s">
        <v>32</v>
      </c>
    </row>
    <row r="39" spans="1:9">
      <c r="A39" s="63" t="s">
        <v>417</v>
      </c>
      <c r="B39" s="5" t="s">
        <v>62</v>
      </c>
      <c r="C39" s="6">
        <v>9.94</v>
      </c>
      <c r="D39" s="7">
        <v>4.0237999999999996</v>
      </c>
      <c r="E39" s="25">
        <v>1</v>
      </c>
      <c r="F39" s="26">
        <v>1.25</v>
      </c>
      <c r="G39" s="183">
        <v>0.8</v>
      </c>
      <c r="H39" s="8" t="s">
        <v>14</v>
      </c>
      <c r="I39" s="9" t="s">
        <v>32</v>
      </c>
    </row>
    <row r="40" spans="1:9">
      <c r="A40" s="64" t="s">
        <v>418</v>
      </c>
      <c r="B40" s="10" t="s">
        <v>62</v>
      </c>
      <c r="C40" s="11">
        <v>18.649999999999999</v>
      </c>
      <c r="D40" s="12">
        <v>7.4824000000000002</v>
      </c>
      <c r="E40" s="27">
        <v>1</v>
      </c>
      <c r="F40" s="28">
        <v>1.25</v>
      </c>
      <c r="G40" s="184">
        <v>0.8</v>
      </c>
      <c r="H40" s="13" t="s">
        <v>14</v>
      </c>
      <c r="I40" s="14" t="s">
        <v>32</v>
      </c>
    </row>
    <row r="41" spans="1:9">
      <c r="A41" s="63" t="s">
        <v>419</v>
      </c>
      <c r="B41" s="5" t="s">
        <v>63</v>
      </c>
      <c r="C41" s="6">
        <v>2.56</v>
      </c>
      <c r="D41" s="7">
        <v>1.1849000000000001</v>
      </c>
      <c r="E41" s="25">
        <v>1</v>
      </c>
      <c r="F41" s="26">
        <v>1.25</v>
      </c>
      <c r="G41" s="183">
        <v>0.8</v>
      </c>
      <c r="H41" s="15" t="s">
        <v>14</v>
      </c>
      <c r="I41" s="16" t="s">
        <v>32</v>
      </c>
    </row>
    <row r="42" spans="1:9">
      <c r="A42" s="63" t="s">
        <v>420</v>
      </c>
      <c r="B42" s="5" t="s">
        <v>63</v>
      </c>
      <c r="C42" s="6">
        <v>4.9000000000000004</v>
      </c>
      <c r="D42" s="7">
        <v>1.7216</v>
      </c>
      <c r="E42" s="25">
        <v>1</v>
      </c>
      <c r="F42" s="26">
        <v>1.25</v>
      </c>
      <c r="G42" s="183">
        <v>0.8</v>
      </c>
      <c r="H42" s="8" t="s">
        <v>14</v>
      </c>
      <c r="I42" s="9" t="s">
        <v>32</v>
      </c>
    </row>
    <row r="43" spans="1:9">
      <c r="A43" s="63" t="s">
        <v>421</v>
      </c>
      <c r="B43" s="5" t="s">
        <v>63</v>
      </c>
      <c r="C43" s="6">
        <v>10.5</v>
      </c>
      <c r="D43" s="7">
        <v>3.6021000000000001</v>
      </c>
      <c r="E43" s="25">
        <v>1</v>
      </c>
      <c r="F43" s="26">
        <v>1.25</v>
      </c>
      <c r="G43" s="183">
        <v>0.8</v>
      </c>
      <c r="H43" s="8" t="s">
        <v>14</v>
      </c>
      <c r="I43" s="9" t="s">
        <v>32</v>
      </c>
    </row>
    <row r="44" spans="1:9">
      <c r="A44" s="64" t="s">
        <v>422</v>
      </c>
      <c r="B44" s="10" t="s">
        <v>63</v>
      </c>
      <c r="C44" s="11">
        <v>19.64</v>
      </c>
      <c r="D44" s="12">
        <v>7.2016</v>
      </c>
      <c r="E44" s="27">
        <v>1</v>
      </c>
      <c r="F44" s="28">
        <v>1.25</v>
      </c>
      <c r="G44" s="184">
        <v>0.8</v>
      </c>
      <c r="H44" s="13" t="s">
        <v>14</v>
      </c>
      <c r="I44" s="14" t="s">
        <v>32</v>
      </c>
    </row>
    <row r="45" spans="1:9">
      <c r="A45" s="63" t="s">
        <v>423</v>
      </c>
      <c r="B45" s="5" t="s">
        <v>64</v>
      </c>
      <c r="C45" s="6">
        <v>3.05</v>
      </c>
      <c r="D45" s="7">
        <v>1.4187000000000001</v>
      </c>
      <c r="E45" s="25">
        <v>1</v>
      </c>
      <c r="F45" s="26">
        <v>1.25</v>
      </c>
      <c r="G45" s="183">
        <v>0.8</v>
      </c>
      <c r="H45" s="15" t="s">
        <v>14</v>
      </c>
      <c r="I45" s="16" t="s">
        <v>32</v>
      </c>
    </row>
    <row r="46" spans="1:9">
      <c r="A46" s="63" t="s">
        <v>424</v>
      </c>
      <c r="B46" s="5" t="s">
        <v>64</v>
      </c>
      <c r="C46" s="6">
        <v>5.43</v>
      </c>
      <c r="D46" s="7">
        <v>2.0011000000000001</v>
      </c>
      <c r="E46" s="25">
        <v>1</v>
      </c>
      <c r="F46" s="26">
        <v>1.25</v>
      </c>
      <c r="G46" s="183">
        <v>0.8</v>
      </c>
      <c r="H46" s="8" t="s">
        <v>14</v>
      </c>
      <c r="I46" s="9" t="s">
        <v>32</v>
      </c>
    </row>
    <row r="47" spans="1:9">
      <c r="A47" s="63" t="s">
        <v>425</v>
      </c>
      <c r="B47" s="5" t="s">
        <v>64</v>
      </c>
      <c r="C47" s="6">
        <v>9.7100000000000009</v>
      </c>
      <c r="D47" s="7">
        <v>4.0853999999999999</v>
      </c>
      <c r="E47" s="25">
        <v>1</v>
      </c>
      <c r="F47" s="26">
        <v>1.25</v>
      </c>
      <c r="G47" s="183">
        <v>0.8</v>
      </c>
      <c r="H47" s="8" t="s">
        <v>14</v>
      </c>
      <c r="I47" s="9" t="s">
        <v>32</v>
      </c>
    </row>
    <row r="48" spans="1:9">
      <c r="A48" s="64" t="s">
        <v>426</v>
      </c>
      <c r="B48" s="10" t="s">
        <v>64</v>
      </c>
      <c r="C48" s="11">
        <v>18.82</v>
      </c>
      <c r="D48" s="12">
        <v>7.0503</v>
      </c>
      <c r="E48" s="27">
        <v>1</v>
      </c>
      <c r="F48" s="28">
        <v>1.25</v>
      </c>
      <c r="G48" s="184">
        <v>0.8</v>
      </c>
      <c r="H48" s="13" t="s">
        <v>14</v>
      </c>
      <c r="I48" s="14" t="s">
        <v>32</v>
      </c>
    </row>
    <row r="49" spans="1:9">
      <c r="A49" s="63" t="s">
        <v>427</v>
      </c>
      <c r="B49" s="5" t="s">
        <v>65</v>
      </c>
      <c r="C49" s="6">
        <v>1.43</v>
      </c>
      <c r="D49" s="7">
        <v>1.0407</v>
      </c>
      <c r="E49" s="25">
        <v>1</v>
      </c>
      <c r="F49" s="26">
        <v>1.25</v>
      </c>
      <c r="G49" s="183">
        <v>0.8</v>
      </c>
      <c r="H49" s="15" t="s">
        <v>14</v>
      </c>
      <c r="I49" s="16" t="s">
        <v>32</v>
      </c>
    </row>
    <row r="50" spans="1:9">
      <c r="A50" s="63" t="s">
        <v>428</v>
      </c>
      <c r="B50" s="5" t="s">
        <v>65</v>
      </c>
      <c r="C50" s="6">
        <v>2.67</v>
      </c>
      <c r="D50" s="7">
        <v>1.4617</v>
      </c>
      <c r="E50" s="25">
        <v>1</v>
      </c>
      <c r="F50" s="26">
        <v>1.25</v>
      </c>
      <c r="G50" s="183">
        <v>0.8</v>
      </c>
      <c r="H50" s="8" t="s">
        <v>14</v>
      </c>
      <c r="I50" s="9" t="s">
        <v>32</v>
      </c>
    </row>
    <row r="51" spans="1:9">
      <c r="A51" s="63" t="s">
        <v>429</v>
      </c>
      <c r="B51" s="5" t="s">
        <v>65</v>
      </c>
      <c r="C51" s="6">
        <v>6.97</v>
      </c>
      <c r="D51" s="7">
        <v>2.9238</v>
      </c>
      <c r="E51" s="25">
        <v>1</v>
      </c>
      <c r="F51" s="26">
        <v>1.25</v>
      </c>
      <c r="G51" s="183">
        <v>0.8</v>
      </c>
      <c r="H51" s="8" t="s">
        <v>14</v>
      </c>
      <c r="I51" s="9" t="s">
        <v>32</v>
      </c>
    </row>
    <row r="52" spans="1:9">
      <c r="A52" s="64" t="s">
        <v>430</v>
      </c>
      <c r="B52" s="10" t="s">
        <v>65</v>
      </c>
      <c r="C52" s="11">
        <v>13.69</v>
      </c>
      <c r="D52" s="12">
        <v>6.1040999999999999</v>
      </c>
      <c r="E52" s="27">
        <v>1</v>
      </c>
      <c r="F52" s="28">
        <v>1.25</v>
      </c>
      <c r="G52" s="184">
        <v>0.8</v>
      </c>
      <c r="H52" s="13" t="s">
        <v>14</v>
      </c>
      <c r="I52" s="14" t="s">
        <v>32</v>
      </c>
    </row>
    <row r="53" spans="1:9">
      <c r="A53" s="63" t="s">
        <v>431</v>
      </c>
      <c r="B53" s="5" t="s">
        <v>66</v>
      </c>
      <c r="C53" s="6">
        <v>2.36</v>
      </c>
      <c r="D53" s="7">
        <v>1.2565999999999999</v>
      </c>
      <c r="E53" s="25">
        <v>1</v>
      </c>
      <c r="F53" s="26">
        <v>1.25</v>
      </c>
      <c r="G53" s="183">
        <v>0.8</v>
      </c>
      <c r="H53" s="15" t="s">
        <v>14</v>
      </c>
      <c r="I53" s="16" t="s">
        <v>32</v>
      </c>
    </row>
    <row r="54" spans="1:9">
      <c r="A54" s="63" t="s">
        <v>432</v>
      </c>
      <c r="B54" s="5" t="s">
        <v>66</v>
      </c>
      <c r="C54" s="6">
        <v>4.08</v>
      </c>
      <c r="D54" s="7">
        <v>1.6968000000000001</v>
      </c>
      <c r="E54" s="25">
        <v>1</v>
      </c>
      <c r="F54" s="26">
        <v>1.25</v>
      </c>
      <c r="G54" s="183">
        <v>0.8</v>
      </c>
      <c r="H54" s="8" t="s">
        <v>14</v>
      </c>
      <c r="I54" s="9" t="s">
        <v>32</v>
      </c>
    </row>
    <row r="55" spans="1:9">
      <c r="A55" s="63" t="s">
        <v>433</v>
      </c>
      <c r="B55" s="5" t="s">
        <v>66</v>
      </c>
      <c r="C55" s="6">
        <v>8.14</v>
      </c>
      <c r="D55" s="7">
        <v>2.5116000000000001</v>
      </c>
      <c r="E55" s="25">
        <v>1</v>
      </c>
      <c r="F55" s="26">
        <v>1.25</v>
      </c>
      <c r="G55" s="183">
        <v>0.8</v>
      </c>
      <c r="H55" s="8" t="s">
        <v>14</v>
      </c>
      <c r="I55" s="9" t="s">
        <v>32</v>
      </c>
    </row>
    <row r="56" spans="1:9">
      <c r="A56" s="64" t="s">
        <v>434</v>
      </c>
      <c r="B56" s="10" t="s">
        <v>66</v>
      </c>
      <c r="C56" s="11">
        <v>19.39</v>
      </c>
      <c r="D56" s="12">
        <v>5.8597000000000001</v>
      </c>
      <c r="E56" s="27">
        <v>1</v>
      </c>
      <c r="F56" s="28">
        <v>1.25</v>
      </c>
      <c r="G56" s="184">
        <v>0.8</v>
      </c>
      <c r="H56" s="13" t="s">
        <v>14</v>
      </c>
      <c r="I56" s="14" t="s">
        <v>32</v>
      </c>
    </row>
    <row r="57" spans="1:9">
      <c r="A57" s="63" t="s">
        <v>435</v>
      </c>
      <c r="B57" s="5" t="s">
        <v>67</v>
      </c>
      <c r="C57" s="6">
        <v>3.32</v>
      </c>
      <c r="D57" s="7">
        <v>0.88929999999999998</v>
      </c>
      <c r="E57" s="25">
        <v>1</v>
      </c>
      <c r="F57" s="26">
        <v>1.25</v>
      </c>
      <c r="G57" s="183">
        <v>0.8</v>
      </c>
      <c r="H57" s="15" t="s">
        <v>14</v>
      </c>
      <c r="I57" s="16" t="s">
        <v>32</v>
      </c>
    </row>
    <row r="58" spans="1:9">
      <c r="A58" s="63" t="s">
        <v>436</v>
      </c>
      <c r="B58" s="5" t="s">
        <v>67</v>
      </c>
      <c r="C58" s="6">
        <v>4.4800000000000004</v>
      </c>
      <c r="D58" s="7">
        <v>1.1024</v>
      </c>
      <c r="E58" s="25">
        <v>1</v>
      </c>
      <c r="F58" s="26">
        <v>1.25</v>
      </c>
      <c r="G58" s="183">
        <v>0.8</v>
      </c>
      <c r="H58" s="8" t="s">
        <v>14</v>
      </c>
      <c r="I58" s="9" t="s">
        <v>32</v>
      </c>
    </row>
    <row r="59" spans="1:9">
      <c r="A59" s="63" t="s">
        <v>437</v>
      </c>
      <c r="B59" s="5" t="s">
        <v>67</v>
      </c>
      <c r="C59" s="6">
        <v>6.46</v>
      </c>
      <c r="D59" s="7">
        <v>1.4750000000000001</v>
      </c>
      <c r="E59" s="25">
        <v>1</v>
      </c>
      <c r="F59" s="26">
        <v>1.25</v>
      </c>
      <c r="G59" s="183">
        <v>0.8</v>
      </c>
      <c r="H59" s="8" t="s">
        <v>14</v>
      </c>
      <c r="I59" s="9" t="s">
        <v>32</v>
      </c>
    </row>
    <row r="60" spans="1:9">
      <c r="A60" s="64" t="s">
        <v>438</v>
      </c>
      <c r="B60" s="10" t="s">
        <v>67</v>
      </c>
      <c r="C60" s="11">
        <v>12.92</v>
      </c>
      <c r="D60" s="12">
        <v>3.4382000000000001</v>
      </c>
      <c r="E60" s="27">
        <v>1</v>
      </c>
      <c r="F60" s="28">
        <v>1.25</v>
      </c>
      <c r="G60" s="184">
        <v>0.8</v>
      </c>
      <c r="H60" s="13" t="s">
        <v>14</v>
      </c>
      <c r="I60" s="14" t="s">
        <v>32</v>
      </c>
    </row>
    <row r="61" spans="1:9">
      <c r="A61" s="63" t="s">
        <v>439</v>
      </c>
      <c r="B61" s="5" t="s">
        <v>68</v>
      </c>
      <c r="C61" s="6">
        <v>2.73</v>
      </c>
      <c r="D61" s="7">
        <v>0.76039999999999996</v>
      </c>
      <c r="E61" s="25">
        <v>1</v>
      </c>
      <c r="F61" s="26">
        <v>1.25</v>
      </c>
      <c r="G61" s="183">
        <v>0.8</v>
      </c>
      <c r="H61" s="15" t="s">
        <v>14</v>
      </c>
      <c r="I61" s="16" t="s">
        <v>32</v>
      </c>
    </row>
    <row r="62" spans="1:9">
      <c r="A62" s="63" t="s">
        <v>440</v>
      </c>
      <c r="B62" s="5" t="s">
        <v>68</v>
      </c>
      <c r="C62" s="6">
        <v>3.59</v>
      </c>
      <c r="D62" s="7">
        <v>0.80789999999999995</v>
      </c>
      <c r="E62" s="25">
        <v>1</v>
      </c>
      <c r="F62" s="26">
        <v>1.25</v>
      </c>
      <c r="G62" s="183">
        <v>0.8</v>
      </c>
      <c r="H62" s="8" t="s">
        <v>14</v>
      </c>
      <c r="I62" s="9" t="s">
        <v>32</v>
      </c>
    </row>
    <row r="63" spans="1:9">
      <c r="A63" s="63" t="s">
        <v>441</v>
      </c>
      <c r="B63" s="5" t="s">
        <v>68</v>
      </c>
      <c r="C63" s="6">
        <v>5.63</v>
      </c>
      <c r="D63" s="7">
        <v>1.1440999999999999</v>
      </c>
      <c r="E63" s="25">
        <v>1</v>
      </c>
      <c r="F63" s="26">
        <v>1.25</v>
      </c>
      <c r="G63" s="183">
        <v>0.8</v>
      </c>
      <c r="H63" s="8" t="s">
        <v>14</v>
      </c>
      <c r="I63" s="9" t="s">
        <v>32</v>
      </c>
    </row>
    <row r="64" spans="1:9">
      <c r="A64" s="64" t="s">
        <v>442</v>
      </c>
      <c r="B64" s="10" t="s">
        <v>68</v>
      </c>
      <c r="C64" s="11">
        <v>9.1</v>
      </c>
      <c r="D64" s="12">
        <v>2.1663999999999999</v>
      </c>
      <c r="E64" s="27">
        <v>1</v>
      </c>
      <c r="F64" s="28">
        <v>1.25</v>
      </c>
      <c r="G64" s="184">
        <v>0.8</v>
      </c>
      <c r="H64" s="13" t="s">
        <v>14</v>
      </c>
      <c r="I64" s="14" t="s">
        <v>32</v>
      </c>
    </row>
    <row r="65" spans="1:9">
      <c r="A65" s="63" t="s">
        <v>443</v>
      </c>
      <c r="B65" s="5" t="s">
        <v>69</v>
      </c>
      <c r="C65" s="6">
        <v>4.18</v>
      </c>
      <c r="D65" s="7">
        <v>0.55000000000000004</v>
      </c>
      <c r="E65" s="25">
        <v>1</v>
      </c>
      <c r="F65" s="26">
        <v>1.25</v>
      </c>
      <c r="G65" s="183">
        <v>0.8</v>
      </c>
      <c r="H65" s="15" t="s">
        <v>14</v>
      </c>
      <c r="I65" s="16" t="s">
        <v>32</v>
      </c>
    </row>
    <row r="66" spans="1:9">
      <c r="A66" s="63" t="s">
        <v>444</v>
      </c>
      <c r="B66" s="5" t="s">
        <v>69</v>
      </c>
      <c r="C66" s="6">
        <v>7.82</v>
      </c>
      <c r="D66" s="7">
        <v>0.68379999999999996</v>
      </c>
      <c r="E66" s="25">
        <v>1</v>
      </c>
      <c r="F66" s="26">
        <v>1.25</v>
      </c>
      <c r="G66" s="183">
        <v>0.8</v>
      </c>
      <c r="H66" s="8" t="s">
        <v>14</v>
      </c>
      <c r="I66" s="9" t="s">
        <v>32</v>
      </c>
    </row>
    <row r="67" spans="1:9">
      <c r="A67" s="63" t="s">
        <v>445</v>
      </c>
      <c r="B67" s="5" t="s">
        <v>69</v>
      </c>
      <c r="C67" s="6">
        <v>8.11</v>
      </c>
      <c r="D67" s="7">
        <v>1.0127999999999999</v>
      </c>
      <c r="E67" s="25">
        <v>1</v>
      </c>
      <c r="F67" s="26">
        <v>1.25</v>
      </c>
      <c r="G67" s="183">
        <v>0.8</v>
      </c>
      <c r="H67" s="8" t="s">
        <v>14</v>
      </c>
      <c r="I67" s="9" t="s">
        <v>32</v>
      </c>
    </row>
    <row r="68" spans="1:9">
      <c r="A68" s="64" t="s">
        <v>446</v>
      </c>
      <c r="B68" s="10" t="s">
        <v>69</v>
      </c>
      <c r="C68" s="11">
        <v>11.96</v>
      </c>
      <c r="D68" s="12">
        <v>2.8243999999999998</v>
      </c>
      <c r="E68" s="27">
        <v>1</v>
      </c>
      <c r="F68" s="28">
        <v>1.25</v>
      </c>
      <c r="G68" s="184">
        <v>0.8</v>
      </c>
      <c r="H68" s="13" t="s">
        <v>14</v>
      </c>
      <c r="I68" s="14" t="s">
        <v>32</v>
      </c>
    </row>
    <row r="69" spans="1:9">
      <c r="A69" s="63" t="s">
        <v>447</v>
      </c>
      <c r="B69" s="5" t="s">
        <v>70</v>
      </c>
      <c r="C69" s="6">
        <v>3.41</v>
      </c>
      <c r="D69" s="7">
        <v>0.77600000000000002</v>
      </c>
      <c r="E69" s="25">
        <v>1</v>
      </c>
      <c r="F69" s="26">
        <v>1.25</v>
      </c>
      <c r="G69" s="183">
        <v>0.8</v>
      </c>
      <c r="H69" s="15" t="s">
        <v>14</v>
      </c>
      <c r="I69" s="16" t="s">
        <v>32</v>
      </c>
    </row>
    <row r="70" spans="1:9">
      <c r="A70" s="63" t="s">
        <v>448</v>
      </c>
      <c r="B70" s="5" t="s">
        <v>70</v>
      </c>
      <c r="C70" s="6">
        <v>4.37</v>
      </c>
      <c r="D70" s="7">
        <v>0.99150000000000005</v>
      </c>
      <c r="E70" s="25">
        <v>1</v>
      </c>
      <c r="F70" s="26">
        <v>1.25</v>
      </c>
      <c r="G70" s="183">
        <v>0.8</v>
      </c>
      <c r="H70" s="8" t="s">
        <v>14</v>
      </c>
      <c r="I70" s="9" t="s">
        <v>32</v>
      </c>
    </row>
    <row r="71" spans="1:9">
      <c r="A71" s="63" t="s">
        <v>449</v>
      </c>
      <c r="B71" s="5" t="s">
        <v>70</v>
      </c>
      <c r="C71" s="6">
        <v>6.99</v>
      </c>
      <c r="D71" s="7">
        <v>1.5001</v>
      </c>
      <c r="E71" s="25">
        <v>1</v>
      </c>
      <c r="F71" s="26">
        <v>1.25</v>
      </c>
      <c r="G71" s="183">
        <v>0.8</v>
      </c>
      <c r="H71" s="8" t="s">
        <v>14</v>
      </c>
      <c r="I71" s="9" t="s">
        <v>32</v>
      </c>
    </row>
    <row r="72" spans="1:9">
      <c r="A72" s="64" t="s">
        <v>450</v>
      </c>
      <c r="B72" s="10" t="s">
        <v>70</v>
      </c>
      <c r="C72" s="11">
        <v>12.1</v>
      </c>
      <c r="D72" s="12">
        <v>3.4287999999999998</v>
      </c>
      <c r="E72" s="27">
        <v>1</v>
      </c>
      <c r="F72" s="28">
        <v>1.25</v>
      </c>
      <c r="G72" s="184">
        <v>0.8</v>
      </c>
      <c r="H72" s="13" t="s">
        <v>14</v>
      </c>
      <c r="I72" s="14" t="s">
        <v>32</v>
      </c>
    </row>
    <row r="73" spans="1:9">
      <c r="A73" s="63" t="s">
        <v>451</v>
      </c>
      <c r="B73" s="5" t="s">
        <v>71</v>
      </c>
      <c r="C73" s="6">
        <v>3.27</v>
      </c>
      <c r="D73" s="7">
        <v>0.76139999999999997</v>
      </c>
      <c r="E73" s="25">
        <v>1</v>
      </c>
      <c r="F73" s="26">
        <v>1.25</v>
      </c>
      <c r="G73" s="183">
        <v>0.8</v>
      </c>
      <c r="H73" s="15" t="s">
        <v>14</v>
      </c>
      <c r="I73" s="16" t="s">
        <v>32</v>
      </c>
    </row>
    <row r="74" spans="1:9">
      <c r="A74" s="63" t="s">
        <v>452</v>
      </c>
      <c r="B74" s="5" t="s">
        <v>71</v>
      </c>
      <c r="C74" s="6">
        <v>4.38</v>
      </c>
      <c r="D74" s="7">
        <v>1.0044999999999999</v>
      </c>
      <c r="E74" s="25">
        <v>1</v>
      </c>
      <c r="F74" s="26">
        <v>1.25</v>
      </c>
      <c r="G74" s="183">
        <v>0.8</v>
      </c>
      <c r="H74" s="8" t="s">
        <v>14</v>
      </c>
      <c r="I74" s="9" t="s">
        <v>32</v>
      </c>
    </row>
    <row r="75" spans="1:9">
      <c r="A75" s="63" t="s">
        <v>453</v>
      </c>
      <c r="B75" s="5" t="s">
        <v>71</v>
      </c>
      <c r="C75" s="6">
        <v>5.09</v>
      </c>
      <c r="D75" s="7">
        <v>1.3742000000000001</v>
      </c>
      <c r="E75" s="25">
        <v>1</v>
      </c>
      <c r="F75" s="26">
        <v>1.25</v>
      </c>
      <c r="G75" s="183">
        <v>0.8</v>
      </c>
      <c r="H75" s="8" t="s">
        <v>14</v>
      </c>
      <c r="I75" s="9" t="s">
        <v>32</v>
      </c>
    </row>
    <row r="76" spans="1:9">
      <c r="A76" s="64" t="s">
        <v>454</v>
      </c>
      <c r="B76" s="10" t="s">
        <v>71</v>
      </c>
      <c r="C76" s="11">
        <v>8.27</v>
      </c>
      <c r="D76" s="12">
        <v>2.5375999999999999</v>
      </c>
      <c r="E76" s="27">
        <v>1</v>
      </c>
      <c r="F76" s="28">
        <v>1.25</v>
      </c>
      <c r="G76" s="184">
        <v>0.8</v>
      </c>
      <c r="H76" s="13" t="s">
        <v>14</v>
      </c>
      <c r="I76" s="14" t="s">
        <v>32</v>
      </c>
    </row>
    <row r="77" spans="1:9">
      <c r="A77" s="63" t="s">
        <v>455</v>
      </c>
      <c r="B77" s="5" t="s">
        <v>72</v>
      </c>
      <c r="C77" s="6">
        <v>2.66</v>
      </c>
      <c r="D77" s="7">
        <v>0.71199999999999997</v>
      </c>
      <c r="E77" s="25">
        <v>1</v>
      </c>
      <c r="F77" s="26">
        <v>1.25</v>
      </c>
      <c r="G77" s="183">
        <v>0.8</v>
      </c>
      <c r="H77" s="15" t="s">
        <v>14</v>
      </c>
      <c r="I77" s="16" t="s">
        <v>32</v>
      </c>
    </row>
    <row r="78" spans="1:9">
      <c r="A78" s="63" t="s">
        <v>456</v>
      </c>
      <c r="B78" s="5" t="s">
        <v>72</v>
      </c>
      <c r="C78" s="6">
        <v>3.67</v>
      </c>
      <c r="D78" s="7">
        <v>0.85729999999999995</v>
      </c>
      <c r="E78" s="25">
        <v>1</v>
      </c>
      <c r="F78" s="26">
        <v>1.25</v>
      </c>
      <c r="G78" s="183">
        <v>0.8</v>
      </c>
      <c r="H78" s="8" t="s">
        <v>14</v>
      </c>
      <c r="I78" s="9" t="s">
        <v>32</v>
      </c>
    </row>
    <row r="79" spans="1:9">
      <c r="A79" s="63" t="s">
        <v>457</v>
      </c>
      <c r="B79" s="5" t="s">
        <v>72</v>
      </c>
      <c r="C79" s="6">
        <v>5.76</v>
      </c>
      <c r="D79" s="7">
        <v>1.2591000000000001</v>
      </c>
      <c r="E79" s="25">
        <v>1</v>
      </c>
      <c r="F79" s="26">
        <v>1.25</v>
      </c>
      <c r="G79" s="183">
        <v>0.8</v>
      </c>
      <c r="H79" s="8" t="s">
        <v>14</v>
      </c>
      <c r="I79" s="9" t="s">
        <v>32</v>
      </c>
    </row>
    <row r="80" spans="1:9">
      <c r="A80" s="64" t="s">
        <v>458</v>
      </c>
      <c r="B80" s="10" t="s">
        <v>72</v>
      </c>
      <c r="C80" s="11">
        <v>10.75</v>
      </c>
      <c r="D80" s="12">
        <v>2.7542</v>
      </c>
      <c r="E80" s="27">
        <v>1</v>
      </c>
      <c r="F80" s="28">
        <v>1.25</v>
      </c>
      <c r="G80" s="184">
        <v>0.8</v>
      </c>
      <c r="H80" s="13" t="s">
        <v>14</v>
      </c>
      <c r="I80" s="14" t="s">
        <v>32</v>
      </c>
    </row>
    <row r="81" spans="1:9">
      <c r="A81" s="63" t="s">
        <v>459</v>
      </c>
      <c r="B81" s="5" t="s">
        <v>73</v>
      </c>
      <c r="C81" s="6">
        <v>2.31</v>
      </c>
      <c r="D81" s="7">
        <v>0.69369999999999998</v>
      </c>
      <c r="E81" s="25">
        <v>1</v>
      </c>
      <c r="F81" s="26">
        <v>1.25</v>
      </c>
      <c r="G81" s="183">
        <v>0.8</v>
      </c>
      <c r="H81" s="15" t="s">
        <v>14</v>
      </c>
      <c r="I81" s="16" t="s">
        <v>32</v>
      </c>
    </row>
    <row r="82" spans="1:9">
      <c r="A82" s="63" t="s">
        <v>460</v>
      </c>
      <c r="B82" s="5" t="s">
        <v>73</v>
      </c>
      <c r="C82" s="6">
        <v>3.09</v>
      </c>
      <c r="D82" s="7">
        <v>0.78849999999999998</v>
      </c>
      <c r="E82" s="25">
        <v>1</v>
      </c>
      <c r="F82" s="26">
        <v>1.25</v>
      </c>
      <c r="G82" s="183">
        <v>0.8</v>
      </c>
      <c r="H82" s="8" t="s">
        <v>14</v>
      </c>
      <c r="I82" s="9" t="s">
        <v>32</v>
      </c>
    </row>
    <row r="83" spans="1:9">
      <c r="A83" s="63" t="s">
        <v>461</v>
      </c>
      <c r="B83" s="5" t="s">
        <v>73</v>
      </c>
      <c r="C83" s="6">
        <v>4.47</v>
      </c>
      <c r="D83" s="7">
        <v>1.0758000000000001</v>
      </c>
      <c r="E83" s="25">
        <v>1</v>
      </c>
      <c r="F83" s="26">
        <v>1.25</v>
      </c>
      <c r="G83" s="183">
        <v>0.8</v>
      </c>
      <c r="H83" s="8" t="s">
        <v>14</v>
      </c>
      <c r="I83" s="9" t="s">
        <v>32</v>
      </c>
    </row>
    <row r="84" spans="1:9">
      <c r="A84" s="64" t="s">
        <v>462</v>
      </c>
      <c r="B84" s="10" t="s">
        <v>73</v>
      </c>
      <c r="C84" s="11">
        <v>8.5299999999999994</v>
      </c>
      <c r="D84" s="12">
        <v>2.3405999999999998</v>
      </c>
      <c r="E84" s="27">
        <v>1</v>
      </c>
      <c r="F84" s="28">
        <v>1.25</v>
      </c>
      <c r="G84" s="184">
        <v>0.8</v>
      </c>
      <c r="H84" s="13" t="s">
        <v>14</v>
      </c>
      <c r="I84" s="14" t="s">
        <v>32</v>
      </c>
    </row>
    <row r="85" spans="1:9">
      <c r="A85" s="63" t="s">
        <v>463</v>
      </c>
      <c r="B85" s="5" t="s">
        <v>74</v>
      </c>
      <c r="C85" s="6">
        <v>1.83</v>
      </c>
      <c r="D85" s="7">
        <v>0.57530000000000003</v>
      </c>
      <c r="E85" s="25">
        <v>1</v>
      </c>
      <c r="F85" s="26">
        <v>1.25</v>
      </c>
      <c r="G85" s="183">
        <v>0.8</v>
      </c>
      <c r="H85" s="15" t="s">
        <v>14</v>
      </c>
      <c r="I85" s="16" t="s">
        <v>32</v>
      </c>
    </row>
    <row r="86" spans="1:9">
      <c r="A86" s="63" t="s">
        <v>464</v>
      </c>
      <c r="B86" s="5" t="s">
        <v>74</v>
      </c>
      <c r="C86" s="6">
        <v>2.38</v>
      </c>
      <c r="D86" s="7">
        <v>0.62319999999999998</v>
      </c>
      <c r="E86" s="25">
        <v>1</v>
      </c>
      <c r="F86" s="26">
        <v>1.25</v>
      </c>
      <c r="G86" s="183">
        <v>0.8</v>
      </c>
      <c r="H86" s="8" t="s">
        <v>14</v>
      </c>
      <c r="I86" s="9" t="s">
        <v>32</v>
      </c>
    </row>
    <row r="87" spans="1:9">
      <c r="A87" s="63" t="s">
        <v>465</v>
      </c>
      <c r="B87" s="5" t="s">
        <v>74</v>
      </c>
      <c r="C87" s="6">
        <v>3.57</v>
      </c>
      <c r="D87" s="7">
        <v>0.82030000000000003</v>
      </c>
      <c r="E87" s="25">
        <v>1</v>
      </c>
      <c r="F87" s="26">
        <v>1.25</v>
      </c>
      <c r="G87" s="183">
        <v>0.8</v>
      </c>
      <c r="H87" s="8" t="s">
        <v>14</v>
      </c>
      <c r="I87" s="9" t="s">
        <v>32</v>
      </c>
    </row>
    <row r="88" spans="1:9">
      <c r="A88" s="64" t="s">
        <v>466</v>
      </c>
      <c r="B88" s="10" t="s">
        <v>74</v>
      </c>
      <c r="C88" s="11">
        <v>7.87</v>
      </c>
      <c r="D88" s="12">
        <v>1.8914</v>
      </c>
      <c r="E88" s="27">
        <v>1</v>
      </c>
      <c r="F88" s="28">
        <v>1.25</v>
      </c>
      <c r="G88" s="184">
        <v>0.8</v>
      </c>
      <c r="H88" s="13" t="s">
        <v>14</v>
      </c>
      <c r="I88" s="14" t="s">
        <v>32</v>
      </c>
    </row>
    <row r="89" spans="1:9">
      <c r="A89" s="63" t="s">
        <v>467</v>
      </c>
      <c r="B89" s="5" t="s">
        <v>75</v>
      </c>
      <c r="C89" s="6">
        <v>2.59</v>
      </c>
      <c r="D89" s="7">
        <v>0.58499999999999996</v>
      </c>
      <c r="E89" s="25">
        <v>1</v>
      </c>
      <c r="F89" s="26">
        <v>1.25</v>
      </c>
      <c r="G89" s="183">
        <v>0.8</v>
      </c>
      <c r="H89" s="15" t="s">
        <v>14</v>
      </c>
      <c r="I89" s="16" t="s">
        <v>32</v>
      </c>
    </row>
    <row r="90" spans="1:9">
      <c r="A90" s="63" t="s">
        <v>468</v>
      </c>
      <c r="B90" s="5" t="s">
        <v>75</v>
      </c>
      <c r="C90" s="6">
        <v>3.55</v>
      </c>
      <c r="D90" s="7">
        <v>0.65880000000000005</v>
      </c>
      <c r="E90" s="25">
        <v>1</v>
      </c>
      <c r="F90" s="26">
        <v>1.25</v>
      </c>
      <c r="G90" s="183">
        <v>0.8</v>
      </c>
      <c r="H90" s="8" t="s">
        <v>14</v>
      </c>
      <c r="I90" s="9" t="s">
        <v>32</v>
      </c>
    </row>
    <row r="91" spans="1:9">
      <c r="A91" s="63" t="s">
        <v>469</v>
      </c>
      <c r="B91" s="5" t="s">
        <v>75</v>
      </c>
      <c r="C91" s="6">
        <v>4.87</v>
      </c>
      <c r="D91" s="7">
        <v>0.90049999999999997</v>
      </c>
      <c r="E91" s="25">
        <v>1</v>
      </c>
      <c r="F91" s="26">
        <v>1.25</v>
      </c>
      <c r="G91" s="183">
        <v>0.8</v>
      </c>
      <c r="H91" s="8" t="s">
        <v>14</v>
      </c>
      <c r="I91" s="9" t="s">
        <v>32</v>
      </c>
    </row>
    <row r="92" spans="1:9">
      <c r="A92" s="64" t="s">
        <v>470</v>
      </c>
      <c r="B92" s="10" t="s">
        <v>75</v>
      </c>
      <c r="C92" s="11">
        <v>12.24</v>
      </c>
      <c r="D92" s="12">
        <v>2.6031</v>
      </c>
      <c r="E92" s="27">
        <v>1</v>
      </c>
      <c r="F92" s="28">
        <v>1.25</v>
      </c>
      <c r="G92" s="184">
        <v>0.8</v>
      </c>
      <c r="H92" s="13" t="s">
        <v>14</v>
      </c>
      <c r="I92" s="14" t="s">
        <v>32</v>
      </c>
    </row>
    <row r="93" spans="1:9">
      <c r="A93" s="63" t="s">
        <v>471</v>
      </c>
      <c r="B93" s="5" t="s">
        <v>76</v>
      </c>
      <c r="C93" s="6">
        <v>5.13</v>
      </c>
      <c r="D93" s="7">
        <v>0.88149999999999995</v>
      </c>
      <c r="E93" s="25">
        <v>1</v>
      </c>
      <c r="F93" s="26">
        <v>1.25</v>
      </c>
      <c r="G93" s="183">
        <v>0.8</v>
      </c>
      <c r="H93" s="15" t="s">
        <v>14</v>
      </c>
      <c r="I93" s="16" t="s">
        <v>32</v>
      </c>
    </row>
    <row r="94" spans="1:9">
      <c r="A94" s="63" t="s">
        <v>472</v>
      </c>
      <c r="B94" s="5" t="s">
        <v>76</v>
      </c>
      <c r="C94" s="6">
        <v>6.16</v>
      </c>
      <c r="D94" s="7">
        <v>1.8288</v>
      </c>
      <c r="E94" s="25">
        <v>1</v>
      </c>
      <c r="F94" s="26">
        <v>1.25</v>
      </c>
      <c r="G94" s="183">
        <v>0.8</v>
      </c>
      <c r="H94" s="8" t="s">
        <v>14</v>
      </c>
      <c r="I94" s="9" t="s">
        <v>32</v>
      </c>
    </row>
    <row r="95" spans="1:9">
      <c r="A95" s="63" t="s">
        <v>473</v>
      </c>
      <c r="B95" s="5" t="s">
        <v>76</v>
      </c>
      <c r="C95" s="6">
        <v>10.11</v>
      </c>
      <c r="D95" s="7">
        <v>2.4180999999999999</v>
      </c>
      <c r="E95" s="25">
        <v>1</v>
      </c>
      <c r="F95" s="26">
        <v>1.25</v>
      </c>
      <c r="G95" s="183">
        <v>0.8</v>
      </c>
      <c r="H95" s="8" t="s">
        <v>14</v>
      </c>
      <c r="I95" s="9" t="s">
        <v>32</v>
      </c>
    </row>
    <row r="96" spans="1:9">
      <c r="A96" s="64" t="s">
        <v>474</v>
      </c>
      <c r="B96" s="10" t="s">
        <v>76</v>
      </c>
      <c r="C96" s="11">
        <v>15.95</v>
      </c>
      <c r="D96" s="12">
        <v>4.4390999999999998</v>
      </c>
      <c r="E96" s="27">
        <v>1</v>
      </c>
      <c r="F96" s="28">
        <v>1.25</v>
      </c>
      <c r="G96" s="184">
        <v>0.8</v>
      </c>
      <c r="H96" s="13" t="s">
        <v>14</v>
      </c>
      <c r="I96" s="14" t="s">
        <v>32</v>
      </c>
    </row>
    <row r="97" spans="1:9">
      <c r="A97" s="63" t="s">
        <v>475</v>
      </c>
      <c r="B97" s="5" t="s">
        <v>77</v>
      </c>
      <c r="C97" s="6">
        <v>3.72</v>
      </c>
      <c r="D97" s="7">
        <v>0.63470000000000004</v>
      </c>
      <c r="E97" s="25">
        <v>1</v>
      </c>
      <c r="F97" s="26">
        <v>1.25</v>
      </c>
      <c r="G97" s="183">
        <v>0.8</v>
      </c>
      <c r="H97" s="15" t="s">
        <v>14</v>
      </c>
      <c r="I97" s="16" t="s">
        <v>32</v>
      </c>
    </row>
    <row r="98" spans="1:9">
      <c r="A98" s="63" t="s">
        <v>476</v>
      </c>
      <c r="B98" s="5" t="s">
        <v>77</v>
      </c>
      <c r="C98" s="6">
        <v>5.16</v>
      </c>
      <c r="D98" s="7">
        <v>1.0958000000000001</v>
      </c>
      <c r="E98" s="25">
        <v>1</v>
      </c>
      <c r="F98" s="26">
        <v>1.25</v>
      </c>
      <c r="G98" s="183">
        <v>0.8</v>
      </c>
      <c r="H98" s="8" t="s">
        <v>14</v>
      </c>
      <c r="I98" s="9" t="s">
        <v>32</v>
      </c>
    </row>
    <row r="99" spans="1:9">
      <c r="A99" s="63" t="s">
        <v>477</v>
      </c>
      <c r="B99" s="5" t="s">
        <v>77</v>
      </c>
      <c r="C99" s="6">
        <v>8.42</v>
      </c>
      <c r="D99" s="7">
        <v>1.8047</v>
      </c>
      <c r="E99" s="25">
        <v>1</v>
      </c>
      <c r="F99" s="26">
        <v>1.25</v>
      </c>
      <c r="G99" s="183">
        <v>0.8</v>
      </c>
      <c r="H99" s="8" t="s">
        <v>14</v>
      </c>
      <c r="I99" s="9" t="s">
        <v>32</v>
      </c>
    </row>
    <row r="100" spans="1:9">
      <c r="A100" s="64" t="s">
        <v>478</v>
      </c>
      <c r="B100" s="10" t="s">
        <v>77</v>
      </c>
      <c r="C100" s="11">
        <v>15.67</v>
      </c>
      <c r="D100" s="12">
        <v>4.6051000000000002</v>
      </c>
      <c r="E100" s="27">
        <v>1</v>
      </c>
      <c r="F100" s="28">
        <v>1.25</v>
      </c>
      <c r="G100" s="184">
        <v>0.8</v>
      </c>
      <c r="H100" s="13" t="s">
        <v>14</v>
      </c>
      <c r="I100" s="14" t="s">
        <v>32</v>
      </c>
    </row>
    <row r="101" spans="1:9">
      <c r="A101" s="63" t="s">
        <v>479</v>
      </c>
      <c r="B101" s="5" t="s">
        <v>78</v>
      </c>
      <c r="C101" s="6">
        <v>2.5299999999999998</v>
      </c>
      <c r="D101" s="7">
        <v>0.48349999999999999</v>
      </c>
      <c r="E101" s="25">
        <v>1</v>
      </c>
      <c r="F101" s="26">
        <v>1.25</v>
      </c>
      <c r="G101" s="183">
        <v>0.8</v>
      </c>
      <c r="H101" s="15" t="s">
        <v>14</v>
      </c>
      <c r="I101" s="16" t="s">
        <v>32</v>
      </c>
    </row>
    <row r="102" spans="1:9">
      <c r="A102" s="63" t="s">
        <v>480</v>
      </c>
      <c r="B102" s="5" t="s">
        <v>78</v>
      </c>
      <c r="C102" s="6">
        <v>3.59</v>
      </c>
      <c r="D102" s="7">
        <v>0.71009999999999995</v>
      </c>
      <c r="E102" s="25">
        <v>1</v>
      </c>
      <c r="F102" s="26">
        <v>1.25</v>
      </c>
      <c r="G102" s="183">
        <v>0.8</v>
      </c>
      <c r="H102" s="8" t="s">
        <v>14</v>
      </c>
      <c r="I102" s="9" t="s">
        <v>32</v>
      </c>
    </row>
    <row r="103" spans="1:9">
      <c r="A103" s="63" t="s">
        <v>481</v>
      </c>
      <c r="B103" s="5" t="s">
        <v>78</v>
      </c>
      <c r="C103" s="6">
        <v>6.17</v>
      </c>
      <c r="D103" s="7">
        <v>1.3116000000000001</v>
      </c>
      <c r="E103" s="25">
        <v>1</v>
      </c>
      <c r="F103" s="26">
        <v>1.25</v>
      </c>
      <c r="G103" s="183">
        <v>0.8</v>
      </c>
      <c r="H103" s="8" t="s">
        <v>14</v>
      </c>
      <c r="I103" s="9" t="s">
        <v>32</v>
      </c>
    </row>
    <row r="104" spans="1:9">
      <c r="A104" s="64" t="s">
        <v>482</v>
      </c>
      <c r="B104" s="10" t="s">
        <v>78</v>
      </c>
      <c r="C104" s="11">
        <v>12.43</v>
      </c>
      <c r="D104" s="12">
        <v>3.3197999999999999</v>
      </c>
      <c r="E104" s="27">
        <v>1</v>
      </c>
      <c r="F104" s="28">
        <v>1.25</v>
      </c>
      <c r="G104" s="184">
        <v>0.8</v>
      </c>
      <c r="H104" s="13" t="s">
        <v>14</v>
      </c>
      <c r="I104" s="14" t="s">
        <v>32</v>
      </c>
    </row>
    <row r="105" spans="1:9">
      <c r="A105" s="63" t="s">
        <v>483</v>
      </c>
      <c r="B105" s="5" t="s">
        <v>79</v>
      </c>
      <c r="C105" s="6">
        <v>1.98</v>
      </c>
      <c r="D105" s="7">
        <v>0.53920000000000001</v>
      </c>
      <c r="E105" s="25">
        <v>1</v>
      </c>
      <c r="F105" s="26">
        <v>1.25</v>
      </c>
      <c r="G105" s="183">
        <v>0.8</v>
      </c>
      <c r="H105" s="15" t="s">
        <v>14</v>
      </c>
      <c r="I105" s="16" t="s">
        <v>32</v>
      </c>
    </row>
    <row r="106" spans="1:9">
      <c r="A106" s="63" t="s">
        <v>484</v>
      </c>
      <c r="B106" s="5" t="s">
        <v>79</v>
      </c>
      <c r="C106" s="6">
        <v>2.94</v>
      </c>
      <c r="D106" s="7">
        <v>0.62629999999999997</v>
      </c>
      <c r="E106" s="25">
        <v>1</v>
      </c>
      <c r="F106" s="26">
        <v>1.25</v>
      </c>
      <c r="G106" s="183">
        <v>0.8</v>
      </c>
      <c r="H106" s="8" t="s">
        <v>14</v>
      </c>
      <c r="I106" s="9" t="s">
        <v>32</v>
      </c>
    </row>
    <row r="107" spans="1:9">
      <c r="A107" s="63" t="s">
        <v>485</v>
      </c>
      <c r="B107" s="5" t="s">
        <v>79</v>
      </c>
      <c r="C107" s="6">
        <v>4.67</v>
      </c>
      <c r="D107" s="7">
        <v>0.89239999999999997</v>
      </c>
      <c r="E107" s="25">
        <v>1</v>
      </c>
      <c r="F107" s="26">
        <v>1.25</v>
      </c>
      <c r="G107" s="183">
        <v>0.8</v>
      </c>
      <c r="H107" s="8" t="s">
        <v>14</v>
      </c>
      <c r="I107" s="9" t="s">
        <v>32</v>
      </c>
    </row>
    <row r="108" spans="1:9">
      <c r="A108" s="64" t="s">
        <v>486</v>
      </c>
      <c r="B108" s="10" t="s">
        <v>79</v>
      </c>
      <c r="C108" s="11">
        <v>10.25</v>
      </c>
      <c r="D108" s="12">
        <v>2.4657</v>
      </c>
      <c r="E108" s="27">
        <v>1</v>
      </c>
      <c r="F108" s="28">
        <v>1.25</v>
      </c>
      <c r="G108" s="184">
        <v>0.8</v>
      </c>
      <c r="H108" s="13" t="s">
        <v>14</v>
      </c>
      <c r="I108" s="14" t="s">
        <v>32</v>
      </c>
    </row>
    <row r="109" spans="1:9">
      <c r="A109" s="63" t="s">
        <v>487</v>
      </c>
      <c r="B109" s="5" t="s">
        <v>80</v>
      </c>
      <c r="C109" s="6">
        <v>2.2000000000000002</v>
      </c>
      <c r="D109" s="7">
        <v>0.48399999999999999</v>
      </c>
      <c r="E109" s="25">
        <v>1</v>
      </c>
      <c r="F109" s="26">
        <v>1.25</v>
      </c>
      <c r="G109" s="183">
        <v>0.8</v>
      </c>
      <c r="H109" s="15" t="s">
        <v>14</v>
      </c>
      <c r="I109" s="16" t="s">
        <v>32</v>
      </c>
    </row>
    <row r="110" spans="1:9">
      <c r="A110" s="63" t="s">
        <v>488</v>
      </c>
      <c r="B110" s="5" t="s">
        <v>80</v>
      </c>
      <c r="C110" s="6">
        <v>2.72</v>
      </c>
      <c r="D110" s="7">
        <v>0.58979999999999999</v>
      </c>
      <c r="E110" s="25">
        <v>1</v>
      </c>
      <c r="F110" s="26">
        <v>1.25</v>
      </c>
      <c r="G110" s="183">
        <v>0.8</v>
      </c>
      <c r="H110" s="8" t="s">
        <v>14</v>
      </c>
      <c r="I110" s="9" t="s">
        <v>32</v>
      </c>
    </row>
    <row r="111" spans="1:9">
      <c r="A111" s="63" t="s">
        <v>489</v>
      </c>
      <c r="B111" s="5" t="s">
        <v>80</v>
      </c>
      <c r="C111" s="6">
        <v>4.05</v>
      </c>
      <c r="D111" s="7">
        <v>0.87790000000000001</v>
      </c>
      <c r="E111" s="25">
        <v>1</v>
      </c>
      <c r="F111" s="26">
        <v>1.25</v>
      </c>
      <c r="G111" s="183">
        <v>0.8</v>
      </c>
      <c r="H111" s="17" t="s">
        <v>14</v>
      </c>
      <c r="I111" s="173" t="s">
        <v>32</v>
      </c>
    </row>
    <row r="112" spans="1:9">
      <c r="A112" s="64" t="s">
        <v>490</v>
      </c>
      <c r="B112" s="166" t="s">
        <v>80</v>
      </c>
      <c r="C112" s="167">
        <v>8.76</v>
      </c>
      <c r="D112" s="168">
        <v>2.4116</v>
      </c>
      <c r="E112" s="169">
        <v>1</v>
      </c>
      <c r="F112" s="170">
        <v>1.25</v>
      </c>
      <c r="G112" s="184">
        <v>0.8</v>
      </c>
      <c r="H112" s="171" t="s">
        <v>14</v>
      </c>
      <c r="I112" s="172" t="s">
        <v>32</v>
      </c>
    </row>
    <row r="113" spans="1:9">
      <c r="A113" s="63" t="s">
        <v>491</v>
      </c>
      <c r="B113" s="5" t="s">
        <v>81</v>
      </c>
      <c r="C113" s="6">
        <v>2.2200000000000002</v>
      </c>
      <c r="D113" s="7">
        <v>0.50490000000000002</v>
      </c>
      <c r="E113" s="25">
        <v>1</v>
      </c>
      <c r="F113" s="26">
        <v>1.25</v>
      </c>
      <c r="G113" s="183">
        <v>0.8</v>
      </c>
      <c r="H113" s="15" t="s">
        <v>14</v>
      </c>
      <c r="I113" s="16" t="s">
        <v>32</v>
      </c>
    </row>
    <row r="114" spans="1:9">
      <c r="A114" s="63" t="s">
        <v>492</v>
      </c>
      <c r="B114" s="5" t="s">
        <v>81</v>
      </c>
      <c r="C114" s="6">
        <v>2.65</v>
      </c>
      <c r="D114" s="7">
        <v>0.59970000000000001</v>
      </c>
      <c r="E114" s="25">
        <v>1</v>
      </c>
      <c r="F114" s="26">
        <v>1.25</v>
      </c>
      <c r="G114" s="183">
        <v>0.8</v>
      </c>
      <c r="H114" s="8" t="s">
        <v>14</v>
      </c>
      <c r="I114" s="9" t="s">
        <v>32</v>
      </c>
    </row>
    <row r="115" spans="1:9">
      <c r="A115" s="63" t="s">
        <v>493</v>
      </c>
      <c r="B115" s="5" t="s">
        <v>81</v>
      </c>
      <c r="C115" s="6">
        <v>3.61</v>
      </c>
      <c r="D115" s="7">
        <v>0.79400000000000004</v>
      </c>
      <c r="E115" s="25">
        <v>1</v>
      </c>
      <c r="F115" s="26">
        <v>1.25</v>
      </c>
      <c r="G115" s="183">
        <v>0.8</v>
      </c>
      <c r="H115" s="8" t="s">
        <v>14</v>
      </c>
      <c r="I115" s="9" t="s">
        <v>32</v>
      </c>
    </row>
    <row r="116" spans="1:9">
      <c r="A116" s="64" t="s">
        <v>494</v>
      </c>
      <c r="B116" s="10" t="s">
        <v>81</v>
      </c>
      <c r="C116" s="11">
        <v>6.62</v>
      </c>
      <c r="D116" s="12">
        <v>1.8286</v>
      </c>
      <c r="E116" s="27">
        <v>1</v>
      </c>
      <c r="F116" s="28">
        <v>1.25</v>
      </c>
      <c r="G116" s="184">
        <v>0.8</v>
      </c>
      <c r="H116" s="13" t="s">
        <v>14</v>
      </c>
      <c r="I116" s="14" t="s">
        <v>32</v>
      </c>
    </row>
    <row r="117" spans="1:9">
      <c r="A117" s="63" t="s">
        <v>495</v>
      </c>
      <c r="B117" s="5" t="s">
        <v>82</v>
      </c>
      <c r="C117" s="6">
        <v>2.1</v>
      </c>
      <c r="D117" s="7">
        <v>0.63649999999999995</v>
      </c>
      <c r="E117" s="25">
        <v>1</v>
      </c>
      <c r="F117" s="26">
        <v>1.25</v>
      </c>
      <c r="G117" s="183">
        <v>0.8</v>
      </c>
      <c r="H117" s="15" t="s">
        <v>14</v>
      </c>
      <c r="I117" s="16" t="s">
        <v>32</v>
      </c>
    </row>
    <row r="118" spans="1:9">
      <c r="A118" s="63" t="s">
        <v>496</v>
      </c>
      <c r="B118" s="5" t="s">
        <v>82</v>
      </c>
      <c r="C118" s="6">
        <v>3.3</v>
      </c>
      <c r="D118" s="7">
        <v>0.87260000000000004</v>
      </c>
      <c r="E118" s="25">
        <v>1</v>
      </c>
      <c r="F118" s="26">
        <v>1.25</v>
      </c>
      <c r="G118" s="183">
        <v>0.8</v>
      </c>
      <c r="H118" s="8" t="s">
        <v>14</v>
      </c>
      <c r="I118" s="9" t="s">
        <v>32</v>
      </c>
    </row>
    <row r="119" spans="1:9">
      <c r="A119" s="63" t="s">
        <v>497</v>
      </c>
      <c r="B119" s="5" t="s">
        <v>82</v>
      </c>
      <c r="C119" s="6">
        <v>4.96</v>
      </c>
      <c r="D119" s="7">
        <v>1.3716999999999999</v>
      </c>
      <c r="E119" s="25">
        <v>1</v>
      </c>
      <c r="F119" s="26">
        <v>1.25</v>
      </c>
      <c r="G119" s="183">
        <v>0.8</v>
      </c>
      <c r="H119" s="8" t="s">
        <v>14</v>
      </c>
      <c r="I119" s="9" t="s">
        <v>32</v>
      </c>
    </row>
    <row r="120" spans="1:9">
      <c r="A120" s="64" t="s">
        <v>498</v>
      </c>
      <c r="B120" s="10" t="s">
        <v>82</v>
      </c>
      <c r="C120" s="11">
        <v>11.37</v>
      </c>
      <c r="D120" s="12">
        <v>3.3854000000000002</v>
      </c>
      <c r="E120" s="27">
        <v>1</v>
      </c>
      <c r="F120" s="28">
        <v>1.25</v>
      </c>
      <c r="G120" s="184">
        <v>0.8</v>
      </c>
      <c r="H120" s="13" t="s">
        <v>14</v>
      </c>
      <c r="I120" s="14" t="s">
        <v>32</v>
      </c>
    </row>
    <row r="121" spans="1:9">
      <c r="A121" s="63" t="s">
        <v>499</v>
      </c>
      <c r="B121" s="5" t="s">
        <v>83</v>
      </c>
      <c r="C121" s="6">
        <v>2.15</v>
      </c>
      <c r="D121" s="7">
        <v>0.65939999999999999</v>
      </c>
      <c r="E121" s="25">
        <v>1</v>
      </c>
      <c r="F121" s="26">
        <v>1.25</v>
      </c>
      <c r="G121" s="183">
        <v>0.8</v>
      </c>
      <c r="H121" s="15" t="s">
        <v>14</v>
      </c>
      <c r="I121" s="16" t="s">
        <v>32</v>
      </c>
    </row>
    <row r="122" spans="1:9">
      <c r="A122" s="63" t="s">
        <v>500</v>
      </c>
      <c r="B122" s="5" t="s">
        <v>83</v>
      </c>
      <c r="C122" s="6">
        <v>3.36</v>
      </c>
      <c r="D122" s="7">
        <v>0.93779999999999997</v>
      </c>
      <c r="E122" s="25">
        <v>1</v>
      </c>
      <c r="F122" s="26">
        <v>1.25</v>
      </c>
      <c r="G122" s="183">
        <v>0.8</v>
      </c>
      <c r="H122" s="8" t="s">
        <v>14</v>
      </c>
      <c r="I122" s="9" t="s">
        <v>32</v>
      </c>
    </row>
    <row r="123" spans="1:9">
      <c r="A123" s="63" t="s">
        <v>501</v>
      </c>
      <c r="B123" s="5" t="s">
        <v>83</v>
      </c>
      <c r="C123" s="6">
        <v>5.56</v>
      </c>
      <c r="D123" s="7">
        <v>1.472</v>
      </c>
      <c r="E123" s="25">
        <v>1</v>
      </c>
      <c r="F123" s="26">
        <v>1.25</v>
      </c>
      <c r="G123" s="183">
        <v>0.8</v>
      </c>
      <c r="H123" s="8" t="s">
        <v>14</v>
      </c>
      <c r="I123" s="9" t="s">
        <v>32</v>
      </c>
    </row>
    <row r="124" spans="1:9">
      <c r="A124" s="64" t="s">
        <v>502</v>
      </c>
      <c r="B124" s="10" t="s">
        <v>83</v>
      </c>
      <c r="C124" s="11">
        <v>12.84</v>
      </c>
      <c r="D124" s="12">
        <v>3.7181999999999999</v>
      </c>
      <c r="E124" s="27">
        <v>1</v>
      </c>
      <c r="F124" s="28">
        <v>1.25</v>
      </c>
      <c r="G124" s="184">
        <v>0.8</v>
      </c>
      <c r="H124" s="13" t="s">
        <v>14</v>
      </c>
      <c r="I124" s="14" t="s">
        <v>32</v>
      </c>
    </row>
    <row r="125" spans="1:9">
      <c r="A125" s="63" t="s">
        <v>503</v>
      </c>
      <c r="B125" s="5" t="s">
        <v>84</v>
      </c>
      <c r="C125" s="6">
        <v>1.43</v>
      </c>
      <c r="D125" s="7">
        <v>0.6401</v>
      </c>
      <c r="E125" s="25">
        <v>1</v>
      </c>
      <c r="F125" s="26">
        <v>1.25</v>
      </c>
      <c r="G125" s="183">
        <v>0.8</v>
      </c>
      <c r="H125" s="15" t="s">
        <v>14</v>
      </c>
      <c r="I125" s="16" t="s">
        <v>32</v>
      </c>
    </row>
    <row r="126" spans="1:9">
      <c r="A126" s="63" t="s">
        <v>504</v>
      </c>
      <c r="B126" s="5" t="s">
        <v>84</v>
      </c>
      <c r="C126" s="6">
        <v>2.2599999999999998</v>
      </c>
      <c r="D126" s="7">
        <v>0.84319999999999995</v>
      </c>
      <c r="E126" s="25">
        <v>1</v>
      </c>
      <c r="F126" s="26">
        <v>1.25</v>
      </c>
      <c r="G126" s="183">
        <v>0.8</v>
      </c>
      <c r="H126" s="8" t="s">
        <v>14</v>
      </c>
      <c r="I126" s="9" t="s">
        <v>32</v>
      </c>
    </row>
    <row r="127" spans="1:9">
      <c r="A127" s="63" t="s">
        <v>505</v>
      </c>
      <c r="B127" s="5" t="s">
        <v>84</v>
      </c>
      <c r="C127" s="6">
        <v>4.12</v>
      </c>
      <c r="D127" s="7">
        <v>1.2447999999999999</v>
      </c>
      <c r="E127" s="25">
        <v>1</v>
      </c>
      <c r="F127" s="26">
        <v>1.25</v>
      </c>
      <c r="G127" s="183">
        <v>0.8</v>
      </c>
      <c r="H127" s="8" t="s">
        <v>14</v>
      </c>
      <c r="I127" s="9" t="s">
        <v>32</v>
      </c>
    </row>
    <row r="128" spans="1:9">
      <c r="A128" s="64" t="s">
        <v>506</v>
      </c>
      <c r="B128" s="10" t="s">
        <v>84</v>
      </c>
      <c r="C128" s="11">
        <v>9.89</v>
      </c>
      <c r="D128" s="12">
        <v>3.1442999999999999</v>
      </c>
      <c r="E128" s="27">
        <v>1</v>
      </c>
      <c r="F128" s="28">
        <v>1.25</v>
      </c>
      <c r="G128" s="184">
        <v>0.8</v>
      </c>
      <c r="H128" s="13" t="s">
        <v>14</v>
      </c>
      <c r="I128" s="14" t="s">
        <v>32</v>
      </c>
    </row>
    <row r="129" spans="1:9">
      <c r="A129" s="63" t="s">
        <v>507</v>
      </c>
      <c r="B129" s="5" t="s">
        <v>85</v>
      </c>
      <c r="C129" s="6">
        <v>2.5099999999999998</v>
      </c>
      <c r="D129" s="7">
        <v>0.59730000000000005</v>
      </c>
      <c r="E129" s="25">
        <v>1</v>
      </c>
      <c r="F129" s="26">
        <v>1.25</v>
      </c>
      <c r="G129" s="183">
        <v>0.8</v>
      </c>
      <c r="H129" s="15" t="s">
        <v>14</v>
      </c>
      <c r="I129" s="16" t="s">
        <v>32</v>
      </c>
    </row>
    <row r="130" spans="1:9">
      <c r="A130" s="63" t="s">
        <v>508</v>
      </c>
      <c r="B130" s="5" t="s">
        <v>85</v>
      </c>
      <c r="C130" s="6">
        <v>3.55</v>
      </c>
      <c r="D130" s="7">
        <v>0.73170000000000002</v>
      </c>
      <c r="E130" s="25">
        <v>1</v>
      </c>
      <c r="F130" s="26">
        <v>1.25</v>
      </c>
      <c r="G130" s="183">
        <v>0.8</v>
      </c>
      <c r="H130" s="8" t="s">
        <v>14</v>
      </c>
      <c r="I130" s="9" t="s">
        <v>32</v>
      </c>
    </row>
    <row r="131" spans="1:9">
      <c r="A131" s="63" t="s">
        <v>509</v>
      </c>
      <c r="B131" s="5" t="s">
        <v>85</v>
      </c>
      <c r="C131" s="6">
        <v>5.22</v>
      </c>
      <c r="D131" s="7">
        <v>1.0335000000000001</v>
      </c>
      <c r="E131" s="25">
        <v>1</v>
      </c>
      <c r="F131" s="26">
        <v>1.25</v>
      </c>
      <c r="G131" s="183">
        <v>0.8</v>
      </c>
      <c r="H131" s="8" t="s">
        <v>14</v>
      </c>
      <c r="I131" s="9" t="s">
        <v>32</v>
      </c>
    </row>
    <row r="132" spans="1:9">
      <c r="A132" s="64" t="s">
        <v>510</v>
      </c>
      <c r="B132" s="10" t="s">
        <v>85</v>
      </c>
      <c r="C132" s="11">
        <v>10.53</v>
      </c>
      <c r="D132" s="12">
        <v>2.3704000000000001</v>
      </c>
      <c r="E132" s="27">
        <v>1</v>
      </c>
      <c r="F132" s="28">
        <v>1.25</v>
      </c>
      <c r="G132" s="184">
        <v>0.8</v>
      </c>
      <c r="H132" s="13" t="s">
        <v>14</v>
      </c>
      <c r="I132" s="14" t="s">
        <v>32</v>
      </c>
    </row>
    <row r="133" spans="1:9">
      <c r="A133" s="63" t="s">
        <v>511</v>
      </c>
      <c r="B133" s="5" t="s">
        <v>86</v>
      </c>
      <c r="C133" s="6">
        <v>2.0099999999999998</v>
      </c>
      <c r="D133" s="7">
        <v>0.85589999999999999</v>
      </c>
      <c r="E133" s="25">
        <v>1</v>
      </c>
      <c r="F133" s="26">
        <v>1.25</v>
      </c>
      <c r="G133" s="183">
        <v>0.8</v>
      </c>
      <c r="H133" s="15" t="s">
        <v>14</v>
      </c>
      <c r="I133" s="16" t="s">
        <v>32</v>
      </c>
    </row>
    <row r="134" spans="1:9">
      <c r="A134" s="63" t="s">
        <v>512</v>
      </c>
      <c r="B134" s="5" t="s">
        <v>86</v>
      </c>
      <c r="C134" s="6">
        <v>3.55</v>
      </c>
      <c r="D134" s="7">
        <v>1.2262999999999999</v>
      </c>
      <c r="E134" s="25">
        <v>1</v>
      </c>
      <c r="F134" s="26">
        <v>1.25</v>
      </c>
      <c r="G134" s="183">
        <v>0.8</v>
      </c>
      <c r="H134" s="8" t="s">
        <v>14</v>
      </c>
      <c r="I134" s="9" t="s">
        <v>32</v>
      </c>
    </row>
    <row r="135" spans="1:9">
      <c r="A135" s="63" t="s">
        <v>513</v>
      </c>
      <c r="B135" s="5" t="s">
        <v>86</v>
      </c>
      <c r="C135" s="6">
        <v>5.8</v>
      </c>
      <c r="D135" s="7">
        <v>2.2069000000000001</v>
      </c>
      <c r="E135" s="25">
        <v>1</v>
      </c>
      <c r="F135" s="26">
        <v>1.25</v>
      </c>
      <c r="G135" s="183">
        <v>0.8</v>
      </c>
      <c r="H135" s="8" t="s">
        <v>14</v>
      </c>
      <c r="I135" s="9" t="s">
        <v>32</v>
      </c>
    </row>
    <row r="136" spans="1:9">
      <c r="A136" s="64" t="s">
        <v>514</v>
      </c>
      <c r="B136" s="10" t="s">
        <v>86</v>
      </c>
      <c r="C136" s="11">
        <v>12.36</v>
      </c>
      <c r="D136" s="12">
        <v>4.2629999999999999</v>
      </c>
      <c r="E136" s="27">
        <v>1</v>
      </c>
      <c r="F136" s="28">
        <v>1.25</v>
      </c>
      <c r="G136" s="184">
        <v>0.8</v>
      </c>
      <c r="H136" s="13" t="s">
        <v>14</v>
      </c>
      <c r="I136" s="14" t="s">
        <v>32</v>
      </c>
    </row>
    <row r="137" spans="1:9">
      <c r="A137" s="63" t="s">
        <v>515</v>
      </c>
      <c r="B137" s="5" t="s">
        <v>87</v>
      </c>
      <c r="C137" s="6">
        <v>2.12</v>
      </c>
      <c r="D137" s="7">
        <v>0.72460000000000002</v>
      </c>
      <c r="E137" s="25">
        <v>1</v>
      </c>
      <c r="F137" s="26">
        <v>1.25</v>
      </c>
      <c r="G137" s="183">
        <v>0.8</v>
      </c>
      <c r="H137" s="15" t="s">
        <v>14</v>
      </c>
      <c r="I137" s="16" t="s">
        <v>32</v>
      </c>
    </row>
    <row r="138" spans="1:9">
      <c r="A138" s="63" t="s">
        <v>516</v>
      </c>
      <c r="B138" s="5" t="s">
        <v>87</v>
      </c>
      <c r="C138" s="6">
        <v>2.8</v>
      </c>
      <c r="D138" s="7">
        <v>0.90949999999999998</v>
      </c>
      <c r="E138" s="25">
        <v>1</v>
      </c>
      <c r="F138" s="26">
        <v>1.25</v>
      </c>
      <c r="G138" s="183">
        <v>0.8</v>
      </c>
      <c r="H138" s="8" t="s">
        <v>14</v>
      </c>
      <c r="I138" s="9" t="s">
        <v>32</v>
      </c>
    </row>
    <row r="139" spans="1:9">
      <c r="A139" s="63" t="s">
        <v>517</v>
      </c>
      <c r="B139" s="5" t="s">
        <v>87</v>
      </c>
      <c r="C139" s="6">
        <v>5.23</v>
      </c>
      <c r="D139" s="7">
        <v>1.4744999999999999</v>
      </c>
      <c r="E139" s="25">
        <v>1</v>
      </c>
      <c r="F139" s="26">
        <v>1.25</v>
      </c>
      <c r="G139" s="183">
        <v>0.8</v>
      </c>
      <c r="H139" s="8" t="s">
        <v>14</v>
      </c>
      <c r="I139" s="9" t="s">
        <v>32</v>
      </c>
    </row>
    <row r="140" spans="1:9">
      <c r="A140" s="64" t="s">
        <v>518</v>
      </c>
      <c r="B140" s="10" t="s">
        <v>87</v>
      </c>
      <c r="C140" s="11">
        <v>9.81</v>
      </c>
      <c r="D140" s="12">
        <v>3.0607000000000002</v>
      </c>
      <c r="E140" s="27">
        <v>1</v>
      </c>
      <c r="F140" s="28">
        <v>1.25</v>
      </c>
      <c r="G140" s="184">
        <v>0.8</v>
      </c>
      <c r="H140" s="13" t="s">
        <v>14</v>
      </c>
      <c r="I140" s="14" t="s">
        <v>32</v>
      </c>
    </row>
    <row r="141" spans="1:9">
      <c r="A141" s="63" t="s">
        <v>519</v>
      </c>
      <c r="B141" s="5" t="s">
        <v>88</v>
      </c>
      <c r="C141" s="6">
        <v>2.8</v>
      </c>
      <c r="D141" s="7">
        <v>0.38229999999999997</v>
      </c>
      <c r="E141" s="25">
        <v>1</v>
      </c>
      <c r="F141" s="26">
        <v>1.25</v>
      </c>
      <c r="G141" s="183">
        <v>0.8</v>
      </c>
      <c r="H141" s="15" t="s">
        <v>14</v>
      </c>
      <c r="I141" s="16" t="s">
        <v>32</v>
      </c>
    </row>
    <row r="142" spans="1:9">
      <c r="A142" s="63" t="s">
        <v>520</v>
      </c>
      <c r="B142" s="5" t="s">
        <v>88</v>
      </c>
      <c r="C142" s="6">
        <v>3.66</v>
      </c>
      <c r="D142" s="7">
        <v>0.56059999999999999</v>
      </c>
      <c r="E142" s="25">
        <v>1</v>
      </c>
      <c r="F142" s="26">
        <v>1.25</v>
      </c>
      <c r="G142" s="183">
        <v>0.8</v>
      </c>
      <c r="H142" s="8" t="s">
        <v>14</v>
      </c>
      <c r="I142" s="9" t="s">
        <v>32</v>
      </c>
    </row>
    <row r="143" spans="1:9">
      <c r="A143" s="63" t="s">
        <v>521</v>
      </c>
      <c r="B143" s="5" t="s">
        <v>88</v>
      </c>
      <c r="C143" s="6">
        <v>5.6</v>
      </c>
      <c r="D143" s="7">
        <v>0.95140000000000002</v>
      </c>
      <c r="E143" s="25">
        <v>1</v>
      </c>
      <c r="F143" s="26">
        <v>1.25</v>
      </c>
      <c r="G143" s="183">
        <v>0.8</v>
      </c>
      <c r="H143" s="8" t="s">
        <v>14</v>
      </c>
      <c r="I143" s="9" t="s">
        <v>32</v>
      </c>
    </row>
    <row r="144" spans="1:9">
      <c r="A144" s="64" t="s">
        <v>522</v>
      </c>
      <c r="B144" s="10" t="s">
        <v>88</v>
      </c>
      <c r="C144" s="11">
        <v>10.27</v>
      </c>
      <c r="D144" s="12">
        <v>2.5990000000000002</v>
      </c>
      <c r="E144" s="27">
        <v>1</v>
      </c>
      <c r="F144" s="28">
        <v>1.25</v>
      </c>
      <c r="G144" s="184">
        <v>0.8</v>
      </c>
      <c r="H144" s="13" t="s">
        <v>14</v>
      </c>
      <c r="I144" s="14" t="s">
        <v>32</v>
      </c>
    </row>
    <row r="145" spans="1:9">
      <c r="A145" s="63" t="s">
        <v>523</v>
      </c>
      <c r="B145" s="5" t="s">
        <v>89</v>
      </c>
      <c r="C145" s="6">
        <v>2.1800000000000002</v>
      </c>
      <c r="D145" s="7">
        <v>0.46939999999999998</v>
      </c>
      <c r="E145" s="25">
        <v>1</v>
      </c>
      <c r="F145" s="26">
        <v>1.25</v>
      </c>
      <c r="G145" s="183">
        <v>0.8</v>
      </c>
      <c r="H145" s="15" t="s">
        <v>14</v>
      </c>
      <c r="I145" s="16" t="s">
        <v>32</v>
      </c>
    </row>
    <row r="146" spans="1:9">
      <c r="A146" s="63" t="s">
        <v>524</v>
      </c>
      <c r="B146" s="5" t="s">
        <v>89</v>
      </c>
      <c r="C146" s="6">
        <v>2.58</v>
      </c>
      <c r="D146" s="7">
        <v>0.60460000000000003</v>
      </c>
      <c r="E146" s="25">
        <v>1</v>
      </c>
      <c r="F146" s="26">
        <v>1.25</v>
      </c>
      <c r="G146" s="183">
        <v>0.8</v>
      </c>
      <c r="H146" s="8" t="s">
        <v>14</v>
      </c>
      <c r="I146" s="9" t="s">
        <v>32</v>
      </c>
    </row>
    <row r="147" spans="1:9">
      <c r="A147" s="63" t="s">
        <v>525</v>
      </c>
      <c r="B147" s="5" t="s">
        <v>89</v>
      </c>
      <c r="C147" s="6">
        <v>3.84</v>
      </c>
      <c r="D147" s="7">
        <v>0.83750000000000002</v>
      </c>
      <c r="E147" s="25">
        <v>1</v>
      </c>
      <c r="F147" s="26">
        <v>1.25</v>
      </c>
      <c r="G147" s="183">
        <v>0.8</v>
      </c>
      <c r="H147" s="8" t="s">
        <v>14</v>
      </c>
      <c r="I147" s="9" t="s">
        <v>32</v>
      </c>
    </row>
    <row r="148" spans="1:9">
      <c r="A148" s="64" t="s">
        <v>526</v>
      </c>
      <c r="B148" s="10" t="s">
        <v>89</v>
      </c>
      <c r="C148" s="11">
        <v>11.19</v>
      </c>
      <c r="D148" s="12">
        <v>3.1147</v>
      </c>
      <c r="E148" s="27">
        <v>1</v>
      </c>
      <c r="F148" s="28">
        <v>1.25</v>
      </c>
      <c r="G148" s="184">
        <v>0.8</v>
      </c>
      <c r="H148" s="13" t="s">
        <v>14</v>
      </c>
      <c r="I148" s="14" t="s">
        <v>32</v>
      </c>
    </row>
    <row r="149" spans="1:9">
      <c r="A149" s="63" t="s">
        <v>527</v>
      </c>
      <c r="B149" s="5" t="s">
        <v>90</v>
      </c>
      <c r="C149" s="6">
        <v>2.1800000000000002</v>
      </c>
      <c r="D149" s="7">
        <v>1.4678</v>
      </c>
      <c r="E149" s="25">
        <v>1</v>
      </c>
      <c r="F149" s="26">
        <v>1.25</v>
      </c>
      <c r="G149" s="183">
        <v>0.8</v>
      </c>
      <c r="H149" s="15" t="s">
        <v>14</v>
      </c>
      <c r="I149" s="16" t="s">
        <v>32</v>
      </c>
    </row>
    <row r="150" spans="1:9">
      <c r="A150" s="63" t="s">
        <v>528</v>
      </c>
      <c r="B150" s="5" t="s">
        <v>90</v>
      </c>
      <c r="C150" s="6">
        <v>3.61</v>
      </c>
      <c r="D150" s="7">
        <v>1.9312</v>
      </c>
      <c r="E150" s="25">
        <v>1</v>
      </c>
      <c r="F150" s="26">
        <v>1.25</v>
      </c>
      <c r="G150" s="183">
        <v>0.8</v>
      </c>
      <c r="H150" s="8" t="s">
        <v>14</v>
      </c>
      <c r="I150" s="9" t="s">
        <v>32</v>
      </c>
    </row>
    <row r="151" spans="1:9">
      <c r="A151" s="63" t="s">
        <v>529</v>
      </c>
      <c r="B151" s="5" t="s">
        <v>90</v>
      </c>
      <c r="C151" s="6">
        <v>8.17</v>
      </c>
      <c r="D151" s="7">
        <v>3.4676999999999998</v>
      </c>
      <c r="E151" s="25">
        <v>1</v>
      </c>
      <c r="F151" s="26">
        <v>1.25</v>
      </c>
      <c r="G151" s="183">
        <v>0.8</v>
      </c>
      <c r="H151" s="8" t="s">
        <v>14</v>
      </c>
      <c r="I151" s="9" t="s">
        <v>32</v>
      </c>
    </row>
    <row r="152" spans="1:9">
      <c r="A152" s="64" t="s">
        <v>530</v>
      </c>
      <c r="B152" s="10" t="s">
        <v>90</v>
      </c>
      <c r="C152" s="11">
        <v>16.12</v>
      </c>
      <c r="D152" s="12">
        <v>6.7355999999999998</v>
      </c>
      <c r="E152" s="27">
        <v>1</v>
      </c>
      <c r="F152" s="28">
        <v>1.25</v>
      </c>
      <c r="G152" s="184">
        <v>0.8</v>
      </c>
      <c r="H152" s="13" t="s">
        <v>14</v>
      </c>
      <c r="I152" s="14" t="s">
        <v>32</v>
      </c>
    </row>
    <row r="153" spans="1:9">
      <c r="A153" s="63" t="s">
        <v>531</v>
      </c>
      <c r="B153" s="5" t="s">
        <v>91</v>
      </c>
      <c r="C153" s="6">
        <v>2.4500000000000002</v>
      </c>
      <c r="D153" s="7">
        <v>0.6794</v>
      </c>
      <c r="E153" s="25">
        <v>1</v>
      </c>
      <c r="F153" s="26">
        <v>1.25</v>
      </c>
      <c r="G153" s="183">
        <v>0.8</v>
      </c>
      <c r="H153" s="15" t="s">
        <v>14</v>
      </c>
      <c r="I153" s="16" t="s">
        <v>32</v>
      </c>
    </row>
    <row r="154" spans="1:9">
      <c r="A154" s="63" t="s">
        <v>532</v>
      </c>
      <c r="B154" s="5" t="s">
        <v>91</v>
      </c>
      <c r="C154" s="6">
        <v>7.65</v>
      </c>
      <c r="D154" s="7">
        <v>2.2831000000000001</v>
      </c>
      <c r="E154" s="25">
        <v>1</v>
      </c>
      <c r="F154" s="26">
        <v>1.25</v>
      </c>
      <c r="G154" s="183">
        <v>0.8</v>
      </c>
      <c r="H154" s="8" t="s">
        <v>14</v>
      </c>
      <c r="I154" s="9" t="s">
        <v>32</v>
      </c>
    </row>
    <row r="155" spans="1:9">
      <c r="A155" s="63" t="s">
        <v>533</v>
      </c>
      <c r="B155" s="5" t="s">
        <v>91</v>
      </c>
      <c r="C155" s="6">
        <v>12.66</v>
      </c>
      <c r="D155" s="7">
        <v>3.6271</v>
      </c>
      <c r="E155" s="25">
        <v>1</v>
      </c>
      <c r="F155" s="26">
        <v>1.25</v>
      </c>
      <c r="G155" s="183">
        <v>0.8</v>
      </c>
      <c r="H155" s="8" t="s">
        <v>14</v>
      </c>
      <c r="I155" s="9" t="s">
        <v>32</v>
      </c>
    </row>
    <row r="156" spans="1:9">
      <c r="A156" s="64" t="s">
        <v>534</v>
      </c>
      <c r="B156" s="10" t="s">
        <v>91</v>
      </c>
      <c r="C156" s="11">
        <v>23.69</v>
      </c>
      <c r="D156" s="12">
        <v>7.2240000000000002</v>
      </c>
      <c r="E156" s="27">
        <v>1</v>
      </c>
      <c r="F156" s="28">
        <v>1.25</v>
      </c>
      <c r="G156" s="184">
        <v>0.8</v>
      </c>
      <c r="H156" s="13" t="s">
        <v>14</v>
      </c>
      <c r="I156" s="14" t="s">
        <v>32</v>
      </c>
    </row>
    <row r="157" spans="1:9">
      <c r="A157" s="63" t="s">
        <v>535</v>
      </c>
      <c r="B157" s="5" t="s">
        <v>92</v>
      </c>
      <c r="C157" s="6">
        <v>2.96</v>
      </c>
      <c r="D157" s="7">
        <v>1.3682000000000001</v>
      </c>
      <c r="E157" s="25">
        <v>1</v>
      </c>
      <c r="F157" s="26">
        <v>1.25</v>
      </c>
      <c r="G157" s="183">
        <v>0.8</v>
      </c>
      <c r="H157" s="15" t="s">
        <v>14</v>
      </c>
      <c r="I157" s="16" t="s">
        <v>32</v>
      </c>
    </row>
    <row r="158" spans="1:9">
      <c r="A158" s="63" t="s">
        <v>536</v>
      </c>
      <c r="B158" s="5" t="s">
        <v>92</v>
      </c>
      <c r="C158" s="6">
        <v>4.34</v>
      </c>
      <c r="D158" s="7">
        <v>2.0706000000000002</v>
      </c>
      <c r="E158" s="25">
        <v>1</v>
      </c>
      <c r="F158" s="26">
        <v>1.25</v>
      </c>
      <c r="G158" s="183">
        <v>0.8</v>
      </c>
      <c r="H158" s="8" t="s">
        <v>14</v>
      </c>
      <c r="I158" s="9" t="s">
        <v>32</v>
      </c>
    </row>
    <row r="159" spans="1:9">
      <c r="A159" s="63" t="s">
        <v>537</v>
      </c>
      <c r="B159" s="5" t="s">
        <v>92</v>
      </c>
      <c r="C159" s="6">
        <v>9.1999999999999993</v>
      </c>
      <c r="D159" s="7">
        <v>3.8502000000000001</v>
      </c>
      <c r="E159" s="25">
        <v>1</v>
      </c>
      <c r="F159" s="26">
        <v>1.25</v>
      </c>
      <c r="G159" s="183">
        <v>0.8</v>
      </c>
      <c r="H159" s="8" t="s">
        <v>14</v>
      </c>
      <c r="I159" s="9" t="s">
        <v>32</v>
      </c>
    </row>
    <row r="160" spans="1:9">
      <c r="A160" s="64" t="s">
        <v>538</v>
      </c>
      <c r="B160" s="10" t="s">
        <v>92</v>
      </c>
      <c r="C160" s="11">
        <v>16.98</v>
      </c>
      <c r="D160" s="12">
        <v>6.2667000000000002</v>
      </c>
      <c r="E160" s="27">
        <v>1</v>
      </c>
      <c r="F160" s="28">
        <v>1.25</v>
      </c>
      <c r="G160" s="184">
        <v>0.8</v>
      </c>
      <c r="H160" s="13" t="s">
        <v>14</v>
      </c>
      <c r="I160" s="14" t="s">
        <v>32</v>
      </c>
    </row>
    <row r="161" spans="1:9">
      <c r="A161" s="63" t="s">
        <v>539</v>
      </c>
      <c r="B161" s="5" t="s">
        <v>93</v>
      </c>
      <c r="C161" s="6">
        <v>1.9</v>
      </c>
      <c r="D161" s="7">
        <v>1.0431999999999999</v>
      </c>
      <c r="E161" s="25">
        <v>1</v>
      </c>
      <c r="F161" s="26">
        <v>1.25</v>
      </c>
      <c r="G161" s="183">
        <v>0.8</v>
      </c>
      <c r="H161" s="15" t="s">
        <v>14</v>
      </c>
      <c r="I161" s="16" t="s">
        <v>32</v>
      </c>
    </row>
    <row r="162" spans="1:9">
      <c r="A162" s="63" t="s">
        <v>540</v>
      </c>
      <c r="B162" s="5" t="s">
        <v>93</v>
      </c>
      <c r="C162" s="6">
        <v>2.74</v>
      </c>
      <c r="D162" s="7">
        <v>1.4599</v>
      </c>
      <c r="E162" s="25">
        <v>1</v>
      </c>
      <c r="F162" s="26">
        <v>1.25</v>
      </c>
      <c r="G162" s="183">
        <v>0.8</v>
      </c>
      <c r="H162" s="8" t="s">
        <v>14</v>
      </c>
      <c r="I162" s="9" t="s">
        <v>32</v>
      </c>
    </row>
    <row r="163" spans="1:9">
      <c r="A163" s="63" t="s">
        <v>541</v>
      </c>
      <c r="B163" s="5" t="s">
        <v>93</v>
      </c>
      <c r="C163" s="6">
        <v>5.4</v>
      </c>
      <c r="D163" s="7">
        <v>2.4996</v>
      </c>
      <c r="E163" s="25">
        <v>1</v>
      </c>
      <c r="F163" s="26">
        <v>1.25</v>
      </c>
      <c r="G163" s="183">
        <v>0.8</v>
      </c>
      <c r="H163" s="8" t="s">
        <v>14</v>
      </c>
      <c r="I163" s="9" t="s">
        <v>32</v>
      </c>
    </row>
    <row r="164" spans="1:9">
      <c r="A164" s="64" t="s">
        <v>542</v>
      </c>
      <c r="B164" s="10" t="s">
        <v>93</v>
      </c>
      <c r="C164" s="11">
        <v>13.93</v>
      </c>
      <c r="D164" s="12">
        <v>5.4687999999999999</v>
      </c>
      <c r="E164" s="27">
        <v>1</v>
      </c>
      <c r="F164" s="28">
        <v>1.25</v>
      </c>
      <c r="G164" s="184">
        <v>0.8</v>
      </c>
      <c r="H164" s="13" t="s">
        <v>14</v>
      </c>
      <c r="I164" s="14" t="s">
        <v>32</v>
      </c>
    </row>
    <row r="165" spans="1:9">
      <c r="A165" s="63" t="s">
        <v>543</v>
      </c>
      <c r="B165" s="5" t="s">
        <v>94</v>
      </c>
      <c r="C165" s="6">
        <v>2.1800000000000002</v>
      </c>
      <c r="D165" s="7">
        <v>1.0288999999999999</v>
      </c>
      <c r="E165" s="25">
        <v>1</v>
      </c>
      <c r="F165" s="26">
        <v>1.25</v>
      </c>
      <c r="G165" s="183">
        <v>0.8</v>
      </c>
      <c r="H165" s="15" t="s">
        <v>14</v>
      </c>
      <c r="I165" s="16" t="s">
        <v>32</v>
      </c>
    </row>
    <row r="166" spans="1:9">
      <c r="A166" s="63" t="s">
        <v>544</v>
      </c>
      <c r="B166" s="5" t="s">
        <v>94</v>
      </c>
      <c r="C166" s="6">
        <v>3.48</v>
      </c>
      <c r="D166" s="7">
        <v>1.3608</v>
      </c>
      <c r="E166" s="25">
        <v>1</v>
      </c>
      <c r="F166" s="26">
        <v>1.25</v>
      </c>
      <c r="G166" s="183">
        <v>0.8</v>
      </c>
      <c r="H166" s="8" t="s">
        <v>14</v>
      </c>
      <c r="I166" s="9" t="s">
        <v>32</v>
      </c>
    </row>
    <row r="167" spans="1:9">
      <c r="A167" s="63" t="s">
        <v>545</v>
      </c>
      <c r="B167" s="5" t="s">
        <v>94</v>
      </c>
      <c r="C167" s="6">
        <v>6.82</v>
      </c>
      <c r="D167" s="7">
        <v>2.0922999999999998</v>
      </c>
      <c r="E167" s="25">
        <v>1</v>
      </c>
      <c r="F167" s="26">
        <v>1.25</v>
      </c>
      <c r="G167" s="183">
        <v>0.8</v>
      </c>
      <c r="H167" s="8" t="s">
        <v>14</v>
      </c>
      <c r="I167" s="9" t="s">
        <v>32</v>
      </c>
    </row>
    <row r="168" spans="1:9">
      <c r="A168" s="64" t="s">
        <v>546</v>
      </c>
      <c r="B168" s="10" t="s">
        <v>94</v>
      </c>
      <c r="C168" s="11">
        <v>10.97</v>
      </c>
      <c r="D168" s="12">
        <v>3.117</v>
      </c>
      <c r="E168" s="27">
        <v>1</v>
      </c>
      <c r="F168" s="28">
        <v>1.25</v>
      </c>
      <c r="G168" s="184">
        <v>0.8</v>
      </c>
      <c r="H168" s="13" t="s">
        <v>14</v>
      </c>
      <c r="I168" s="14" t="s">
        <v>32</v>
      </c>
    </row>
    <row r="169" spans="1:9">
      <c r="A169" s="63" t="s">
        <v>547</v>
      </c>
      <c r="B169" s="5" t="s">
        <v>95</v>
      </c>
      <c r="C169" s="6">
        <v>1.37</v>
      </c>
      <c r="D169" s="7">
        <v>0.5968</v>
      </c>
      <c r="E169" s="25">
        <v>1</v>
      </c>
      <c r="F169" s="26">
        <v>1.25</v>
      </c>
      <c r="G169" s="183">
        <v>0.8</v>
      </c>
      <c r="H169" s="15" t="s">
        <v>14</v>
      </c>
      <c r="I169" s="16" t="s">
        <v>32</v>
      </c>
    </row>
    <row r="170" spans="1:9">
      <c r="A170" s="63" t="s">
        <v>548</v>
      </c>
      <c r="B170" s="5" t="s">
        <v>95</v>
      </c>
      <c r="C170" s="6">
        <v>1.86</v>
      </c>
      <c r="D170" s="7">
        <v>0.71589999999999998</v>
      </c>
      <c r="E170" s="25">
        <v>1</v>
      </c>
      <c r="F170" s="26">
        <v>1.25</v>
      </c>
      <c r="G170" s="183">
        <v>0.8</v>
      </c>
      <c r="H170" s="8" t="s">
        <v>14</v>
      </c>
      <c r="I170" s="9" t="s">
        <v>32</v>
      </c>
    </row>
    <row r="171" spans="1:9">
      <c r="A171" s="63" t="s">
        <v>549</v>
      </c>
      <c r="B171" s="5" t="s">
        <v>95</v>
      </c>
      <c r="C171" s="6">
        <v>3.29</v>
      </c>
      <c r="D171" s="7">
        <v>1.2238</v>
      </c>
      <c r="E171" s="25">
        <v>1</v>
      </c>
      <c r="F171" s="26">
        <v>1.25</v>
      </c>
      <c r="G171" s="183">
        <v>0.8</v>
      </c>
      <c r="H171" s="8" t="s">
        <v>14</v>
      </c>
      <c r="I171" s="9" t="s">
        <v>32</v>
      </c>
    </row>
    <row r="172" spans="1:9">
      <c r="A172" s="64" t="s">
        <v>550</v>
      </c>
      <c r="B172" s="10" t="s">
        <v>95</v>
      </c>
      <c r="C172" s="11">
        <v>6.95</v>
      </c>
      <c r="D172" s="12">
        <v>2.5794999999999999</v>
      </c>
      <c r="E172" s="27">
        <v>1</v>
      </c>
      <c r="F172" s="28">
        <v>1.25</v>
      </c>
      <c r="G172" s="184">
        <v>0.8</v>
      </c>
      <c r="H172" s="13" t="s">
        <v>14</v>
      </c>
      <c r="I172" s="14" t="s">
        <v>32</v>
      </c>
    </row>
    <row r="173" spans="1:9">
      <c r="A173" s="63" t="s">
        <v>551</v>
      </c>
      <c r="B173" s="5" t="s">
        <v>96</v>
      </c>
      <c r="C173" s="6">
        <v>1.48</v>
      </c>
      <c r="D173" s="7">
        <v>0.38229999999999997</v>
      </c>
      <c r="E173" s="25">
        <v>1</v>
      </c>
      <c r="F173" s="26">
        <v>1.25</v>
      </c>
      <c r="G173" s="183">
        <v>0.8</v>
      </c>
      <c r="H173" s="15" t="s">
        <v>14</v>
      </c>
      <c r="I173" s="16" t="s">
        <v>32</v>
      </c>
    </row>
    <row r="174" spans="1:9">
      <c r="A174" s="63" t="s">
        <v>552</v>
      </c>
      <c r="B174" s="5" t="s">
        <v>96</v>
      </c>
      <c r="C174" s="6">
        <v>2.56</v>
      </c>
      <c r="D174" s="7">
        <v>0.63929999999999998</v>
      </c>
      <c r="E174" s="25">
        <v>1</v>
      </c>
      <c r="F174" s="26">
        <v>1.25</v>
      </c>
      <c r="G174" s="183">
        <v>0.8</v>
      </c>
      <c r="H174" s="8" t="s">
        <v>14</v>
      </c>
      <c r="I174" s="9" t="s">
        <v>32</v>
      </c>
    </row>
    <row r="175" spans="1:9">
      <c r="A175" s="63" t="s">
        <v>553</v>
      </c>
      <c r="B175" s="5" t="s">
        <v>96</v>
      </c>
      <c r="C175" s="6">
        <v>5.3</v>
      </c>
      <c r="D175" s="7">
        <v>1.4119999999999999</v>
      </c>
      <c r="E175" s="25">
        <v>1</v>
      </c>
      <c r="F175" s="26">
        <v>1.25</v>
      </c>
      <c r="G175" s="183">
        <v>0.8</v>
      </c>
      <c r="H175" s="8" t="s">
        <v>14</v>
      </c>
      <c r="I175" s="9" t="s">
        <v>32</v>
      </c>
    </row>
    <row r="176" spans="1:9">
      <c r="A176" s="64" t="s">
        <v>554</v>
      </c>
      <c r="B176" s="10" t="s">
        <v>96</v>
      </c>
      <c r="C176" s="11">
        <v>14.94</v>
      </c>
      <c r="D176" s="12">
        <v>4.0468999999999999</v>
      </c>
      <c r="E176" s="27">
        <v>1</v>
      </c>
      <c r="F176" s="28">
        <v>1.25</v>
      </c>
      <c r="G176" s="184">
        <v>0.8</v>
      </c>
      <c r="H176" s="13" t="s">
        <v>14</v>
      </c>
      <c r="I176" s="14" t="s">
        <v>32</v>
      </c>
    </row>
    <row r="177" spans="1:9">
      <c r="A177" s="63" t="s">
        <v>555</v>
      </c>
      <c r="B177" s="5" t="s">
        <v>97</v>
      </c>
      <c r="C177" s="6">
        <v>1.98</v>
      </c>
      <c r="D177" s="7">
        <v>0.73799999999999999</v>
      </c>
      <c r="E177" s="25">
        <v>1</v>
      </c>
      <c r="F177" s="26">
        <v>1.25</v>
      </c>
      <c r="G177" s="183">
        <v>0.8</v>
      </c>
      <c r="H177" s="15" t="s">
        <v>14</v>
      </c>
      <c r="I177" s="16" t="s">
        <v>32</v>
      </c>
    </row>
    <row r="178" spans="1:9">
      <c r="A178" s="63" t="s">
        <v>556</v>
      </c>
      <c r="B178" s="5" t="s">
        <v>97</v>
      </c>
      <c r="C178" s="6">
        <v>2.95</v>
      </c>
      <c r="D178" s="7">
        <v>1.0095000000000001</v>
      </c>
      <c r="E178" s="25">
        <v>1</v>
      </c>
      <c r="F178" s="26">
        <v>1.25</v>
      </c>
      <c r="G178" s="183">
        <v>0.8</v>
      </c>
      <c r="H178" s="8" t="s">
        <v>14</v>
      </c>
      <c r="I178" s="9" t="s">
        <v>32</v>
      </c>
    </row>
    <row r="179" spans="1:9">
      <c r="A179" s="63" t="s">
        <v>557</v>
      </c>
      <c r="B179" s="5" t="s">
        <v>97</v>
      </c>
      <c r="C179" s="6">
        <v>6.19</v>
      </c>
      <c r="D179" s="7">
        <v>1.7195</v>
      </c>
      <c r="E179" s="25">
        <v>1</v>
      </c>
      <c r="F179" s="26">
        <v>1.25</v>
      </c>
      <c r="G179" s="183">
        <v>0.8</v>
      </c>
      <c r="H179" s="8" t="s">
        <v>14</v>
      </c>
      <c r="I179" s="9" t="s">
        <v>32</v>
      </c>
    </row>
    <row r="180" spans="1:9">
      <c r="A180" s="64" t="s">
        <v>558</v>
      </c>
      <c r="B180" s="10" t="s">
        <v>97</v>
      </c>
      <c r="C180" s="11">
        <v>13.4</v>
      </c>
      <c r="D180" s="12">
        <v>3.8393999999999999</v>
      </c>
      <c r="E180" s="27">
        <v>1</v>
      </c>
      <c r="F180" s="28">
        <v>1.25</v>
      </c>
      <c r="G180" s="184">
        <v>0.8</v>
      </c>
      <c r="H180" s="13" t="s">
        <v>14</v>
      </c>
      <c r="I180" s="14" t="s">
        <v>32</v>
      </c>
    </row>
    <row r="181" spans="1:9">
      <c r="A181" s="63" t="s">
        <v>559</v>
      </c>
      <c r="B181" s="5" t="s">
        <v>98</v>
      </c>
      <c r="C181" s="6">
        <v>2.67</v>
      </c>
      <c r="D181" s="7">
        <v>0.59730000000000005</v>
      </c>
      <c r="E181" s="25">
        <v>1</v>
      </c>
      <c r="F181" s="26">
        <v>1.25</v>
      </c>
      <c r="G181" s="183">
        <v>0.8</v>
      </c>
      <c r="H181" s="15" t="s">
        <v>14</v>
      </c>
      <c r="I181" s="16" t="s">
        <v>32</v>
      </c>
    </row>
    <row r="182" spans="1:9">
      <c r="A182" s="63" t="s">
        <v>560</v>
      </c>
      <c r="B182" s="5" t="s">
        <v>98</v>
      </c>
      <c r="C182" s="6">
        <v>3.89</v>
      </c>
      <c r="D182" s="7">
        <v>0.8044</v>
      </c>
      <c r="E182" s="25">
        <v>1</v>
      </c>
      <c r="F182" s="26">
        <v>1.25</v>
      </c>
      <c r="G182" s="183">
        <v>0.8</v>
      </c>
      <c r="H182" s="8" t="s">
        <v>14</v>
      </c>
      <c r="I182" s="9" t="s">
        <v>32</v>
      </c>
    </row>
    <row r="183" spans="1:9">
      <c r="A183" s="63" t="s">
        <v>561</v>
      </c>
      <c r="B183" s="5" t="s">
        <v>98</v>
      </c>
      <c r="C183" s="6">
        <v>6.2</v>
      </c>
      <c r="D183" s="7">
        <v>1.1979</v>
      </c>
      <c r="E183" s="25">
        <v>1</v>
      </c>
      <c r="F183" s="26">
        <v>1.25</v>
      </c>
      <c r="G183" s="183">
        <v>0.8</v>
      </c>
      <c r="H183" s="8" t="s">
        <v>14</v>
      </c>
      <c r="I183" s="9" t="s">
        <v>32</v>
      </c>
    </row>
    <row r="184" spans="1:9">
      <c r="A184" s="64" t="s">
        <v>562</v>
      </c>
      <c r="B184" s="10" t="s">
        <v>98</v>
      </c>
      <c r="C184" s="11">
        <v>11.95</v>
      </c>
      <c r="D184" s="12">
        <v>2.5823</v>
      </c>
      <c r="E184" s="27">
        <v>1</v>
      </c>
      <c r="F184" s="28">
        <v>1.25</v>
      </c>
      <c r="G184" s="184">
        <v>0.8</v>
      </c>
      <c r="H184" s="13" t="s">
        <v>14</v>
      </c>
      <c r="I184" s="14" t="s">
        <v>32</v>
      </c>
    </row>
    <row r="185" spans="1:9">
      <c r="A185" s="63" t="s">
        <v>563</v>
      </c>
      <c r="B185" s="5" t="s">
        <v>99</v>
      </c>
      <c r="C185" s="6">
        <v>1.93</v>
      </c>
      <c r="D185" s="7">
        <v>0.49409999999999998</v>
      </c>
      <c r="E185" s="25">
        <v>1</v>
      </c>
      <c r="F185" s="26">
        <v>1.25</v>
      </c>
      <c r="G185" s="183">
        <v>0.8</v>
      </c>
      <c r="H185" s="15" t="s">
        <v>14</v>
      </c>
      <c r="I185" s="16" t="s">
        <v>32</v>
      </c>
    </row>
    <row r="186" spans="1:9">
      <c r="A186" s="63" t="s">
        <v>564</v>
      </c>
      <c r="B186" s="5" t="s">
        <v>99</v>
      </c>
      <c r="C186" s="6">
        <v>2.38</v>
      </c>
      <c r="D186" s="7">
        <v>0.55100000000000005</v>
      </c>
      <c r="E186" s="25">
        <v>1</v>
      </c>
      <c r="F186" s="26">
        <v>1.25</v>
      </c>
      <c r="G186" s="183">
        <v>0.8</v>
      </c>
      <c r="H186" s="8" t="s">
        <v>14</v>
      </c>
      <c r="I186" s="9" t="s">
        <v>32</v>
      </c>
    </row>
    <row r="187" spans="1:9">
      <c r="A187" s="63" t="s">
        <v>565</v>
      </c>
      <c r="B187" s="5" t="s">
        <v>99</v>
      </c>
      <c r="C187" s="6">
        <v>3.32</v>
      </c>
      <c r="D187" s="7">
        <v>0.70909999999999995</v>
      </c>
      <c r="E187" s="25">
        <v>1</v>
      </c>
      <c r="F187" s="26">
        <v>1.25</v>
      </c>
      <c r="G187" s="183">
        <v>0.8</v>
      </c>
      <c r="H187" s="8" t="s">
        <v>14</v>
      </c>
      <c r="I187" s="9" t="s">
        <v>32</v>
      </c>
    </row>
    <row r="188" spans="1:9">
      <c r="A188" s="64" t="s">
        <v>566</v>
      </c>
      <c r="B188" s="10" t="s">
        <v>99</v>
      </c>
      <c r="C188" s="11">
        <v>6.84</v>
      </c>
      <c r="D188" s="12">
        <v>1.3355999999999999</v>
      </c>
      <c r="E188" s="27">
        <v>1</v>
      </c>
      <c r="F188" s="28">
        <v>1.25</v>
      </c>
      <c r="G188" s="184">
        <v>0.8</v>
      </c>
      <c r="H188" s="13" t="s">
        <v>14</v>
      </c>
      <c r="I188" s="14" t="s">
        <v>32</v>
      </c>
    </row>
    <row r="189" spans="1:9">
      <c r="A189" s="63" t="s">
        <v>567</v>
      </c>
      <c r="B189" s="5" t="s">
        <v>100</v>
      </c>
      <c r="C189" s="6">
        <v>1.81</v>
      </c>
      <c r="D189" s="7">
        <v>0.27010000000000001</v>
      </c>
      <c r="E189" s="25">
        <v>1</v>
      </c>
      <c r="F189" s="26">
        <v>1.25</v>
      </c>
      <c r="G189" s="183">
        <v>0.8</v>
      </c>
      <c r="H189" s="15" t="s">
        <v>14</v>
      </c>
      <c r="I189" s="16" t="s">
        <v>33</v>
      </c>
    </row>
    <row r="190" spans="1:9">
      <c r="A190" s="63" t="s">
        <v>568</v>
      </c>
      <c r="B190" s="5" t="s">
        <v>100</v>
      </c>
      <c r="C190" s="6">
        <v>2.37</v>
      </c>
      <c r="D190" s="7">
        <v>0.40200000000000002</v>
      </c>
      <c r="E190" s="25">
        <v>1</v>
      </c>
      <c r="F190" s="26">
        <v>1.25</v>
      </c>
      <c r="G190" s="183">
        <v>0.8</v>
      </c>
      <c r="H190" s="8" t="s">
        <v>14</v>
      </c>
      <c r="I190" s="9" t="s">
        <v>33</v>
      </c>
    </row>
    <row r="191" spans="1:9">
      <c r="A191" s="63" t="s">
        <v>569</v>
      </c>
      <c r="B191" s="5" t="s">
        <v>100</v>
      </c>
      <c r="C191" s="6">
        <v>3.68</v>
      </c>
      <c r="D191" s="7">
        <v>0.69730000000000003</v>
      </c>
      <c r="E191" s="25">
        <v>1</v>
      </c>
      <c r="F191" s="26">
        <v>1.25</v>
      </c>
      <c r="G191" s="183">
        <v>0.8</v>
      </c>
      <c r="H191" s="8" t="s">
        <v>14</v>
      </c>
      <c r="I191" s="9" t="s">
        <v>33</v>
      </c>
    </row>
    <row r="192" spans="1:9">
      <c r="A192" s="64" t="s">
        <v>570</v>
      </c>
      <c r="B192" s="10" t="s">
        <v>100</v>
      </c>
      <c r="C192" s="11">
        <v>6.75</v>
      </c>
      <c r="D192" s="12">
        <v>1.5787</v>
      </c>
      <c r="E192" s="27">
        <v>1</v>
      </c>
      <c r="F192" s="28">
        <v>1.25</v>
      </c>
      <c r="G192" s="184">
        <v>0.8</v>
      </c>
      <c r="H192" s="13" t="s">
        <v>14</v>
      </c>
      <c r="I192" s="14" t="s">
        <v>33</v>
      </c>
    </row>
    <row r="193" spans="1:9">
      <c r="A193" s="63" t="s">
        <v>571</v>
      </c>
      <c r="B193" s="5" t="s">
        <v>101</v>
      </c>
      <c r="C193" s="6">
        <v>2.0699999999999998</v>
      </c>
      <c r="D193" s="7">
        <v>0.41449999999999998</v>
      </c>
      <c r="E193" s="25">
        <v>1</v>
      </c>
      <c r="F193" s="26">
        <v>1.25</v>
      </c>
      <c r="G193" s="183">
        <v>0.8</v>
      </c>
      <c r="H193" s="15" t="s">
        <v>14</v>
      </c>
      <c r="I193" s="16" t="s">
        <v>32</v>
      </c>
    </row>
    <row r="194" spans="1:9">
      <c r="A194" s="63" t="s">
        <v>572</v>
      </c>
      <c r="B194" s="5" t="s">
        <v>101</v>
      </c>
      <c r="C194" s="6">
        <v>2.81</v>
      </c>
      <c r="D194" s="7">
        <v>0.61099999999999999</v>
      </c>
      <c r="E194" s="25">
        <v>1</v>
      </c>
      <c r="F194" s="26">
        <v>1.25</v>
      </c>
      <c r="G194" s="183">
        <v>0.8</v>
      </c>
      <c r="H194" s="8" t="s">
        <v>14</v>
      </c>
      <c r="I194" s="9" t="s">
        <v>32</v>
      </c>
    </row>
    <row r="195" spans="1:9">
      <c r="A195" s="63" t="s">
        <v>573</v>
      </c>
      <c r="B195" s="5" t="s">
        <v>101</v>
      </c>
      <c r="C195" s="6">
        <v>5.16</v>
      </c>
      <c r="D195" s="7">
        <v>1.0184</v>
      </c>
      <c r="E195" s="25">
        <v>1</v>
      </c>
      <c r="F195" s="26">
        <v>1.25</v>
      </c>
      <c r="G195" s="183">
        <v>0.8</v>
      </c>
      <c r="H195" s="8" t="s">
        <v>14</v>
      </c>
      <c r="I195" s="9" t="s">
        <v>32</v>
      </c>
    </row>
    <row r="196" spans="1:9">
      <c r="A196" s="64" t="s">
        <v>574</v>
      </c>
      <c r="B196" s="10" t="s">
        <v>101</v>
      </c>
      <c r="C196" s="11">
        <v>10.199999999999999</v>
      </c>
      <c r="D196" s="12">
        <v>2.2968000000000002</v>
      </c>
      <c r="E196" s="27">
        <v>1</v>
      </c>
      <c r="F196" s="28">
        <v>1.25</v>
      </c>
      <c r="G196" s="184">
        <v>0.8</v>
      </c>
      <c r="H196" s="13" t="s">
        <v>14</v>
      </c>
      <c r="I196" s="14" t="s">
        <v>32</v>
      </c>
    </row>
    <row r="197" spans="1:9">
      <c r="A197" s="63" t="s">
        <v>575</v>
      </c>
      <c r="B197" s="5" t="s">
        <v>102</v>
      </c>
      <c r="C197" s="6">
        <v>2.16</v>
      </c>
      <c r="D197" s="7">
        <v>0.43680000000000002</v>
      </c>
      <c r="E197" s="25">
        <v>1</v>
      </c>
      <c r="F197" s="26">
        <v>1.25</v>
      </c>
      <c r="G197" s="183">
        <v>0.8</v>
      </c>
      <c r="H197" s="15" t="s">
        <v>14</v>
      </c>
      <c r="I197" s="16" t="s">
        <v>32</v>
      </c>
    </row>
    <row r="198" spans="1:9">
      <c r="A198" s="63" t="s">
        <v>576</v>
      </c>
      <c r="B198" s="5" t="s">
        <v>102</v>
      </c>
      <c r="C198" s="6">
        <v>2.8</v>
      </c>
      <c r="D198" s="7">
        <v>0.62839999999999996</v>
      </c>
      <c r="E198" s="25">
        <v>1</v>
      </c>
      <c r="F198" s="26">
        <v>1.25</v>
      </c>
      <c r="G198" s="183">
        <v>0.8</v>
      </c>
      <c r="H198" s="8" t="s">
        <v>14</v>
      </c>
      <c r="I198" s="9" t="s">
        <v>32</v>
      </c>
    </row>
    <row r="199" spans="1:9">
      <c r="A199" s="63" t="s">
        <v>577</v>
      </c>
      <c r="B199" s="5" t="s">
        <v>102</v>
      </c>
      <c r="C199" s="6">
        <v>4.45</v>
      </c>
      <c r="D199" s="7">
        <v>0.9</v>
      </c>
      <c r="E199" s="25">
        <v>1</v>
      </c>
      <c r="F199" s="26">
        <v>1.25</v>
      </c>
      <c r="G199" s="183">
        <v>0.8</v>
      </c>
      <c r="H199" s="8" t="s">
        <v>14</v>
      </c>
      <c r="I199" s="9" t="s">
        <v>32</v>
      </c>
    </row>
    <row r="200" spans="1:9">
      <c r="A200" s="64" t="s">
        <v>578</v>
      </c>
      <c r="B200" s="10" t="s">
        <v>102</v>
      </c>
      <c r="C200" s="11">
        <v>8.81</v>
      </c>
      <c r="D200" s="12">
        <v>2.0354999999999999</v>
      </c>
      <c r="E200" s="27">
        <v>1</v>
      </c>
      <c r="F200" s="28">
        <v>1.25</v>
      </c>
      <c r="G200" s="184">
        <v>0.8</v>
      </c>
      <c r="H200" s="13" t="s">
        <v>14</v>
      </c>
      <c r="I200" s="14" t="s">
        <v>32</v>
      </c>
    </row>
    <row r="201" spans="1:9">
      <c r="A201" s="63" t="s">
        <v>579</v>
      </c>
      <c r="B201" s="5" t="s">
        <v>103</v>
      </c>
      <c r="C201" s="6">
        <v>4.67</v>
      </c>
      <c r="D201" s="7">
        <v>1.6695</v>
      </c>
      <c r="E201" s="25">
        <v>1</v>
      </c>
      <c r="F201" s="26">
        <v>1.25</v>
      </c>
      <c r="G201" s="183">
        <v>0.8</v>
      </c>
      <c r="H201" s="15" t="s">
        <v>14</v>
      </c>
      <c r="I201" s="16" t="s">
        <v>33</v>
      </c>
    </row>
    <row r="202" spans="1:9">
      <c r="A202" s="63" t="s">
        <v>580</v>
      </c>
      <c r="B202" s="5" t="s">
        <v>103</v>
      </c>
      <c r="C202" s="6">
        <v>6.54</v>
      </c>
      <c r="D202" s="7">
        <v>2.0668000000000002</v>
      </c>
      <c r="E202" s="25">
        <v>1</v>
      </c>
      <c r="F202" s="26">
        <v>1.25</v>
      </c>
      <c r="G202" s="183">
        <v>0.8</v>
      </c>
      <c r="H202" s="8" t="s">
        <v>14</v>
      </c>
      <c r="I202" s="9" t="s">
        <v>33</v>
      </c>
    </row>
    <row r="203" spans="1:9">
      <c r="A203" s="63" t="s">
        <v>581</v>
      </c>
      <c r="B203" s="5" t="s">
        <v>103</v>
      </c>
      <c r="C203" s="6">
        <v>11</v>
      </c>
      <c r="D203" s="7">
        <v>3.1558999999999999</v>
      </c>
      <c r="E203" s="25">
        <v>1</v>
      </c>
      <c r="F203" s="26">
        <v>1.25</v>
      </c>
      <c r="G203" s="183">
        <v>0.8</v>
      </c>
      <c r="H203" s="8" t="s">
        <v>14</v>
      </c>
      <c r="I203" s="9" t="s">
        <v>33</v>
      </c>
    </row>
    <row r="204" spans="1:9">
      <c r="A204" s="64" t="s">
        <v>582</v>
      </c>
      <c r="B204" s="10" t="s">
        <v>103</v>
      </c>
      <c r="C204" s="11">
        <v>18.91</v>
      </c>
      <c r="D204" s="12">
        <v>5.9661</v>
      </c>
      <c r="E204" s="27">
        <v>1</v>
      </c>
      <c r="F204" s="28">
        <v>1.25</v>
      </c>
      <c r="G204" s="184">
        <v>0.8</v>
      </c>
      <c r="H204" s="13" t="s">
        <v>14</v>
      </c>
      <c r="I204" s="14" t="s">
        <v>33</v>
      </c>
    </row>
    <row r="205" spans="1:9">
      <c r="A205" s="63" t="s">
        <v>583</v>
      </c>
      <c r="B205" s="5" t="s">
        <v>104</v>
      </c>
      <c r="C205" s="6">
        <v>3.25</v>
      </c>
      <c r="D205" s="7">
        <v>1.1406000000000001</v>
      </c>
      <c r="E205" s="25">
        <v>1</v>
      </c>
      <c r="F205" s="26">
        <v>1.25</v>
      </c>
      <c r="G205" s="183">
        <v>0.8</v>
      </c>
      <c r="H205" s="15" t="s">
        <v>14</v>
      </c>
      <c r="I205" s="16" t="s">
        <v>33</v>
      </c>
    </row>
    <row r="206" spans="1:9">
      <c r="A206" s="63" t="s">
        <v>584</v>
      </c>
      <c r="B206" s="5" t="s">
        <v>104</v>
      </c>
      <c r="C206" s="6">
        <v>5.16</v>
      </c>
      <c r="D206" s="7">
        <v>1.4818</v>
      </c>
      <c r="E206" s="25">
        <v>1</v>
      </c>
      <c r="F206" s="26">
        <v>1.25</v>
      </c>
      <c r="G206" s="183">
        <v>0.8</v>
      </c>
      <c r="H206" s="8" t="s">
        <v>14</v>
      </c>
      <c r="I206" s="9" t="s">
        <v>33</v>
      </c>
    </row>
    <row r="207" spans="1:9">
      <c r="A207" s="63" t="s">
        <v>585</v>
      </c>
      <c r="B207" s="5" t="s">
        <v>104</v>
      </c>
      <c r="C207" s="6">
        <v>9.74</v>
      </c>
      <c r="D207" s="7">
        <v>2.5323000000000002</v>
      </c>
      <c r="E207" s="25">
        <v>1</v>
      </c>
      <c r="F207" s="26">
        <v>1.25</v>
      </c>
      <c r="G207" s="183">
        <v>0.8</v>
      </c>
      <c r="H207" s="8" t="s">
        <v>14</v>
      </c>
      <c r="I207" s="9" t="s">
        <v>33</v>
      </c>
    </row>
    <row r="208" spans="1:9">
      <c r="A208" s="64" t="s">
        <v>586</v>
      </c>
      <c r="B208" s="10" t="s">
        <v>104</v>
      </c>
      <c r="C208" s="11">
        <v>18.11</v>
      </c>
      <c r="D208" s="12">
        <v>5.5362999999999998</v>
      </c>
      <c r="E208" s="27">
        <v>1</v>
      </c>
      <c r="F208" s="28">
        <v>1.25</v>
      </c>
      <c r="G208" s="184">
        <v>0.8</v>
      </c>
      <c r="H208" s="13" t="s">
        <v>14</v>
      </c>
      <c r="I208" s="14" t="s">
        <v>33</v>
      </c>
    </row>
    <row r="209" spans="1:9">
      <c r="A209" s="63" t="s">
        <v>587</v>
      </c>
      <c r="B209" s="5" t="s">
        <v>105</v>
      </c>
      <c r="C209" s="6">
        <v>10.87</v>
      </c>
      <c r="D209" s="7">
        <v>2.9786999999999999</v>
      </c>
      <c r="E209" s="25">
        <v>1</v>
      </c>
      <c r="F209" s="26">
        <v>1.25</v>
      </c>
      <c r="G209" s="183">
        <v>0.8</v>
      </c>
      <c r="H209" s="15" t="s">
        <v>14</v>
      </c>
      <c r="I209" s="16" t="s">
        <v>33</v>
      </c>
    </row>
    <row r="210" spans="1:9">
      <c r="A210" s="63" t="s">
        <v>588</v>
      </c>
      <c r="B210" s="5" t="s">
        <v>105</v>
      </c>
      <c r="C210" s="6">
        <v>11.05</v>
      </c>
      <c r="D210" s="7">
        <v>3.3096999999999999</v>
      </c>
      <c r="E210" s="25">
        <v>1</v>
      </c>
      <c r="F210" s="26">
        <v>1.25</v>
      </c>
      <c r="G210" s="183">
        <v>0.8</v>
      </c>
      <c r="H210" s="8" t="s">
        <v>14</v>
      </c>
      <c r="I210" s="9" t="s">
        <v>33</v>
      </c>
    </row>
    <row r="211" spans="1:9">
      <c r="A211" s="63" t="s">
        <v>589</v>
      </c>
      <c r="B211" s="5" t="s">
        <v>105</v>
      </c>
      <c r="C211" s="6">
        <v>13.23</v>
      </c>
      <c r="D211" s="7">
        <v>3.6775000000000002</v>
      </c>
      <c r="E211" s="25">
        <v>1</v>
      </c>
      <c r="F211" s="26">
        <v>1.25</v>
      </c>
      <c r="G211" s="183">
        <v>0.8</v>
      </c>
      <c r="H211" s="8" t="s">
        <v>14</v>
      </c>
      <c r="I211" s="9" t="s">
        <v>33</v>
      </c>
    </row>
    <row r="212" spans="1:9">
      <c r="A212" s="64" t="s">
        <v>590</v>
      </c>
      <c r="B212" s="10" t="s">
        <v>105</v>
      </c>
      <c r="C212" s="11">
        <v>17.649999999999999</v>
      </c>
      <c r="D212" s="12">
        <v>5.2495000000000003</v>
      </c>
      <c r="E212" s="27">
        <v>1</v>
      </c>
      <c r="F212" s="28">
        <v>1.25</v>
      </c>
      <c r="G212" s="184">
        <v>0.8</v>
      </c>
      <c r="H212" s="13" t="s">
        <v>14</v>
      </c>
      <c r="I212" s="14" t="s">
        <v>33</v>
      </c>
    </row>
    <row r="213" spans="1:9">
      <c r="A213" s="63" t="s">
        <v>591</v>
      </c>
      <c r="B213" s="5" t="s">
        <v>106</v>
      </c>
      <c r="C213" s="6">
        <v>6.65</v>
      </c>
      <c r="D213" s="7">
        <v>1.2642</v>
      </c>
      <c r="E213" s="25">
        <v>1</v>
      </c>
      <c r="F213" s="26">
        <v>1.25</v>
      </c>
      <c r="G213" s="183">
        <v>0.8</v>
      </c>
      <c r="H213" s="15" t="s">
        <v>14</v>
      </c>
      <c r="I213" s="16" t="s">
        <v>33</v>
      </c>
    </row>
    <row r="214" spans="1:9">
      <c r="A214" s="63" t="s">
        <v>592</v>
      </c>
      <c r="B214" s="5" t="s">
        <v>106</v>
      </c>
      <c r="C214" s="6">
        <v>7.93</v>
      </c>
      <c r="D214" s="7">
        <v>1.5282</v>
      </c>
      <c r="E214" s="25">
        <v>1</v>
      </c>
      <c r="F214" s="26">
        <v>1.25</v>
      </c>
      <c r="G214" s="183">
        <v>0.8</v>
      </c>
      <c r="H214" s="8" t="s">
        <v>14</v>
      </c>
      <c r="I214" s="9" t="s">
        <v>33</v>
      </c>
    </row>
    <row r="215" spans="1:9">
      <c r="A215" s="63" t="s">
        <v>593</v>
      </c>
      <c r="B215" s="5" t="s">
        <v>106</v>
      </c>
      <c r="C215" s="6">
        <v>10.16</v>
      </c>
      <c r="D215" s="7">
        <v>2.0225</v>
      </c>
      <c r="E215" s="25">
        <v>1</v>
      </c>
      <c r="F215" s="26">
        <v>1.25</v>
      </c>
      <c r="G215" s="183">
        <v>0.8</v>
      </c>
      <c r="H215" s="8" t="s">
        <v>14</v>
      </c>
      <c r="I215" s="9" t="s">
        <v>33</v>
      </c>
    </row>
    <row r="216" spans="1:9">
      <c r="A216" s="64" t="s">
        <v>594</v>
      </c>
      <c r="B216" s="10" t="s">
        <v>106</v>
      </c>
      <c r="C216" s="11">
        <v>12.73</v>
      </c>
      <c r="D216" s="12">
        <v>2.8454000000000002</v>
      </c>
      <c r="E216" s="27">
        <v>1</v>
      </c>
      <c r="F216" s="28">
        <v>1.25</v>
      </c>
      <c r="G216" s="184">
        <v>0.8</v>
      </c>
      <c r="H216" s="13" t="s">
        <v>14</v>
      </c>
      <c r="I216" s="14" t="s">
        <v>33</v>
      </c>
    </row>
    <row r="217" spans="1:9">
      <c r="A217" s="63" t="s">
        <v>595</v>
      </c>
      <c r="B217" s="5" t="s">
        <v>107</v>
      </c>
      <c r="C217" s="6">
        <v>2.9</v>
      </c>
      <c r="D217" s="7">
        <v>0.41930000000000001</v>
      </c>
      <c r="E217" s="25">
        <v>1</v>
      </c>
      <c r="F217" s="26">
        <v>1.25</v>
      </c>
      <c r="G217" s="183">
        <v>0.8</v>
      </c>
      <c r="H217" s="15" t="s">
        <v>14</v>
      </c>
      <c r="I217" s="16" t="s">
        <v>33</v>
      </c>
    </row>
    <row r="218" spans="1:9">
      <c r="A218" s="63" t="s">
        <v>596</v>
      </c>
      <c r="B218" s="5" t="s">
        <v>107</v>
      </c>
      <c r="C218" s="6">
        <v>3.62</v>
      </c>
      <c r="D218" s="7">
        <v>0.56820000000000004</v>
      </c>
      <c r="E218" s="25">
        <v>1</v>
      </c>
      <c r="F218" s="26">
        <v>1.25</v>
      </c>
      <c r="G218" s="183">
        <v>0.8</v>
      </c>
      <c r="H218" s="8" t="s">
        <v>14</v>
      </c>
      <c r="I218" s="9" t="s">
        <v>33</v>
      </c>
    </row>
    <row r="219" spans="1:9">
      <c r="A219" s="63" t="s">
        <v>597</v>
      </c>
      <c r="B219" s="5" t="s">
        <v>107</v>
      </c>
      <c r="C219" s="6">
        <v>5.68</v>
      </c>
      <c r="D219" s="7">
        <v>0.90129999999999999</v>
      </c>
      <c r="E219" s="25">
        <v>1</v>
      </c>
      <c r="F219" s="26">
        <v>1.25</v>
      </c>
      <c r="G219" s="183">
        <v>0.8</v>
      </c>
      <c r="H219" s="8" t="s">
        <v>14</v>
      </c>
      <c r="I219" s="9" t="s">
        <v>33</v>
      </c>
    </row>
    <row r="220" spans="1:9">
      <c r="A220" s="64" t="s">
        <v>598</v>
      </c>
      <c r="B220" s="10" t="s">
        <v>107</v>
      </c>
      <c r="C220" s="11">
        <v>7.99</v>
      </c>
      <c r="D220" s="12">
        <v>1.7995000000000001</v>
      </c>
      <c r="E220" s="27">
        <v>1</v>
      </c>
      <c r="F220" s="28">
        <v>1.25</v>
      </c>
      <c r="G220" s="184">
        <v>0.8</v>
      </c>
      <c r="H220" s="13" t="s">
        <v>14</v>
      </c>
      <c r="I220" s="14" t="s">
        <v>33</v>
      </c>
    </row>
    <row r="221" spans="1:9">
      <c r="A221" s="63" t="s">
        <v>599</v>
      </c>
      <c r="B221" s="5" t="s">
        <v>108</v>
      </c>
      <c r="C221" s="6">
        <v>2.37</v>
      </c>
      <c r="D221" s="7">
        <v>0.53359999999999996</v>
      </c>
      <c r="E221" s="25">
        <v>1</v>
      </c>
      <c r="F221" s="26">
        <v>1.25</v>
      </c>
      <c r="G221" s="183">
        <v>0.8</v>
      </c>
      <c r="H221" s="15" t="s">
        <v>14</v>
      </c>
      <c r="I221" s="16" t="s">
        <v>33</v>
      </c>
    </row>
    <row r="222" spans="1:9">
      <c r="A222" s="63" t="s">
        <v>600</v>
      </c>
      <c r="B222" s="5" t="s">
        <v>108</v>
      </c>
      <c r="C222" s="6">
        <v>3.83</v>
      </c>
      <c r="D222" s="7">
        <v>0.69530000000000003</v>
      </c>
      <c r="E222" s="25">
        <v>1</v>
      </c>
      <c r="F222" s="26">
        <v>1.25</v>
      </c>
      <c r="G222" s="183">
        <v>0.8</v>
      </c>
      <c r="H222" s="8" t="s">
        <v>14</v>
      </c>
      <c r="I222" s="9" t="s">
        <v>33</v>
      </c>
    </row>
    <row r="223" spans="1:9">
      <c r="A223" s="63" t="s">
        <v>601</v>
      </c>
      <c r="B223" s="5" t="s">
        <v>108</v>
      </c>
      <c r="C223" s="6">
        <v>5.18</v>
      </c>
      <c r="D223" s="7">
        <v>1.0634999999999999</v>
      </c>
      <c r="E223" s="25">
        <v>1</v>
      </c>
      <c r="F223" s="26">
        <v>1.25</v>
      </c>
      <c r="G223" s="183">
        <v>0.8</v>
      </c>
      <c r="H223" s="8" t="s">
        <v>14</v>
      </c>
      <c r="I223" s="9" t="s">
        <v>33</v>
      </c>
    </row>
    <row r="224" spans="1:9">
      <c r="A224" s="64" t="s">
        <v>602</v>
      </c>
      <c r="B224" s="10" t="s">
        <v>108</v>
      </c>
      <c r="C224" s="11">
        <v>6.55</v>
      </c>
      <c r="D224" s="12">
        <v>1.8149</v>
      </c>
      <c r="E224" s="27">
        <v>1</v>
      </c>
      <c r="F224" s="28">
        <v>1.25</v>
      </c>
      <c r="G224" s="184">
        <v>0.8</v>
      </c>
      <c r="H224" s="13" t="s">
        <v>14</v>
      </c>
      <c r="I224" s="14" t="s">
        <v>33</v>
      </c>
    </row>
    <row r="225" spans="1:9">
      <c r="A225" s="63" t="s">
        <v>603</v>
      </c>
      <c r="B225" s="5" t="s">
        <v>109</v>
      </c>
      <c r="C225" s="6">
        <v>3.52</v>
      </c>
      <c r="D225" s="7">
        <v>0.64910000000000001</v>
      </c>
      <c r="E225" s="25">
        <v>1</v>
      </c>
      <c r="F225" s="26">
        <v>1.25</v>
      </c>
      <c r="G225" s="183">
        <v>0.8</v>
      </c>
      <c r="H225" s="15" t="s">
        <v>14</v>
      </c>
      <c r="I225" s="16" t="s">
        <v>33</v>
      </c>
    </row>
    <row r="226" spans="1:9">
      <c r="A226" s="63" t="s">
        <v>604</v>
      </c>
      <c r="B226" s="5" t="s">
        <v>109</v>
      </c>
      <c r="C226" s="6">
        <v>4.38</v>
      </c>
      <c r="D226" s="7">
        <v>0.84360000000000002</v>
      </c>
      <c r="E226" s="25">
        <v>1</v>
      </c>
      <c r="F226" s="26">
        <v>1.25</v>
      </c>
      <c r="G226" s="183">
        <v>0.8</v>
      </c>
      <c r="H226" s="8" t="s">
        <v>14</v>
      </c>
      <c r="I226" s="9" t="s">
        <v>33</v>
      </c>
    </row>
    <row r="227" spans="1:9">
      <c r="A227" s="63" t="s">
        <v>605</v>
      </c>
      <c r="B227" s="5" t="s">
        <v>109</v>
      </c>
      <c r="C227" s="6">
        <v>6.04</v>
      </c>
      <c r="D227" s="7">
        <v>1.2302</v>
      </c>
      <c r="E227" s="25">
        <v>1</v>
      </c>
      <c r="F227" s="26">
        <v>1.25</v>
      </c>
      <c r="G227" s="183">
        <v>0.8</v>
      </c>
      <c r="H227" s="8" t="s">
        <v>14</v>
      </c>
      <c r="I227" s="9" t="s">
        <v>33</v>
      </c>
    </row>
    <row r="228" spans="1:9">
      <c r="A228" s="64" t="s">
        <v>606</v>
      </c>
      <c r="B228" s="10" t="s">
        <v>109</v>
      </c>
      <c r="C228" s="11">
        <v>8.9600000000000009</v>
      </c>
      <c r="D228" s="12">
        <v>2.1810999999999998</v>
      </c>
      <c r="E228" s="27">
        <v>1</v>
      </c>
      <c r="F228" s="28">
        <v>1.25</v>
      </c>
      <c r="G228" s="184">
        <v>0.8</v>
      </c>
      <c r="H228" s="13" t="s">
        <v>14</v>
      </c>
      <c r="I228" s="14" t="s">
        <v>33</v>
      </c>
    </row>
    <row r="229" spans="1:9">
      <c r="A229" s="63" t="s">
        <v>607</v>
      </c>
      <c r="B229" s="5" t="s">
        <v>110</v>
      </c>
      <c r="C229" s="6">
        <v>2.67</v>
      </c>
      <c r="D229" s="7">
        <v>0.65480000000000005</v>
      </c>
      <c r="E229" s="25">
        <v>1</v>
      </c>
      <c r="F229" s="26">
        <v>1.25</v>
      </c>
      <c r="G229" s="183">
        <v>0.8</v>
      </c>
      <c r="H229" s="15" t="s">
        <v>14</v>
      </c>
      <c r="I229" s="16" t="s">
        <v>33</v>
      </c>
    </row>
    <row r="230" spans="1:9">
      <c r="A230" s="63" t="s">
        <v>608</v>
      </c>
      <c r="B230" s="5" t="s">
        <v>110</v>
      </c>
      <c r="C230" s="6">
        <v>3.51</v>
      </c>
      <c r="D230" s="7">
        <v>0.82579999999999998</v>
      </c>
      <c r="E230" s="25">
        <v>1</v>
      </c>
      <c r="F230" s="26">
        <v>1.25</v>
      </c>
      <c r="G230" s="183">
        <v>0.8</v>
      </c>
      <c r="H230" s="8" t="s">
        <v>14</v>
      </c>
      <c r="I230" s="9" t="s">
        <v>33</v>
      </c>
    </row>
    <row r="231" spans="1:9">
      <c r="A231" s="63" t="s">
        <v>609</v>
      </c>
      <c r="B231" s="5" t="s">
        <v>110</v>
      </c>
      <c r="C231" s="6">
        <v>5.46</v>
      </c>
      <c r="D231" s="7">
        <v>1.2201</v>
      </c>
      <c r="E231" s="25">
        <v>1</v>
      </c>
      <c r="F231" s="26">
        <v>1.25</v>
      </c>
      <c r="G231" s="183">
        <v>0.8</v>
      </c>
      <c r="H231" s="8" t="s">
        <v>14</v>
      </c>
      <c r="I231" s="9" t="s">
        <v>33</v>
      </c>
    </row>
    <row r="232" spans="1:9">
      <c r="A232" s="64" t="s">
        <v>610</v>
      </c>
      <c r="B232" s="10" t="s">
        <v>110</v>
      </c>
      <c r="C232" s="11">
        <v>7.97</v>
      </c>
      <c r="D232" s="12">
        <v>2.2589999999999999</v>
      </c>
      <c r="E232" s="27">
        <v>1</v>
      </c>
      <c r="F232" s="28">
        <v>1.25</v>
      </c>
      <c r="G232" s="184">
        <v>0.8</v>
      </c>
      <c r="H232" s="13" t="s">
        <v>14</v>
      </c>
      <c r="I232" s="14" t="s">
        <v>33</v>
      </c>
    </row>
    <row r="233" spans="1:9">
      <c r="A233" s="63" t="s">
        <v>611</v>
      </c>
      <c r="B233" s="5" t="s">
        <v>111</v>
      </c>
      <c r="C233" s="6">
        <v>2.87</v>
      </c>
      <c r="D233" s="7">
        <v>0.59789999999999999</v>
      </c>
      <c r="E233" s="25">
        <v>1</v>
      </c>
      <c r="F233" s="26">
        <v>1.25</v>
      </c>
      <c r="G233" s="183">
        <v>0.8</v>
      </c>
      <c r="H233" s="15" t="s">
        <v>14</v>
      </c>
      <c r="I233" s="16" t="s">
        <v>33</v>
      </c>
    </row>
    <row r="234" spans="1:9">
      <c r="A234" s="63" t="s">
        <v>612</v>
      </c>
      <c r="B234" s="5" t="s">
        <v>111</v>
      </c>
      <c r="C234" s="6">
        <v>3.95</v>
      </c>
      <c r="D234" s="7">
        <v>0.78180000000000005</v>
      </c>
      <c r="E234" s="25">
        <v>1</v>
      </c>
      <c r="F234" s="26">
        <v>1.25</v>
      </c>
      <c r="G234" s="183">
        <v>0.8</v>
      </c>
      <c r="H234" s="8" t="s">
        <v>14</v>
      </c>
      <c r="I234" s="9" t="s">
        <v>33</v>
      </c>
    </row>
    <row r="235" spans="1:9">
      <c r="A235" s="63" t="s">
        <v>613</v>
      </c>
      <c r="B235" s="5" t="s">
        <v>111</v>
      </c>
      <c r="C235" s="6">
        <v>6.25</v>
      </c>
      <c r="D235" s="7">
        <v>1.2613000000000001</v>
      </c>
      <c r="E235" s="25">
        <v>1</v>
      </c>
      <c r="F235" s="26">
        <v>1.25</v>
      </c>
      <c r="G235" s="183">
        <v>0.8</v>
      </c>
      <c r="H235" s="8" t="s">
        <v>14</v>
      </c>
      <c r="I235" s="9" t="s">
        <v>33</v>
      </c>
    </row>
    <row r="236" spans="1:9">
      <c r="A236" s="64" t="s">
        <v>614</v>
      </c>
      <c r="B236" s="10" t="s">
        <v>111</v>
      </c>
      <c r="C236" s="11">
        <v>8.93</v>
      </c>
      <c r="D236" s="12">
        <v>2.0724999999999998</v>
      </c>
      <c r="E236" s="27">
        <v>1</v>
      </c>
      <c r="F236" s="28">
        <v>1.25</v>
      </c>
      <c r="G236" s="184">
        <v>0.8</v>
      </c>
      <c r="H236" s="13" t="s">
        <v>14</v>
      </c>
      <c r="I236" s="14" t="s">
        <v>33</v>
      </c>
    </row>
    <row r="237" spans="1:9">
      <c r="A237" s="63" t="s">
        <v>615</v>
      </c>
      <c r="B237" s="5" t="s">
        <v>112</v>
      </c>
      <c r="C237" s="6">
        <v>4.13</v>
      </c>
      <c r="D237" s="7">
        <v>0.65610000000000002</v>
      </c>
      <c r="E237" s="25">
        <v>1</v>
      </c>
      <c r="F237" s="26">
        <v>1.25</v>
      </c>
      <c r="G237" s="183">
        <v>0.8</v>
      </c>
      <c r="H237" s="15" t="s">
        <v>14</v>
      </c>
      <c r="I237" s="16" t="s">
        <v>33</v>
      </c>
    </row>
    <row r="238" spans="1:9">
      <c r="A238" s="63" t="s">
        <v>616</v>
      </c>
      <c r="B238" s="5" t="s">
        <v>112</v>
      </c>
      <c r="C238" s="6">
        <v>4.97</v>
      </c>
      <c r="D238" s="7">
        <v>0.79730000000000001</v>
      </c>
      <c r="E238" s="25">
        <v>1</v>
      </c>
      <c r="F238" s="26">
        <v>1.25</v>
      </c>
      <c r="G238" s="183">
        <v>0.8</v>
      </c>
      <c r="H238" s="8" t="s">
        <v>14</v>
      </c>
      <c r="I238" s="9" t="s">
        <v>33</v>
      </c>
    </row>
    <row r="239" spans="1:9">
      <c r="A239" s="63" t="s">
        <v>617</v>
      </c>
      <c r="B239" s="5" t="s">
        <v>112</v>
      </c>
      <c r="C239" s="6">
        <v>6.98</v>
      </c>
      <c r="D239" s="7">
        <v>1.2396</v>
      </c>
      <c r="E239" s="25">
        <v>1</v>
      </c>
      <c r="F239" s="26">
        <v>1.25</v>
      </c>
      <c r="G239" s="183">
        <v>0.8</v>
      </c>
      <c r="H239" s="8" t="s">
        <v>14</v>
      </c>
      <c r="I239" s="9" t="s">
        <v>33</v>
      </c>
    </row>
    <row r="240" spans="1:9">
      <c r="A240" s="64" t="s">
        <v>618</v>
      </c>
      <c r="B240" s="10" t="s">
        <v>112</v>
      </c>
      <c r="C240" s="11">
        <v>9.94</v>
      </c>
      <c r="D240" s="12">
        <v>2.1438000000000001</v>
      </c>
      <c r="E240" s="27">
        <v>1</v>
      </c>
      <c r="F240" s="28">
        <v>1.25</v>
      </c>
      <c r="G240" s="184">
        <v>0.8</v>
      </c>
      <c r="H240" s="13" t="s">
        <v>14</v>
      </c>
      <c r="I240" s="14" t="s">
        <v>33</v>
      </c>
    </row>
    <row r="241" spans="1:9">
      <c r="A241" s="63" t="s">
        <v>619</v>
      </c>
      <c r="B241" s="5" t="s">
        <v>113</v>
      </c>
      <c r="C241" s="6">
        <v>2.27</v>
      </c>
      <c r="D241" s="7">
        <v>0.27310000000000001</v>
      </c>
      <c r="E241" s="25">
        <v>1</v>
      </c>
      <c r="F241" s="26">
        <v>1.25</v>
      </c>
      <c r="G241" s="183">
        <v>0.8</v>
      </c>
      <c r="H241" s="15" t="s">
        <v>14</v>
      </c>
      <c r="I241" s="16" t="s">
        <v>33</v>
      </c>
    </row>
    <row r="242" spans="1:9">
      <c r="A242" s="63" t="s">
        <v>620</v>
      </c>
      <c r="B242" s="5" t="s">
        <v>113</v>
      </c>
      <c r="C242" s="6">
        <v>2.98</v>
      </c>
      <c r="D242" s="7">
        <v>0.38290000000000002</v>
      </c>
      <c r="E242" s="25">
        <v>1</v>
      </c>
      <c r="F242" s="26">
        <v>1.25</v>
      </c>
      <c r="G242" s="183">
        <v>0.8</v>
      </c>
      <c r="H242" s="8" t="s">
        <v>14</v>
      </c>
      <c r="I242" s="9" t="s">
        <v>33</v>
      </c>
    </row>
    <row r="243" spans="1:9">
      <c r="A243" s="63" t="s">
        <v>621</v>
      </c>
      <c r="B243" s="5" t="s">
        <v>113</v>
      </c>
      <c r="C243" s="6">
        <v>5.09</v>
      </c>
      <c r="D243" s="7">
        <v>0.82</v>
      </c>
      <c r="E243" s="25">
        <v>1</v>
      </c>
      <c r="F243" s="26">
        <v>1.25</v>
      </c>
      <c r="G243" s="183">
        <v>0.8</v>
      </c>
      <c r="H243" s="8" t="s">
        <v>14</v>
      </c>
      <c r="I243" s="9" t="s">
        <v>33</v>
      </c>
    </row>
    <row r="244" spans="1:9">
      <c r="A244" s="64" t="s">
        <v>622</v>
      </c>
      <c r="B244" s="10" t="s">
        <v>113</v>
      </c>
      <c r="C244" s="11">
        <v>8.3000000000000007</v>
      </c>
      <c r="D244" s="12">
        <v>2.0085999999999999</v>
      </c>
      <c r="E244" s="27">
        <v>1</v>
      </c>
      <c r="F244" s="28">
        <v>1.25</v>
      </c>
      <c r="G244" s="184">
        <v>0.8</v>
      </c>
      <c r="H244" s="13" t="s">
        <v>14</v>
      </c>
      <c r="I244" s="14" t="s">
        <v>33</v>
      </c>
    </row>
    <row r="245" spans="1:9">
      <c r="A245" s="63" t="s">
        <v>623</v>
      </c>
      <c r="B245" s="5" t="s">
        <v>114</v>
      </c>
      <c r="C245" s="6">
        <v>2.58</v>
      </c>
      <c r="D245" s="7">
        <v>0.39150000000000001</v>
      </c>
      <c r="E245" s="25">
        <v>1</v>
      </c>
      <c r="F245" s="26">
        <v>1.25</v>
      </c>
      <c r="G245" s="183">
        <v>0.8</v>
      </c>
      <c r="H245" s="15" t="s">
        <v>14</v>
      </c>
      <c r="I245" s="16" t="s">
        <v>33</v>
      </c>
    </row>
    <row r="246" spans="1:9">
      <c r="A246" s="63" t="s">
        <v>624</v>
      </c>
      <c r="B246" s="5" t="s">
        <v>114</v>
      </c>
      <c r="C246" s="6">
        <v>3.59</v>
      </c>
      <c r="D246" s="7">
        <v>0.56399999999999995</v>
      </c>
      <c r="E246" s="25">
        <v>1</v>
      </c>
      <c r="F246" s="26">
        <v>1.25</v>
      </c>
      <c r="G246" s="183">
        <v>0.8</v>
      </c>
      <c r="H246" s="8" t="s">
        <v>14</v>
      </c>
      <c r="I246" s="9" t="s">
        <v>33</v>
      </c>
    </row>
    <row r="247" spans="1:9">
      <c r="A247" s="63" t="s">
        <v>625</v>
      </c>
      <c r="B247" s="5" t="s">
        <v>114</v>
      </c>
      <c r="C247" s="6">
        <v>5.34</v>
      </c>
      <c r="D247" s="7">
        <v>0.93940000000000001</v>
      </c>
      <c r="E247" s="25">
        <v>1</v>
      </c>
      <c r="F247" s="26">
        <v>1.25</v>
      </c>
      <c r="G247" s="183">
        <v>0.8</v>
      </c>
      <c r="H247" s="8" t="s">
        <v>14</v>
      </c>
      <c r="I247" s="9" t="s">
        <v>33</v>
      </c>
    </row>
    <row r="248" spans="1:9">
      <c r="A248" s="64" t="s">
        <v>626</v>
      </c>
      <c r="B248" s="10" t="s">
        <v>114</v>
      </c>
      <c r="C248" s="11">
        <v>8.58</v>
      </c>
      <c r="D248" s="12">
        <v>1.8747</v>
      </c>
      <c r="E248" s="27">
        <v>1</v>
      </c>
      <c r="F248" s="28">
        <v>1.25</v>
      </c>
      <c r="G248" s="184">
        <v>0.8</v>
      </c>
      <c r="H248" s="13" t="s">
        <v>14</v>
      </c>
      <c r="I248" s="14" t="s">
        <v>33</v>
      </c>
    </row>
    <row r="249" spans="1:9">
      <c r="A249" s="63" t="s">
        <v>627</v>
      </c>
      <c r="B249" s="5" t="s">
        <v>115</v>
      </c>
      <c r="C249" s="6">
        <v>2.98</v>
      </c>
      <c r="D249" s="7">
        <v>0.4753</v>
      </c>
      <c r="E249" s="25">
        <v>1</v>
      </c>
      <c r="F249" s="26">
        <v>1.25</v>
      </c>
      <c r="G249" s="183">
        <v>0.8</v>
      </c>
      <c r="H249" s="15" t="s">
        <v>14</v>
      </c>
      <c r="I249" s="16" t="s">
        <v>33</v>
      </c>
    </row>
    <row r="250" spans="1:9">
      <c r="A250" s="63" t="s">
        <v>628</v>
      </c>
      <c r="B250" s="5" t="s">
        <v>115</v>
      </c>
      <c r="C250" s="6">
        <v>3.65</v>
      </c>
      <c r="D250" s="7">
        <v>0.60129999999999995</v>
      </c>
      <c r="E250" s="25">
        <v>1</v>
      </c>
      <c r="F250" s="26">
        <v>1.25</v>
      </c>
      <c r="G250" s="183">
        <v>0.8</v>
      </c>
      <c r="H250" s="8" t="s">
        <v>14</v>
      </c>
      <c r="I250" s="9" t="s">
        <v>33</v>
      </c>
    </row>
    <row r="251" spans="1:9">
      <c r="A251" s="63" t="s">
        <v>629</v>
      </c>
      <c r="B251" s="5" t="s">
        <v>115</v>
      </c>
      <c r="C251" s="6">
        <v>4.9000000000000004</v>
      </c>
      <c r="D251" s="7">
        <v>0.85270000000000001</v>
      </c>
      <c r="E251" s="25">
        <v>1</v>
      </c>
      <c r="F251" s="26">
        <v>1.25</v>
      </c>
      <c r="G251" s="183">
        <v>0.8</v>
      </c>
      <c r="H251" s="8" t="s">
        <v>14</v>
      </c>
      <c r="I251" s="9" t="s">
        <v>33</v>
      </c>
    </row>
    <row r="252" spans="1:9">
      <c r="A252" s="64" t="s">
        <v>630</v>
      </c>
      <c r="B252" s="10" t="s">
        <v>115</v>
      </c>
      <c r="C252" s="11">
        <v>8.39</v>
      </c>
      <c r="D252" s="12">
        <v>1.7790999999999999</v>
      </c>
      <c r="E252" s="27">
        <v>1</v>
      </c>
      <c r="F252" s="28">
        <v>1.25</v>
      </c>
      <c r="G252" s="184">
        <v>0.8</v>
      </c>
      <c r="H252" s="13" t="s">
        <v>14</v>
      </c>
      <c r="I252" s="14" t="s">
        <v>33</v>
      </c>
    </row>
    <row r="253" spans="1:9">
      <c r="A253" s="63" t="s">
        <v>631</v>
      </c>
      <c r="B253" s="5" t="s">
        <v>116</v>
      </c>
      <c r="C253" s="6">
        <v>2.1</v>
      </c>
      <c r="D253" s="7">
        <v>0.34499999999999997</v>
      </c>
      <c r="E253" s="25">
        <v>1</v>
      </c>
      <c r="F253" s="26">
        <v>1.25</v>
      </c>
      <c r="G253" s="183">
        <v>0.8</v>
      </c>
      <c r="H253" s="15" t="s">
        <v>14</v>
      </c>
      <c r="I253" s="16" t="s">
        <v>33</v>
      </c>
    </row>
    <row r="254" spans="1:9">
      <c r="A254" s="63" t="s">
        <v>632</v>
      </c>
      <c r="B254" s="5" t="s">
        <v>116</v>
      </c>
      <c r="C254" s="6">
        <v>2.93</v>
      </c>
      <c r="D254" s="7">
        <v>0.51</v>
      </c>
      <c r="E254" s="25">
        <v>1</v>
      </c>
      <c r="F254" s="26">
        <v>1.25</v>
      </c>
      <c r="G254" s="183">
        <v>0.8</v>
      </c>
      <c r="H254" s="8" t="s">
        <v>14</v>
      </c>
      <c r="I254" s="9" t="s">
        <v>33</v>
      </c>
    </row>
    <row r="255" spans="1:9">
      <c r="A255" s="63" t="s">
        <v>633</v>
      </c>
      <c r="B255" s="5" t="s">
        <v>116</v>
      </c>
      <c r="C255" s="6">
        <v>4.1100000000000003</v>
      </c>
      <c r="D255" s="7">
        <v>0.77769999999999995</v>
      </c>
      <c r="E255" s="25">
        <v>1</v>
      </c>
      <c r="F255" s="26">
        <v>1.25</v>
      </c>
      <c r="G255" s="183">
        <v>0.8</v>
      </c>
      <c r="H255" s="8" t="s">
        <v>14</v>
      </c>
      <c r="I255" s="9" t="s">
        <v>33</v>
      </c>
    </row>
    <row r="256" spans="1:9">
      <c r="A256" s="64" t="s">
        <v>634</v>
      </c>
      <c r="B256" s="10" t="s">
        <v>116</v>
      </c>
      <c r="C256" s="11">
        <v>5.21</v>
      </c>
      <c r="D256" s="12">
        <v>1.4124000000000001</v>
      </c>
      <c r="E256" s="27">
        <v>1</v>
      </c>
      <c r="F256" s="28">
        <v>1.25</v>
      </c>
      <c r="G256" s="184">
        <v>0.8</v>
      </c>
      <c r="H256" s="13" t="s">
        <v>14</v>
      </c>
      <c r="I256" s="14" t="s">
        <v>33</v>
      </c>
    </row>
    <row r="257" spans="1:9">
      <c r="A257" s="63" t="s">
        <v>635</v>
      </c>
      <c r="B257" s="5" t="s">
        <v>117</v>
      </c>
      <c r="C257" s="6">
        <v>3.1</v>
      </c>
      <c r="D257" s="7">
        <v>0.62190000000000001</v>
      </c>
      <c r="E257" s="25">
        <v>1</v>
      </c>
      <c r="F257" s="26">
        <v>1.25</v>
      </c>
      <c r="G257" s="183">
        <v>0.8</v>
      </c>
      <c r="H257" s="15" t="s">
        <v>14</v>
      </c>
      <c r="I257" s="16" t="s">
        <v>33</v>
      </c>
    </row>
    <row r="258" spans="1:9">
      <c r="A258" s="63" t="s">
        <v>636</v>
      </c>
      <c r="B258" s="5" t="s">
        <v>117</v>
      </c>
      <c r="C258" s="6">
        <v>3.98</v>
      </c>
      <c r="D258" s="7">
        <v>0.74639999999999995</v>
      </c>
      <c r="E258" s="25">
        <v>1</v>
      </c>
      <c r="F258" s="26">
        <v>1.25</v>
      </c>
      <c r="G258" s="183">
        <v>0.8</v>
      </c>
      <c r="H258" s="8" t="s">
        <v>14</v>
      </c>
      <c r="I258" s="9" t="s">
        <v>33</v>
      </c>
    </row>
    <row r="259" spans="1:9">
      <c r="A259" s="63" t="s">
        <v>637</v>
      </c>
      <c r="B259" s="5" t="s">
        <v>117</v>
      </c>
      <c r="C259" s="6">
        <v>5.89</v>
      </c>
      <c r="D259" s="7">
        <v>1.0934999999999999</v>
      </c>
      <c r="E259" s="25">
        <v>1</v>
      </c>
      <c r="F259" s="26">
        <v>1.25</v>
      </c>
      <c r="G259" s="183">
        <v>0.8</v>
      </c>
      <c r="H259" s="8" t="s">
        <v>14</v>
      </c>
      <c r="I259" s="9" t="s">
        <v>33</v>
      </c>
    </row>
    <row r="260" spans="1:9">
      <c r="A260" s="64" t="s">
        <v>638</v>
      </c>
      <c r="B260" s="10" t="s">
        <v>117</v>
      </c>
      <c r="C260" s="11">
        <v>9.9700000000000006</v>
      </c>
      <c r="D260" s="12">
        <v>2.1496</v>
      </c>
      <c r="E260" s="27">
        <v>1</v>
      </c>
      <c r="F260" s="28">
        <v>1.25</v>
      </c>
      <c r="G260" s="184">
        <v>0.8</v>
      </c>
      <c r="H260" s="13" t="s">
        <v>14</v>
      </c>
      <c r="I260" s="14" t="s">
        <v>33</v>
      </c>
    </row>
    <row r="261" spans="1:9">
      <c r="A261" s="63" t="s">
        <v>639</v>
      </c>
      <c r="B261" s="5" t="s">
        <v>118</v>
      </c>
      <c r="C261" s="6">
        <v>2.69</v>
      </c>
      <c r="D261" s="7">
        <v>0.43480000000000002</v>
      </c>
      <c r="E261" s="25">
        <v>1</v>
      </c>
      <c r="F261" s="26">
        <v>1.25</v>
      </c>
      <c r="G261" s="183">
        <v>0.8</v>
      </c>
      <c r="H261" s="15" t="s">
        <v>14</v>
      </c>
      <c r="I261" s="16" t="s">
        <v>33</v>
      </c>
    </row>
    <row r="262" spans="1:9">
      <c r="A262" s="63" t="s">
        <v>640</v>
      </c>
      <c r="B262" s="5" t="s">
        <v>118</v>
      </c>
      <c r="C262" s="6">
        <v>3.53</v>
      </c>
      <c r="D262" s="7">
        <v>0.67159999999999997</v>
      </c>
      <c r="E262" s="25">
        <v>1</v>
      </c>
      <c r="F262" s="26">
        <v>1.25</v>
      </c>
      <c r="G262" s="183">
        <v>0.8</v>
      </c>
      <c r="H262" s="8" t="s">
        <v>14</v>
      </c>
      <c r="I262" s="9" t="s">
        <v>33</v>
      </c>
    </row>
    <row r="263" spans="1:9">
      <c r="A263" s="63" t="s">
        <v>641</v>
      </c>
      <c r="B263" s="5" t="s">
        <v>118</v>
      </c>
      <c r="C263" s="6">
        <v>5.24</v>
      </c>
      <c r="D263" s="7">
        <v>1.0911</v>
      </c>
      <c r="E263" s="25">
        <v>1</v>
      </c>
      <c r="F263" s="26">
        <v>1.25</v>
      </c>
      <c r="G263" s="183">
        <v>0.8</v>
      </c>
      <c r="H263" s="8" t="s">
        <v>14</v>
      </c>
      <c r="I263" s="9" t="s">
        <v>33</v>
      </c>
    </row>
    <row r="264" spans="1:9">
      <c r="A264" s="64" t="s">
        <v>642</v>
      </c>
      <c r="B264" s="10" t="s">
        <v>118</v>
      </c>
      <c r="C264" s="11">
        <v>7.68</v>
      </c>
      <c r="D264" s="12">
        <v>1.9072</v>
      </c>
      <c r="E264" s="27">
        <v>1</v>
      </c>
      <c r="F264" s="28">
        <v>1.25</v>
      </c>
      <c r="G264" s="184">
        <v>0.8</v>
      </c>
      <c r="H264" s="13" t="s">
        <v>14</v>
      </c>
      <c r="I264" s="14" t="s">
        <v>33</v>
      </c>
    </row>
    <row r="265" spans="1:9">
      <c r="A265" s="63" t="s">
        <v>643</v>
      </c>
      <c r="B265" s="5" t="s">
        <v>119</v>
      </c>
      <c r="C265" s="6">
        <v>2.0499999999999998</v>
      </c>
      <c r="D265" s="7">
        <v>0.42809999999999998</v>
      </c>
      <c r="E265" s="25">
        <v>1</v>
      </c>
      <c r="F265" s="26">
        <v>1.25</v>
      </c>
      <c r="G265" s="183">
        <v>0.8</v>
      </c>
      <c r="H265" s="15" t="s">
        <v>14</v>
      </c>
      <c r="I265" s="16" t="s">
        <v>33</v>
      </c>
    </row>
    <row r="266" spans="1:9">
      <c r="A266" s="63" t="s">
        <v>644</v>
      </c>
      <c r="B266" s="5" t="s">
        <v>119</v>
      </c>
      <c r="C266" s="6">
        <v>2.8</v>
      </c>
      <c r="D266" s="7">
        <v>0.53690000000000004</v>
      </c>
      <c r="E266" s="25">
        <v>1</v>
      </c>
      <c r="F266" s="26">
        <v>1.25</v>
      </c>
      <c r="G266" s="183">
        <v>0.8</v>
      </c>
      <c r="H266" s="8" t="s">
        <v>14</v>
      </c>
      <c r="I266" s="9" t="s">
        <v>33</v>
      </c>
    </row>
    <row r="267" spans="1:9">
      <c r="A267" s="63" t="s">
        <v>645</v>
      </c>
      <c r="B267" s="5" t="s">
        <v>119</v>
      </c>
      <c r="C267" s="6">
        <v>3.99</v>
      </c>
      <c r="D267" s="7">
        <v>0.78310000000000002</v>
      </c>
      <c r="E267" s="25">
        <v>1</v>
      </c>
      <c r="F267" s="26">
        <v>1.25</v>
      </c>
      <c r="G267" s="183">
        <v>0.8</v>
      </c>
      <c r="H267" s="8" t="s">
        <v>14</v>
      </c>
      <c r="I267" s="9" t="s">
        <v>33</v>
      </c>
    </row>
    <row r="268" spans="1:9">
      <c r="A268" s="64" t="s">
        <v>646</v>
      </c>
      <c r="B268" s="10" t="s">
        <v>119</v>
      </c>
      <c r="C268" s="11">
        <v>6.78</v>
      </c>
      <c r="D268" s="12">
        <v>1.4933000000000001</v>
      </c>
      <c r="E268" s="27">
        <v>1</v>
      </c>
      <c r="F268" s="28">
        <v>1.25</v>
      </c>
      <c r="G268" s="184">
        <v>0.8</v>
      </c>
      <c r="H268" s="13" t="s">
        <v>14</v>
      </c>
      <c r="I268" s="14" t="s">
        <v>33</v>
      </c>
    </row>
    <row r="269" spans="1:9">
      <c r="A269" s="63" t="s">
        <v>647</v>
      </c>
      <c r="B269" s="5" t="s">
        <v>120</v>
      </c>
      <c r="C269" s="6">
        <v>4.63</v>
      </c>
      <c r="D269" s="7">
        <v>2.8405</v>
      </c>
      <c r="E269" s="25">
        <v>1</v>
      </c>
      <c r="F269" s="26">
        <v>1.25</v>
      </c>
      <c r="G269" s="183">
        <v>0.8</v>
      </c>
      <c r="H269" s="15" t="s">
        <v>14</v>
      </c>
      <c r="I269" s="16" t="s">
        <v>34</v>
      </c>
    </row>
    <row r="270" spans="1:9">
      <c r="A270" s="63" t="s">
        <v>648</v>
      </c>
      <c r="B270" s="5" t="s">
        <v>120</v>
      </c>
      <c r="C270" s="6">
        <v>5.98</v>
      </c>
      <c r="D270" s="7">
        <v>3.2378</v>
      </c>
      <c r="E270" s="25">
        <v>1</v>
      </c>
      <c r="F270" s="26">
        <v>1.25</v>
      </c>
      <c r="G270" s="183">
        <v>0.8</v>
      </c>
      <c r="H270" s="8" t="s">
        <v>14</v>
      </c>
      <c r="I270" s="9" t="s">
        <v>34</v>
      </c>
    </row>
    <row r="271" spans="1:9">
      <c r="A271" s="63" t="s">
        <v>649</v>
      </c>
      <c r="B271" s="5" t="s">
        <v>120</v>
      </c>
      <c r="C271" s="6">
        <v>9.3800000000000008</v>
      </c>
      <c r="D271" s="7">
        <v>4.5788000000000002</v>
      </c>
      <c r="E271" s="25">
        <v>1</v>
      </c>
      <c r="F271" s="26">
        <v>1.25</v>
      </c>
      <c r="G271" s="183">
        <v>0.8</v>
      </c>
      <c r="H271" s="8" t="s">
        <v>14</v>
      </c>
      <c r="I271" s="9" t="s">
        <v>34</v>
      </c>
    </row>
    <row r="272" spans="1:9">
      <c r="A272" s="64" t="s">
        <v>650</v>
      </c>
      <c r="B272" s="10" t="s">
        <v>120</v>
      </c>
      <c r="C272" s="11">
        <v>22.69</v>
      </c>
      <c r="D272" s="12">
        <v>10.384</v>
      </c>
      <c r="E272" s="27">
        <v>1</v>
      </c>
      <c r="F272" s="28">
        <v>1.25</v>
      </c>
      <c r="G272" s="184">
        <v>0.8</v>
      </c>
      <c r="H272" s="13" t="s">
        <v>14</v>
      </c>
      <c r="I272" s="14" t="s">
        <v>34</v>
      </c>
    </row>
    <row r="273" spans="1:9">
      <c r="A273" s="63" t="s">
        <v>651</v>
      </c>
      <c r="B273" s="5" t="s">
        <v>121</v>
      </c>
      <c r="C273" s="6">
        <v>2.98</v>
      </c>
      <c r="D273" s="7">
        <v>3.9742000000000002</v>
      </c>
      <c r="E273" s="25">
        <v>1</v>
      </c>
      <c r="F273" s="26">
        <v>1.25</v>
      </c>
      <c r="G273" s="183">
        <v>0.8</v>
      </c>
      <c r="H273" s="15" t="s">
        <v>14</v>
      </c>
      <c r="I273" s="16" t="s">
        <v>34</v>
      </c>
    </row>
    <row r="274" spans="1:9">
      <c r="A274" s="63" t="s">
        <v>652</v>
      </c>
      <c r="B274" s="5" t="s">
        <v>121</v>
      </c>
      <c r="C274" s="6">
        <v>7.5</v>
      </c>
      <c r="D274" s="7">
        <v>5.2447999999999997</v>
      </c>
      <c r="E274" s="25">
        <v>1</v>
      </c>
      <c r="F274" s="26">
        <v>1.25</v>
      </c>
      <c r="G274" s="183">
        <v>0.8</v>
      </c>
      <c r="H274" s="8" t="s">
        <v>14</v>
      </c>
      <c r="I274" s="9" t="s">
        <v>34</v>
      </c>
    </row>
    <row r="275" spans="1:9">
      <c r="A275" s="63" t="s">
        <v>653</v>
      </c>
      <c r="B275" s="5" t="s">
        <v>121</v>
      </c>
      <c r="C275" s="6">
        <v>15.55</v>
      </c>
      <c r="D275" s="7">
        <v>8.5976999999999997</v>
      </c>
      <c r="E275" s="25">
        <v>1</v>
      </c>
      <c r="F275" s="26">
        <v>1.25</v>
      </c>
      <c r="G275" s="183">
        <v>0.8</v>
      </c>
      <c r="H275" s="8" t="s">
        <v>14</v>
      </c>
      <c r="I275" s="9" t="s">
        <v>34</v>
      </c>
    </row>
    <row r="276" spans="1:9">
      <c r="A276" s="64" t="s">
        <v>654</v>
      </c>
      <c r="B276" s="10" t="s">
        <v>121</v>
      </c>
      <c r="C276" s="11">
        <v>30.04</v>
      </c>
      <c r="D276" s="12">
        <v>21.173300000000001</v>
      </c>
      <c r="E276" s="27">
        <v>1</v>
      </c>
      <c r="F276" s="28">
        <v>1.25</v>
      </c>
      <c r="G276" s="184">
        <v>0.8</v>
      </c>
      <c r="H276" s="13" t="s">
        <v>14</v>
      </c>
      <c r="I276" s="14" t="s">
        <v>34</v>
      </c>
    </row>
    <row r="277" spans="1:9">
      <c r="A277" s="63" t="s">
        <v>655</v>
      </c>
      <c r="B277" s="5" t="s">
        <v>122</v>
      </c>
      <c r="C277" s="6">
        <v>7.87</v>
      </c>
      <c r="D277" s="7">
        <v>4.0948000000000002</v>
      </c>
      <c r="E277" s="25">
        <v>1</v>
      </c>
      <c r="F277" s="26">
        <v>1.25</v>
      </c>
      <c r="G277" s="183">
        <v>0.8</v>
      </c>
      <c r="H277" s="15" t="s">
        <v>14</v>
      </c>
      <c r="I277" s="16" t="s">
        <v>34</v>
      </c>
    </row>
    <row r="278" spans="1:9">
      <c r="A278" s="63" t="s">
        <v>656</v>
      </c>
      <c r="B278" s="5" t="s">
        <v>122</v>
      </c>
      <c r="C278" s="6">
        <v>9.01</v>
      </c>
      <c r="D278" s="7">
        <v>4.7409999999999997</v>
      </c>
      <c r="E278" s="25">
        <v>1</v>
      </c>
      <c r="F278" s="26">
        <v>1.25</v>
      </c>
      <c r="G278" s="183">
        <v>0.8</v>
      </c>
      <c r="H278" s="8" t="s">
        <v>14</v>
      </c>
      <c r="I278" s="9" t="s">
        <v>34</v>
      </c>
    </row>
    <row r="279" spans="1:9">
      <c r="A279" s="63" t="s">
        <v>657</v>
      </c>
      <c r="B279" s="5" t="s">
        <v>122</v>
      </c>
      <c r="C279" s="6">
        <v>12.97</v>
      </c>
      <c r="D279" s="7">
        <v>6.4396000000000004</v>
      </c>
      <c r="E279" s="25">
        <v>1</v>
      </c>
      <c r="F279" s="26">
        <v>1.25</v>
      </c>
      <c r="G279" s="183">
        <v>0.8</v>
      </c>
      <c r="H279" s="8" t="s">
        <v>14</v>
      </c>
      <c r="I279" s="9" t="s">
        <v>34</v>
      </c>
    </row>
    <row r="280" spans="1:9">
      <c r="A280" s="64" t="s">
        <v>658</v>
      </c>
      <c r="B280" s="10" t="s">
        <v>122</v>
      </c>
      <c r="C280" s="11">
        <v>20.97</v>
      </c>
      <c r="D280" s="12">
        <v>10.2515</v>
      </c>
      <c r="E280" s="27">
        <v>1</v>
      </c>
      <c r="F280" s="28">
        <v>1.25</v>
      </c>
      <c r="G280" s="184">
        <v>0.8</v>
      </c>
      <c r="H280" s="13" t="s">
        <v>14</v>
      </c>
      <c r="I280" s="14" t="s">
        <v>34</v>
      </c>
    </row>
    <row r="281" spans="1:9">
      <c r="A281" s="63" t="s">
        <v>659</v>
      </c>
      <c r="B281" s="5" t="s">
        <v>123</v>
      </c>
      <c r="C281" s="6">
        <v>5.5</v>
      </c>
      <c r="D281" s="7">
        <v>3.6284999999999998</v>
      </c>
      <c r="E281" s="25">
        <v>1</v>
      </c>
      <c r="F281" s="26">
        <v>1.25</v>
      </c>
      <c r="G281" s="183">
        <v>0.8</v>
      </c>
      <c r="H281" s="15" t="s">
        <v>14</v>
      </c>
      <c r="I281" s="16" t="s">
        <v>34</v>
      </c>
    </row>
    <row r="282" spans="1:9">
      <c r="A282" s="63" t="s">
        <v>660</v>
      </c>
      <c r="B282" s="5" t="s">
        <v>123</v>
      </c>
      <c r="C282" s="6">
        <v>6.31</v>
      </c>
      <c r="D282" s="7">
        <v>3.9870000000000001</v>
      </c>
      <c r="E282" s="25">
        <v>1</v>
      </c>
      <c r="F282" s="26">
        <v>1.25</v>
      </c>
      <c r="G282" s="183">
        <v>0.8</v>
      </c>
      <c r="H282" s="8" t="s">
        <v>14</v>
      </c>
      <c r="I282" s="9" t="s">
        <v>34</v>
      </c>
    </row>
    <row r="283" spans="1:9">
      <c r="A283" s="63" t="s">
        <v>661</v>
      </c>
      <c r="B283" s="5" t="s">
        <v>123</v>
      </c>
      <c r="C283" s="6">
        <v>9.07</v>
      </c>
      <c r="D283" s="7">
        <v>5.2946999999999997</v>
      </c>
      <c r="E283" s="25">
        <v>1</v>
      </c>
      <c r="F283" s="26">
        <v>1.25</v>
      </c>
      <c r="G283" s="183">
        <v>0.8</v>
      </c>
      <c r="H283" s="8" t="s">
        <v>14</v>
      </c>
      <c r="I283" s="9" t="s">
        <v>34</v>
      </c>
    </row>
    <row r="284" spans="1:9">
      <c r="A284" s="64" t="s">
        <v>662</v>
      </c>
      <c r="B284" s="10" t="s">
        <v>123</v>
      </c>
      <c r="C284" s="11">
        <v>17.940000000000001</v>
      </c>
      <c r="D284" s="12">
        <v>9.5401000000000007</v>
      </c>
      <c r="E284" s="27">
        <v>1</v>
      </c>
      <c r="F284" s="28">
        <v>1.25</v>
      </c>
      <c r="G284" s="184">
        <v>0.8</v>
      </c>
      <c r="H284" s="13" t="s">
        <v>14</v>
      </c>
      <c r="I284" s="14" t="s">
        <v>34</v>
      </c>
    </row>
    <row r="285" spans="1:9">
      <c r="A285" s="63" t="s">
        <v>663</v>
      </c>
      <c r="B285" s="5" t="s">
        <v>124</v>
      </c>
      <c r="C285" s="6">
        <v>6.63</v>
      </c>
      <c r="D285" s="7">
        <v>3.3755000000000002</v>
      </c>
      <c r="E285" s="25">
        <v>1</v>
      </c>
      <c r="F285" s="26">
        <v>1.25</v>
      </c>
      <c r="G285" s="183">
        <v>0.8</v>
      </c>
      <c r="H285" s="15" t="s">
        <v>14</v>
      </c>
      <c r="I285" s="16" t="s">
        <v>34</v>
      </c>
    </row>
    <row r="286" spans="1:9">
      <c r="A286" s="63" t="s">
        <v>664</v>
      </c>
      <c r="B286" s="5" t="s">
        <v>124</v>
      </c>
      <c r="C286" s="6">
        <v>8.0399999999999991</v>
      </c>
      <c r="D286" s="7">
        <v>3.8919000000000001</v>
      </c>
      <c r="E286" s="25">
        <v>1</v>
      </c>
      <c r="F286" s="26">
        <v>1.25</v>
      </c>
      <c r="G286" s="183">
        <v>0.8</v>
      </c>
      <c r="H286" s="8" t="s">
        <v>14</v>
      </c>
      <c r="I286" s="9" t="s">
        <v>34</v>
      </c>
    </row>
    <row r="287" spans="1:9">
      <c r="A287" s="63" t="s">
        <v>665</v>
      </c>
      <c r="B287" s="5" t="s">
        <v>124</v>
      </c>
      <c r="C287" s="6">
        <v>10.27</v>
      </c>
      <c r="D287" s="7">
        <v>4.9287999999999998</v>
      </c>
      <c r="E287" s="25">
        <v>1</v>
      </c>
      <c r="F287" s="26">
        <v>1.25</v>
      </c>
      <c r="G287" s="183">
        <v>0.8</v>
      </c>
      <c r="H287" s="8" t="s">
        <v>14</v>
      </c>
      <c r="I287" s="9" t="s">
        <v>34</v>
      </c>
    </row>
    <row r="288" spans="1:9">
      <c r="A288" s="64" t="s">
        <v>666</v>
      </c>
      <c r="B288" s="10" t="s">
        <v>124</v>
      </c>
      <c r="C288" s="11">
        <v>16.91</v>
      </c>
      <c r="D288" s="12">
        <v>7.9370000000000003</v>
      </c>
      <c r="E288" s="27">
        <v>1</v>
      </c>
      <c r="F288" s="28">
        <v>1.25</v>
      </c>
      <c r="G288" s="184">
        <v>0.8</v>
      </c>
      <c r="H288" s="13" t="s">
        <v>14</v>
      </c>
      <c r="I288" s="14" t="s">
        <v>34</v>
      </c>
    </row>
    <row r="289" spans="1:9">
      <c r="A289" s="63" t="s">
        <v>667</v>
      </c>
      <c r="B289" s="5" t="s">
        <v>125</v>
      </c>
      <c r="C289" s="6">
        <v>4.95</v>
      </c>
      <c r="D289" s="7">
        <v>2.6440999999999999</v>
      </c>
      <c r="E289" s="25">
        <v>1</v>
      </c>
      <c r="F289" s="26">
        <v>1.25</v>
      </c>
      <c r="G289" s="183">
        <v>0.8</v>
      </c>
      <c r="H289" s="15" t="s">
        <v>14</v>
      </c>
      <c r="I289" s="16" t="s">
        <v>34</v>
      </c>
    </row>
    <row r="290" spans="1:9">
      <c r="A290" s="63" t="s">
        <v>668</v>
      </c>
      <c r="B290" s="5" t="s">
        <v>125</v>
      </c>
      <c r="C290" s="6">
        <v>5.97</v>
      </c>
      <c r="D290" s="7">
        <v>3.0516999999999999</v>
      </c>
      <c r="E290" s="25">
        <v>1</v>
      </c>
      <c r="F290" s="26">
        <v>1.25</v>
      </c>
      <c r="G290" s="183">
        <v>0.8</v>
      </c>
      <c r="H290" s="8" t="s">
        <v>14</v>
      </c>
      <c r="I290" s="9" t="s">
        <v>34</v>
      </c>
    </row>
    <row r="291" spans="1:9">
      <c r="A291" s="63" t="s">
        <v>669</v>
      </c>
      <c r="B291" s="5" t="s">
        <v>125</v>
      </c>
      <c r="C291" s="6">
        <v>8.4</v>
      </c>
      <c r="D291" s="7">
        <v>4.0194000000000001</v>
      </c>
      <c r="E291" s="25">
        <v>1</v>
      </c>
      <c r="F291" s="26">
        <v>1.25</v>
      </c>
      <c r="G291" s="183">
        <v>0.8</v>
      </c>
      <c r="H291" s="8" t="s">
        <v>14</v>
      </c>
      <c r="I291" s="9" t="s">
        <v>34</v>
      </c>
    </row>
    <row r="292" spans="1:9">
      <c r="A292" s="64" t="s">
        <v>670</v>
      </c>
      <c r="B292" s="10" t="s">
        <v>125</v>
      </c>
      <c r="C292" s="11">
        <v>15.4</v>
      </c>
      <c r="D292" s="12">
        <v>7.0218999999999996</v>
      </c>
      <c r="E292" s="27">
        <v>1</v>
      </c>
      <c r="F292" s="28">
        <v>1.25</v>
      </c>
      <c r="G292" s="184">
        <v>0.8</v>
      </c>
      <c r="H292" s="13" t="s">
        <v>14</v>
      </c>
      <c r="I292" s="14" t="s">
        <v>34</v>
      </c>
    </row>
    <row r="293" spans="1:9">
      <c r="A293" s="63" t="s">
        <v>671</v>
      </c>
      <c r="B293" s="5" t="s">
        <v>126</v>
      </c>
      <c r="C293" s="6">
        <v>4.22</v>
      </c>
      <c r="D293" s="7">
        <v>2.7237</v>
      </c>
      <c r="E293" s="25">
        <v>1</v>
      </c>
      <c r="F293" s="26">
        <v>1.25</v>
      </c>
      <c r="G293" s="183">
        <v>0.8</v>
      </c>
      <c r="H293" s="15" t="s">
        <v>14</v>
      </c>
      <c r="I293" s="16" t="s">
        <v>34</v>
      </c>
    </row>
    <row r="294" spans="1:9">
      <c r="A294" s="63" t="s">
        <v>672</v>
      </c>
      <c r="B294" s="5" t="s">
        <v>126</v>
      </c>
      <c r="C294" s="6">
        <v>5.54</v>
      </c>
      <c r="D294" s="7">
        <v>3.1726999999999999</v>
      </c>
      <c r="E294" s="25">
        <v>1</v>
      </c>
      <c r="F294" s="26">
        <v>1.25</v>
      </c>
      <c r="G294" s="183">
        <v>0.8</v>
      </c>
      <c r="H294" s="8" t="s">
        <v>14</v>
      </c>
      <c r="I294" s="9" t="s">
        <v>34</v>
      </c>
    </row>
    <row r="295" spans="1:9">
      <c r="A295" s="63" t="s">
        <v>673</v>
      </c>
      <c r="B295" s="5" t="s">
        <v>126</v>
      </c>
      <c r="C295" s="6">
        <v>8.91</v>
      </c>
      <c r="D295" s="7">
        <v>4.2031000000000001</v>
      </c>
      <c r="E295" s="25">
        <v>1</v>
      </c>
      <c r="F295" s="26">
        <v>1.25</v>
      </c>
      <c r="G295" s="183">
        <v>0.8</v>
      </c>
      <c r="H295" s="8" t="s">
        <v>14</v>
      </c>
      <c r="I295" s="9" t="s">
        <v>34</v>
      </c>
    </row>
    <row r="296" spans="1:9">
      <c r="A296" s="64" t="s">
        <v>674</v>
      </c>
      <c r="B296" s="10" t="s">
        <v>126</v>
      </c>
      <c r="C296" s="11">
        <v>17.23</v>
      </c>
      <c r="D296" s="12">
        <v>7.8846999999999996</v>
      </c>
      <c r="E296" s="27">
        <v>1</v>
      </c>
      <c r="F296" s="28">
        <v>1.25</v>
      </c>
      <c r="G296" s="184">
        <v>0.8</v>
      </c>
      <c r="H296" s="13" t="s">
        <v>14</v>
      </c>
      <c r="I296" s="14" t="s">
        <v>34</v>
      </c>
    </row>
    <row r="297" spans="1:9">
      <c r="A297" s="63" t="s">
        <v>675</v>
      </c>
      <c r="B297" s="5" t="s">
        <v>127</v>
      </c>
      <c r="C297" s="6">
        <v>4.18</v>
      </c>
      <c r="D297" s="7">
        <v>1.6272</v>
      </c>
      <c r="E297" s="25">
        <v>1</v>
      </c>
      <c r="F297" s="26">
        <v>1.25</v>
      </c>
      <c r="G297" s="183">
        <v>0.8</v>
      </c>
      <c r="H297" s="15" t="s">
        <v>14</v>
      </c>
      <c r="I297" s="16" t="s">
        <v>34</v>
      </c>
    </row>
    <row r="298" spans="1:9">
      <c r="A298" s="63" t="s">
        <v>676</v>
      </c>
      <c r="B298" s="5" t="s">
        <v>127</v>
      </c>
      <c r="C298" s="6">
        <v>5.43</v>
      </c>
      <c r="D298" s="7">
        <v>2.2164000000000001</v>
      </c>
      <c r="E298" s="25">
        <v>1</v>
      </c>
      <c r="F298" s="26">
        <v>1.25</v>
      </c>
      <c r="G298" s="183">
        <v>0.8</v>
      </c>
      <c r="H298" s="8" t="s">
        <v>14</v>
      </c>
      <c r="I298" s="9" t="s">
        <v>34</v>
      </c>
    </row>
    <row r="299" spans="1:9">
      <c r="A299" s="63" t="s">
        <v>677</v>
      </c>
      <c r="B299" s="5" t="s">
        <v>127</v>
      </c>
      <c r="C299" s="6">
        <v>9.11</v>
      </c>
      <c r="D299" s="7">
        <v>3.7065999999999999</v>
      </c>
      <c r="E299" s="25">
        <v>1</v>
      </c>
      <c r="F299" s="26">
        <v>1.25</v>
      </c>
      <c r="G299" s="183">
        <v>0.8</v>
      </c>
      <c r="H299" s="8" t="s">
        <v>14</v>
      </c>
      <c r="I299" s="9" t="s">
        <v>34</v>
      </c>
    </row>
    <row r="300" spans="1:9">
      <c r="A300" s="64" t="s">
        <v>678</v>
      </c>
      <c r="B300" s="10" t="s">
        <v>127</v>
      </c>
      <c r="C300" s="11">
        <v>16.760000000000002</v>
      </c>
      <c r="D300" s="12">
        <v>7.1696999999999997</v>
      </c>
      <c r="E300" s="27">
        <v>1</v>
      </c>
      <c r="F300" s="28">
        <v>1.25</v>
      </c>
      <c r="G300" s="184">
        <v>0.8</v>
      </c>
      <c r="H300" s="13" t="s">
        <v>14</v>
      </c>
      <c r="I300" s="14" t="s">
        <v>34</v>
      </c>
    </row>
    <row r="301" spans="1:9">
      <c r="A301" s="63" t="s">
        <v>679</v>
      </c>
      <c r="B301" s="5" t="s">
        <v>128</v>
      </c>
      <c r="C301" s="6">
        <v>4.0599999999999996</v>
      </c>
      <c r="D301" s="7">
        <v>2.1844000000000001</v>
      </c>
      <c r="E301" s="25">
        <v>1</v>
      </c>
      <c r="F301" s="26">
        <v>1.25</v>
      </c>
      <c r="G301" s="183">
        <v>0.8</v>
      </c>
      <c r="H301" s="15" t="s">
        <v>14</v>
      </c>
      <c r="I301" s="16" t="s">
        <v>34</v>
      </c>
    </row>
    <row r="302" spans="1:9">
      <c r="A302" s="63" t="s">
        <v>680</v>
      </c>
      <c r="B302" s="5" t="s">
        <v>128</v>
      </c>
      <c r="C302" s="6">
        <v>5.03</v>
      </c>
      <c r="D302" s="7">
        <v>2.2764000000000002</v>
      </c>
      <c r="E302" s="25">
        <v>1</v>
      </c>
      <c r="F302" s="26">
        <v>1.25</v>
      </c>
      <c r="G302" s="183">
        <v>0.8</v>
      </c>
      <c r="H302" s="8" t="s">
        <v>14</v>
      </c>
      <c r="I302" s="9" t="s">
        <v>34</v>
      </c>
    </row>
    <row r="303" spans="1:9">
      <c r="A303" s="63" t="s">
        <v>681</v>
      </c>
      <c r="B303" s="5" t="s">
        <v>128</v>
      </c>
      <c r="C303" s="6">
        <v>8.67</v>
      </c>
      <c r="D303" s="7">
        <v>2.8201000000000001</v>
      </c>
      <c r="E303" s="25">
        <v>1</v>
      </c>
      <c r="F303" s="26">
        <v>1.25</v>
      </c>
      <c r="G303" s="183">
        <v>0.8</v>
      </c>
      <c r="H303" s="8" t="s">
        <v>14</v>
      </c>
      <c r="I303" s="9" t="s">
        <v>34</v>
      </c>
    </row>
    <row r="304" spans="1:9">
      <c r="A304" s="64" t="s">
        <v>682</v>
      </c>
      <c r="B304" s="10" t="s">
        <v>128</v>
      </c>
      <c r="C304" s="11">
        <v>15.44</v>
      </c>
      <c r="D304" s="12">
        <v>4.7352999999999996</v>
      </c>
      <c r="E304" s="27">
        <v>1</v>
      </c>
      <c r="F304" s="28">
        <v>1.25</v>
      </c>
      <c r="G304" s="184">
        <v>0.8</v>
      </c>
      <c r="H304" s="13" t="s">
        <v>14</v>
      </c>
      <c r="I304" s="14" t="s">
        <v>34</v>
      </c>
    </row>
    <row r="305" spans="1:9">
      <c r="A305" s="63" t="s">
        <v>683</v>
      </c>
      <c r="B305" s="5" t="s">
        <v>129</v>
      </c>
      <c r="C305" s="6">
        <v>2.46</v>
      </c>
      <c r="D305" s="7">
        <v>1.5036</v>
      </c>
      <c r="E305" s="25">
        <v>1</v>
      </c>
      <c r="F305" s="26">
        <v>1.25</v>
      </c>
      <c r="G305" s="183">
        <v>0.8</v>
      </c>
      <c r="H305" s="15" t="s">
        <v>14</v>
      </c>
      <c r="I305" s="16" t="s">
        <v>34</v>
      </c>
    </row>
    <row r="306" spans="1:9">
      <c r="A306" s="63" t="s">
        <v>684</v>
      </c>
      <c r="B306" s="5" t="s">
        <v>129</v>
      </c>
      <c r="C306" s="6">
        <v>3.74</v>
      </c>
      <c r="D306" s="7">
        <v>1.7569999999999999</v>
      </c>
      <c r="E306" s="25">
        <v>1</v>
      </c>
      <c r="F306" s="26">
        <v>1.25</v>
      </c>
      <c r="G306" s="183">
        <v>0.8</v>
      </c>
      <c r="H306" s="8" t="s">
        <v>14</v>
      </c>
      <c r="I306" s="9" t="s">
        <v>34</v>
      </c>
    </row>
    <row r="307" spans="1:9">
      <c r="A307" s="63" t="s">
        <v>685</v>
      </c>
      <c r="B307" s="5" t="s">
        <v>129</v>
      </c>
      <c r="C307" s="6">
        <v>6.22</v>
      </c>
      <c r="D307" s="7">
        <v>2.3203999999999998</v>
      </c>
      <c r="E307" s="25">
        <v>1</v>
      </c>
      <c r="F307" s="26">
        <v>1.25</v>
      </c>
      <c r="G307" s="183">
        <v>0.8</v>
      </c>
      <c r="H307" s="8" t="s">
        <v>14</v>
      </c>
      <c r="I307" s="9" t="s">
        <v>34</v>
      </c>
    </row>
    <row r="308" spans="1:9">
      <c r="A308" s="64" t="s">
        <v>686</v>
      </c>
      <c r="B308" s="10" t="s">
        <v>129</v>
      </c>
      <c r="C308" s="11">
        <v>12.56</v>
      </c>
      <c r="D308" s="12">
        <v>4.3381999999999996</v>
      </c>
      <c r="E308" s="27">
        <v>1</v>
      </c>
      <c r="F308" s="28">
        <v>1.25</v>
      </c>
      <c r="G308" s="184">
        <v>0.8</v>
      </c>
      <c r="H308" s="13" t="s">
        <v>14</v>
      </c>
      <c r="I308" s="14" t="s">
        <v>34</v>
      </c>
    </row>
    <row r="309" spans="1:9">
      <c r="A309" s="63" t="s">
        <v>687</v>
      </c>
      <c r="B309" s="5" t="s">
        <v>130</v>
      </c>
      <c r="C309" s="6">
        <v>2.31</v>
      </c>
      <c r="D309" s="7">
        <v>1.7115</v>
      </c>
      <c r="E309" s="25">
        <v>1</v>
      </c>
      <c r="F309" s="26">
        <v>1.25</v>
      </c>
      <c r="G309" s="183">
        <v>0.8</v>
      </c>
      <c r="H309" s="15" t="s">
        <v>14</v>
      </c>
      <c r="I309" s="16" t="s">
        <v>34</v>
      </c>
    </row>
    <row r="310" spans="1:9">
      <c r="A310" s="63" t="s">
        <v>688</v>
      </c>
      <c r="B310" s="5" t="s">
        <v>130</v>
      </c>
      <c r="C310" s="6">
        <v>3.83</v>
      </c>
      <c r="D310" s="7">
        <v>2.0743999999999998</v>
      </c>
      <c r="E310" s="25">
        <v>1</v>
      </c>
      <c r="F310" s="26">
        <v>1.25</v>
      </c>
      <c r="G310" s="183">
        <v>0.8</v>
      </c>
      <c r="H310" s="8" t="s">
        <v>14</v>
      </c>
      <c r="I310" s="9" t="s">
        <v>34</v>
      </c>
    </row>
    <row r="311" spans="1:9">
      <c r="A311" s="63" t="s">
        <v>689</v>
      </c>
      <c r="B311" s="5" t="s">
        <v>130</v>
      </c>
      <c r="C311" s="6">
        <v>7.86</v>
      </c>
      <c r="D311" s="7">
        <v>2.9436</v>
      </c>
      <c r="E311" s="25">
        <v>1</v>
      </c>
      <c r="F311" s="26">
        <v>1.25</v>
      </c>
      <c r="G311" s="183">
        <v>0.8</v>
      </c>
      <c r="H311" s="8" t="s">
        <v>14</v>
      </c>
      <c r="I311" s="9" t="s">
        <v>34</v>
      </c>
    </row>
    <row r="312" spans="1:9">
      <c r="A312" s="64" t="s">
        <v>690</v>
      </c>
      <c r="B312" s="10" t="s">
        <v>130</v>
      </c>
      <c r="C312" s="11">
        <v>16.66</v>
      </c>
      <c r="D312" s="12">
        <v>5.7458999999999998</v>
      </c>
      <c r="E312" s="27">
        <v>1</v>
      </c>
      <c r="F312" s="28">
        <v>1.25</v>
      </c>
      <c r="G312" s="184">
        <v>0.8</v>
      </c>
      <c r="H312" s="13" t="s">
        <v>14</v>
      </c>
      <c r="I312" s="14" t="s">
        <v>34</v>
      </c>
    </row>
    <row r="313" spans="1:9">
      <c r="A313" s="63" t="s">
        <v>691</v>
      </c>
      <c r="B313" s="5" t="s">
        <v>131</v>
      </c>
      <c r="C313" s="6">
        <v>2.36</v>
      </c>
      <c r="D313" s="7">
        <v>1.8805000000000001</v>
      </c>
      <c r="E313" s="25">
        <v>1</v>
      </c>
      <c r="F313" s="26">
        <v>1.25</v>
      </c>
      <c r="G313" s="183">
        <v>0.8</v>
      </c>
      <c r="H313" s="15" t="s">
        <v>14</v>
      </c>
      <c r="I313" s="16" t="s">
        <v>34</v>
      </c>
    </row>
    <row r="314" spans="1:9">
      <c r="A314" s="63" t="s">
        <v>692</v>
      </c>
      <c r="B314" s="5" t="s">
        <v>131</v>
      </c>
      <c r="C314" s="6">
        <v>2.98</v>
      </c>
      <c r="D314" s="7">
        <v>2.0348999999999999</v>
      </c>
      <c r="E314" s="25">
        <v>1</v>
      </c>
      <c r="F314" s="26">
        <v>1.25</v>
      </c>
      <c r="G314" s="183">
        <v>0.8</v>
      </c>
      <c r="H314" s="8" t="s">
        <v>14</v>
      </c>
      <c r="I314" s="9" t="s">
        <v>34</v>
      </c>
    </row>
    <row r="315" spans="1:9">
      <c r="A315" s="63" t="s">
        <v>693</v>
      </c>
      <c r="B315" s="5" t="s">
        <v>131</v>
      </c>
      <c r="C315" s="6">
        <v>5.05</v>
      </c>
      <c r="D315" s="7">
        <v>2.6303999999999998</v>
      </c>
      <c r="E315" s="25">
        <v>1</v>
      </c>
      <c r="F315" s="26">
        <v>1.25</v>
      </c>
      <c r="G315" s="183">
        <v>0.8</v>
      </c>
      <c r="H315" s="8" t="s">
        <v>14</v>
      </c>
      <c r="I315" s="9" t="s">
        <v>34</v>
      </c>
    </row>
    <row r="316" spans="1:9">
      <c r="A316" s="64" t="s">
        <v>694</v>
      </c>
      <c r="B316" s="10" t="s">
        <v>131</v>
      </c>
      <c r="C316" s="11">
        <v>8.77</v>
      </c>
      <c r="D316" s="12">
        <v>4.3826000000000001</v>
      </c>
      <c r="E316" s="27">
        <v>1</v>
      </c>
      <c r="F316" s="28">
        <v>1.25</v>
      </c>
      <c r="G316" s="184">
        <v>0.8</v>
      </c>
      <c r="H316" s="13" t="s">
        <v>14</v>
      </c>
      <c r="I316" s="14" t="s">
        <v>34</v>
      </c>
    </row>
    <row r="317" spans="1:9">
      <c r="A317" s="63" t="s">
        <v>695</v>
      </c>
      <c r="B317" s="5" t="s">
        <v>132</v>
      </c>
      <c r="C317" s="6">
        <v>1.63</v>
      </c>
      <c r="D317" s="7">
        <v>1.7292000000000001</v>
      </c>
      <c r="E317" s="25">
        <v>1</v>
      </c>
      <c r="F317" s="26">
        <v>1.25</v>
      </c>
      <c r="G317" s="183">
        <v>0.8</v>
      </c>
      <c r="H317" s="15" t="s">
        <v>14</v>
      </c>
      <c r="I317" s="16" t="s">
        <v>34</v>
      </c>
    </row>
    <row r="318" spans="1:9">
      <c r="A318" s="63" t="s">
        <v>696</v>
      </c>
      <c r="B318" s="5" t="s">
        <v>132</v>
      </c>
      <c r="C318" s="6">
        <v>2.4</v>
      </c>
      <c r="D318" s="7">
        <v>1.9648000000000001</v>
      </c>
      <c r="E318" s="25">
        <v>1</v>
      </c>
      <c r="F318" s="26">
        <v>1.25</v>
      </c>
      <c r="G318" s="183">
        <v>0.8</v>
      </c>
      <c r="H318" s="8" t="s">
        <v>14</v>
      </c>
      <c r="I318" s="9" t="s">
        <v>34</v>
      </c>
    </row>
    <row r="319" spans="1:9">
      <c r="A319" s="63" t="s">
        <v>697</v>
      </c>
      <c r="B319" s="5" t="s">
        <v>132</v>
      </c>
      <c r="C319" s="6">
        <v>4.8600000000000003</v>
      </c>
      <c r="D319" s="7">
        <v>2.5362</v>
      </c>
      <c r="E319" s="25">
        <v>1</v>
      </c>
      <c r="F319" s="26">
        <v>1.25</v>
      </c>
      <c r="G319" s="183">
        <v>0.8</v>
      </c>
      <c r="H319" s="8" t="s">
        <v>14</v>
      </c>
      <c r="I319" s="9" t="s">
        <v>34</v>
      </c>
    </row>
    <row r="320" spans="1:9">
      <c r="A320" s="64" t="s">
        <v>698</v>
      </c>
      <c r="B320" s="10" t="s">
        <v>132</v>
      </c>
      <c r="C320" s="11">
        <v>9.68</v>
      </c>
      <c r="D320" s="12">
        <v>4.4253</v>
      </c>
      <c r="E320" s="27">
        <v>1</v>
      </c>
      <c r="F320" s="28">
        <v>1.25</v>
      </c>
      <c r="G320" s="184">
        <v>0.8</v>
      </c>
      <c r="H320" s="13" t="s">
        <v>14</v>
      </c>
      <c r="I320" s="14" t="s">
        <v>34</v>
      </c>
    </row>
    <row r="321" spans="1:9">
      <c r="A321" s="63" t="s">
        <v>699</v>
      </c>
      <c r="B321" s="5" t="s">
        <v>133</v>
      </c>
      <c r="C321" s="6">
        <v>2.76</v>
      </c>
      <c r="D321" s="7">
        <v>1.3448</v>
      </c>
      <c r="E321" s="25">
        <v>1</v>
      </c>
      <c r="F321" s="26">
        <v>1.25</v>
      </c>
      <c r="G321" s="183">
        <v>0.8</v>
      </c>
      <c r="H321" s="15" t="s">
        <v>14</v>
      </c>
      <c r="I321" s="16" t="s">
        <v>34</v>
      </c>
    </row>
    <row r="322" spans="1:9">
      <c r="A322" s="63" t="s">
        <v>700</v>
      </c>
      <c r="B322" s="5" t="s">
        <v>133</v>
      </c>
      <c r="C322" s="6">
        <v>2.3199999999999998</v>
      </c>
      <c r="D322" s="7">
        <v>2.5939999999999999</v>
      </c>
      <c r="E322" s="25">
        <v>1</v>
      </c>
      <c r="F322" s="26">
        <v>1.25</v>
      </c>
      <c r="G322" s="183">
        <v>0.8</v>
      </c>
      <c r="H322" s="8" t="s">
        <v>14</v>
      </c>
      <c r="I322" s="9" t="s">
        <v>34</v>
      </c>
    </row>
    <row r="323" spans="1:9">
      <c r="A323" s="63" t="s">
        <v>701</v>
      </c>
      <c r="B323" s="5" t="s">
        <v>133</v>
      </c>
      <c r="C323" s="6">
        <v>4.1500000000000004</v>
      </c>
      <c r="D323" s="7">
        <v>2.8664999999999998</v>
      </c>
      <c r="E323" s="25">
        <v>1</v>
      </c>
      <c r="F323" s="26">
        <v>1.25</v>
      </c>
      <c r="G323" s="183">
        <v>0.8</v>
      </c>
      <c r="H323" s="8" t="s">
        <v>14</v>
      </c>
      <c r="I323" s="9" t="s">
        <v>34</v>
      </c>
    </row>
    <row r="324" spans="1:9">
      <c r="A324" s="64" t="s">
        <v>702</v>
      </c>
      <c r="B324" s="10" t="s">
        <v>133</v>
      </c>
      <c r="C324" s="11">
        <v>12.48</v>
      </c>
      <c r="D324" s="12">
        <v>5.1040999999999999</v>
      </c>
      <c r="E324" s="27">
        <v>1</v>
      </c>
      <c r="F324" s="28">
        <v>1.25</v>
      </c>
      <c r="G324" s="184">
        <v>0.8</v>
      </c>
      <c r="H324" s="13" t="s">
        <v>14</v>
      </c>
      <c r="I324" s="14" t="s">
        <v>34</v>
      </c>
    </row>
    <row r="325" spans="1:9">
      <c r="A325" s="63" t="s">
        <v>703</v>
      </c>
      <c r="B325" s="5" t="s">
        <v>134</v>
      </c>
      <c r="C325" s="6">
        <v>2.4</v>
      </c>
      <c r="D325" s="7">
        <v>1.1286</v>
      </c>
      <c r="E325" s="25">
        <v>1</v>
      </c>
      <c r="F325" s="26">
        <v>1.25</v>
      </c>
      <c r="G325" s="183">
        <v>0.8</v>
      </c>
      <c r="H325" s="15" t="s">
        <v>14</v>
      </c>
      <c r="I325" s="16" t="s">
        <v>34</v>
      </c>
    </row>
    <row r="326" spans="1:9">
      <c r="A326" s="63" t="s">
        <v>704</v>
      </c>
      <c r="B326" s="5" t="s">
        <v>134</v>
      </c>
      <c r="C326" s="6">
        <v>3.85</v>
      </c>
      <c r="D326" s="7">
        <v>1.4479</v>
      </c>
      <c r="E326" s="25">
        <v>1</v>
      </c>
      <c r="F326" s="26">
        <v>1.25</v>
      </c>
      <c r="G326" s="183">
        <v>0.8</v>
      </c>
      <c r="H326" s="8" t="s">
        <v>14</v>
      </c>
      <c r="I326" s="9" t="s">
        <v>34</v>
      </c>
    </row>
    <row r="327" spans="1:9">
      <c r="A327" s="63" t="s">
        <v>705</v>
      </c>
      <c r="B327" s="5" t="s">
        <v>134</v>
      </c>
      <c r="C327" s="6">
        <v>7.16</v>
      </c>
      <c r="D327" s="7">
        <v>2.2745000000000002</v>
      </c>
      <c r="E327" s="25">
        <v>1</v>
      </c>
      <c r="F327" s="26">
        <v>1.25</v>
      </c>
      <c r="G327" s="183">
        <v>0.8</v>
      </c>
      <c r="H327" s="8" t="s">
        <v>14</v>
      </c>
      <c r="I327" s="9" t="s">
        <v>34</v>
      </c>
    </row>
    <row r="328" spans="1:9">
      <c r="A328" s="64" t="s">
        <v>706</v>
      </c>
      <c r="B328" s="10" t="s">
        <v>134</v>
      </c>
      <c r="C328" s="11">
        <v>15.49</v>
      </c>
      <c r="D328" s="12">
        <v>4.6589999999999998</v>
      </c>
      <c r="E328" s="27">
        <v>1</v>
      </c>
      <c r="F328" s="28">
        <v>1.25</v>
      </c>
      <c r="G328" s="184">
        <v>0.8</v>
      </c>
      <c r="H328" s="13" t="s">
        <v>14</v>
      </c>
      <c r="I328" s="14" t="s">
        <v>34</v>
      </c>
    </row>
    <row r="329" spans="1:9">
      <c r="A329" s="63" t="s">
        <v>707</v>
      </c>
      <c r="B329" s="5" t="s">
        <v>135</v>
      </c>
      <c r="C329" s="6">
        <v>3.8</v>
      </c>
      <c r="D329" s="7">
        <v>1.0951</v>
      </c>
      <c r="E329" s="25">
        <v>1</v>
      </c>
      <c r="F329" s="26">
        <v>1.25</v>
      </c>
      <c r="G329" s="183">
        <v>0.8</v>
      </c>
      <c r="H329" s="15" t="s">
        <v>14</v>
      </c>
      <c r="I329" s="16" t="s">
        <v>34</v>
      </c>
    </row>
    <row r="330" spans="1:9">
      <c r="A330" s="63" t="s">
        <v>708</v>
      </c>
      <c r="B330" s="5" t="s">
        <v>135</v>
      </c>
      <c r="C330" s="6">
        <v>5.51</v>
      </c>
      <c r="D330" s="7">
        <v>1.4865999999999999</v>
      </c>
      <c r="E330" s="25">
        <v>1</v>
      </c>
      <c r="F330" s="26">
        <v>1.25</v>
      </c>
      <c r="G330" s="183">
        <v>0.8</v>
      </c>
      <c r="H330" s="8" t="s">
        <v>14</v>
      </c>
      <c r="I330" s="9" t="s">
        <v>34</v>
      </c>
    </row>
    <row r="331" spans="1:9">
      <c r="A331" s="63" t="s">
        <v>709</v>
      </c>
      <c r="B331" s="5" t="s">
        <v>135</v>
      </c>
      <c r="C331" s="6">
        <v>9.14</v>
      </c>
      <c r="D331" s="7">
        <v>2.3218999999999999</v>
      </c>
      <c r="E331" s="25">
        <v>1</v>
      </c>
      <c r="F331" s="26">
        <v>1.25</v>
      </c>
      <c r="G331" s="183">
        <v>0.8</v>
      </c>
      <c r="H331" s="8" t="s">
        <v>14</v>
      </c>
      <c r="I331" s="9" t="s">
        <v>34</v>
      </c>
    </row>
    <row r="332" spans="1:9">
      <c r="A332" s="64" t="s">
        <v>710</v>
      </c>
      <c r="B332" s="10" t="s">
        <v>135</v>
      </c>
      <c r="C332" s="11">
        <v>15.45</v>
      </c>
      <c r="D332" s="12">
        <v>4.5751999999999997</v>
      </c>
      <c r="E332" s="27">
        <v>1</v>
      </c>
      <c r="F332" s="28">
        <v>1.25</v>
      </c>
      <c r="G332" s="184">
        <v>0.8</v>
      </c>
      <c r="H332" s="13" t="s">
        <v>14</v>
      </c>
      <c r="I332" s="14" t="s">
        <v>34</v>
      </c>
    </row>
    <row r="333" spans="1:9">
      <c r="A333" s="63" t="s">
        <v>711</v>
      </c>
      <c r="B333" s="5" t="s">
        <v>136</v>
      </c>
      <c r="C333" s="6">
        <v>2.04</v>
      </c>
      <c r="D333" s="7">
        <v>0.6724</v>
      </c>
      <c r="E333" s="25">
        <v>1</v>
      </c>
      <c r="F333" s="26">
        <v>1.25</v>
      </c>
      <c r="G333" s="183">
        <v>0.8</v>
      </c>
      <c r="H333" s="15" t="s">
        <v>14</v>
      </c>
      <c r="I333" s="16" t="s">
        <v>34</v>
      </c>
    </row>
    <row r="334" spans="1:9">
      <c r="A334" s="63" t="s">
        <v>712</v>
      </c>
      <c r="B334" s="5" t="s">
        <v>136</v>
      </c>
      <c r="C334" s="6">
        <v>3.03</v>
      </c>
      <c r="D334" s="7">
        <v>0.80049999999999999</v>
      </c>
      <c r="E334" s="25">
        <v>1</v>
      </c>
      <c r="F334" s="26">
        <v>1.25</v>
      </c>
      <c r="G334" s="183">
        <v>0.8</v>
      </c>
      <c r="H334" s="8" t="s">
        <v>14</v>
      </c>
      <c r="I334" s="9" t="s">
        <v>34</v>
      </c>
    </row>
    <row r="335" spans="1:9">
      <c r="A335" s="63" t="s">
        <v>713</v>
      </c>
      <c r="B335" s="5" t="s">
        <v>136</v>
      </c>
      <c r="C335" s="6">
        <v>4.96</v>
      </c>
      <c r="D335" s="7">
        <v>1.1342000000000001</v>
      </c>
      <c r="E335" s="25">
        <v>1</v>
      </c>
      <c r="F335" s="26">
        <v>1.25</v>
      </c>
      <c r="G335" s="183">
        <v>0.8</v>
      </c>
      <c r="H335" s="8" t="s">
        <v>14</v>
      </c>
      <c r="I335" s="9" t="s">
        <v>34</v>
      </c>
    </row>
    <row r="336" spans="1:9">
      <c r="A336" s="64" t="s">
        <v>714</v>
      </c>
      <c r="B336" s="10" t="s">
        <v>136</v>
      </c>
      <c r="C336" s="11">
        <v>8.27</v>
      </c>
      <c r="D336" s="12">
        <v>2.3035999999999999</v>
      </c>
      <c r="E336" s="27">
        <v>1</v>
      </c>
      <c r="F336" s="28">
        <v>1.25</v>
      </c>
      <c r="G336" s="184">
        <v>0.8</v>
      </c>
      <c r="H336" s="13" t="s">
        <v>14</v>
      </c>
      <c r="I336" s="14" t="s">
        <v>34</v>
      </c>
    </row>
    <row r="337" spans="1:9">
      <c r="A337" s="63" t="s">
        <v>715</v>
      </c>
      <c r="B337" s="5" t="s">
        <v>137</v>
      </c>
      <c r="C337" s="6">
        <v>2.34</v>
      </c>
      <c r="D337" s="7">
        <v>0.98029999999999995</v>
      </c>
      <c r="E337" s="25">
        <v>1</v>
      </c>
      <c r="F337" s="26">
        <v>1.25</v>
      </c>
      <c r="G337" s="183">
        <v>0.8</v>
      </c>
      <c r="H337" s="15" t="s">
        <v>14</v>
      </c>
      <c r="I337" s="16" t="s">
        <v>34</v>
      </c>
    </row>
    <row r="338" spans="1:9">
      <c r="A338" s="63" t="s">
        <v>716</v>
      </c>
      <c r="B338" s="5" t="s">
        <v>137</v>
      </c>
      <c r="C338" s="6">
        <v>3.4</v>
      </c>
      <c r="D338" s="7">
        <v>1.1678999999999999</v>
      </c>
      <c r="E338" s="25">
        <v>1</v>
      </c>
      <c r="F338" s="26">
        <v>1.25</v>
      </c>
      <c r="G338" s="183">
        <v>0.8</v>
      </c>
      <c r="H338" s="8" t="s">
        <v>14</v>
      </c>
      <c r="I338" s="9" t="s">
        <v>34</v>
      </c>
    </row>
    <row r="339" spans="1:9">
      <c r="A339" s="63" t="s">
        <v>717</v>
      </c>
      <c r="B339" s="5" t="s">
        <v>137</v>
      </c>
      <c r="C339" s="6">
        <v>5.52</v>
      </c>
      <c r="D339" s="7">
        <v>1.5371999999999999</v>
      </c>
      <c r="E339" s="25">
        <v>1</v>
      </c>
      <c r="F339" s="26">
        <v>1.25</v>
      </c>
      <c r="G339" s="183">
        <v>0.8</v>
      </c>
      <c r="H339" s="8" t="s">
        <v>14</v>
      </c>
      <c r="I339" s="9" t="s">
        <v>34</v>
      </c>
    </row>
    <row r="340" spans="1:9">
      <c r="A340" s="64" t="s">
        <v>718</v>
      </c>
      <c r="B340" s="10" t="s">
        <v>137</v>
      </c>
      <c r="C340" s="11">
        <v>11.62</v>
      </c>
      <c r="D340" s="12">
        <v>3.5276999999999998</v>
      </c>
      <c r="E340" s="27">
        <v>1</v>
      </c>
      <c r="F340" s="28">
        <v>1.25</v>
      </c>
      <c r="G340" s="184">
        <v>0.8</v>
      </c>
      <c r="H340" s="13" t="s">
        <v>14</v>
      </c>
      <c r="I340" s="14" t="s">
        <v>34</v>
      </c>
    </row>
    <row r="341" spans="1:9">
      <c r="A341" s="63" t="s">
        <v>719</v>
      </c>
      <c r="B341" s="5" t="s">
        <v>138</v>
      </c>
      <c r="C341" s="6">
        <v>1.82</v>
      </c>
      <c r="D341" s="7">
        <v>0.83460000000000001</v>
      </c>
      <c r="E341" s="25">
        <v>1</v>
      </c>
      <c r="F341" s="26">
        <v>1.25</v>
      </c>
      <c r="G341" s="183">
        <v>0.8</v>
      </c>
      <c r="H341" s="15" t="s">
        <v>14</v>
      </c>
      <c r="I341" s="16" t="s">
        <v>34</v>
      </c>
    </row>
    <row r="342" spans="1:9">
      <c r="A342" s="63" t="s">
        <v>720</v>
      </c>
      <c r="B342" s="5" t="s">
        <v>138</v>
      </c>
      <c r="C342" s="6">
        <v>2.46</v>
      </c>
      <c r="D342" s="7">
        <v>0.96430000000000005</v>
      </c>
      <c r="E342" s="25">
        <v>1</v>
      </c>
      <c r="F342" s="26">
        <v>1.25</v>
      </c>
      <c r="G342" s="183">
        <v>0.8</v>
      </c>
      <c r="H342" s="8" t="s">
        <v>14</v>
      </c>
      <c r="I342" s="9" t="s">
        <v>34</v>
      </c>
    </row>
    <row r="343" spans="1:9">
      <c r="A343" s="63" t="s">
        <v>721</v>
      </c>
      <c r="B343" s="5" t="s">
        <v>138</v>
      </c>
      <c r="C343" s="6">
        <v>4.1900000000000004</v>
      </c>
      <c r="D343" s="7">
        <v>1.3275999999999999</v>
      </c>
      <c r="E343" s="25">
        <v>1</v>
      </c>
      <c r="F343" s="26">
        <v>1.25</v>
      </c>
      <c r="G343" s="183">
        <v>0.8</v>
      </c>
      <c r="H343" s="8" t="s">
        <v>14</v>
      </c>
      <c r="I343" s="9" t="s">
        <v>34</v>
      </c>
    </row>
    <row r="344" spans="1:9">
      <c r="A344" s="64" t="s">
        <v>722</v>
      </c>
      <c r="B344" s="10" t="s">
        <v>138</v>
      </c>
      <c r="C344" s="11">
        <v>8.6199999999999992</v>
      </c>
      <c r="D344" s="12">
        <v>2.6781000000000001</v>
      </c>
      <c r="E344" s="27">
        <v>1</v>
      </c>
      <c r="F344" s="28">
        <v>1.25</v>
      </c>
      <c r="G344" s="184">
        <v>0.8</v>
      </c>
      <c r="H344" s="13" t="s">
        <v>14</v>
      </c>
      <c r="I344" s="14" t="s">
        <v>34</v>
      </c>
    </row>
    <row r="345" spans="1:9">
      <c r="A345" s="63" t="s">
        <v>723</v>
      </c>
      <c r="B345" s="5" t="s">
        <v>139</v>
      </c>
      <c r="C345" s="6">
        <v>4.92</v>
      </c>
      <c r="D345" s="7">
        <v>0.86799999999999999</v>
      </c>
      <c r="E345" s="25">
        <v>1</v>
      </c>
      <c r="F345" s="26">
        <v>1.25</v>
      </c>
      <c r="G345" s="183">
        <v>0.8</v>
      </c>
      <c r="H345" s="15" t="s">
        <v>14</v>
      </c>
      <c r="I345" s="16" t="s">
        <v>34</v>
      </c>
    </row>
    <row r="346" spans="1:9">
      <c r="A346" s="63" t="s">
        <v>724</v>
      </c>
      <c r="B346" s="5" t="s">
        <v>139</v>
      </c>
      <c r="C346" s="6">
        <v>6.52</v>
      </c>
      <c r="D346" s="7">
        <v>1.0880000000000001</v>
      </c>
      <c r="E346" s="25">
        <v>1</v>
      </c>
      <c r="F346" s="26">
        <v>1.25</v>
      </c>
      <c r="G346" s="183">
        <v>0.8</v>
      </c>
      <c r="H346" s="8" t="s">
        <v>14</v>
      </c>
      <c r="I346" s="9" t="s">
        <v>34</v>
      </c>
    </row>
    <row r="347" spans="1:9">
      <c r="A347" s="63" t="s">
        <v>725</v>
      </c>
      <c r="B347" s="5" t="s">
        <v>139</v>
      </c>
      <c r="C347" s="6">
        <v>9.5500000000000007</v>
      </c>
      <c r="D347" s="7">
        <v>1.7821</v>
      </c>
      <c r="E347" s="25">
        <v>1</v>
      </c>
      <c r="F347" s="26">
        <v>1.25</v>
      </c>
      <c r="G347" s="183">
        <v>0.8</v>
      </c>
      <c r="H347" s="8" t="s">
        <v>14</v>
      </c>
      <c r="I347" s="9" t="s">
        <v>34</v>
      </c>
    </row>
    <row r="348" spans="1:9">
      <c r="A348" s="64" t="s">
        <v>726</v>
      </c>
      <c r="B348" s="10" t="s">
        <v>139</v>
      </c>
      <c r="C348" s="11">
        <v>14.42</v>
      </c>
      <c r="D348" s="12">
        <v>3.1015999999999999</v>
      </c>
      <c r="E348" s="27">
        <v>1</v>
      </c>
      <c r="F348" s="28">
        <v>1.25</v>
      </c>
      <c r="G348" s="184">
        <v>0.8</v>
      </c>
      <c r="H348" s="13" t="s">
        <v>14</v>
      </c>
      <c r="I348" s="14" t="s">
        <v>34</v>
      </c>
    </row>
    <row r="349" spans="1:9">
      <c r="A349" s="63" t="s">
        <v>727</v>
      </c>
      <c r="B349" s="5" t="s">
        <v>140</v>
      </c>
      <c r="C349" s="6">
        <v>2.75</v>
      </c>
      <c r="D349" s="7">
        <v>0.48680000000000001</v>
      </c>
      <c r="E349" s="25">
        <v>1</v>
      </c>
      <c r="F349" s="26">
        <v>1.25</v>
      </c>
      <c r="G349" s="183">
        <v>0.8</v>
      </c>
      <c r="H349" s="15" t="s">
        <v>14</v>
      </c>
      <c r="I349" s="16" t="s">
        <v>34</v>
      </c>
    </row>
    <row r="350" spans="1:9">
      <c r="A350" s="63" t="s">
        <v>728</v>
      </c>
      <c r="B350" s="5" t="s">
        <v>140</v>
      </c>
      <c r="C350" s="6">
        <v>3.57</v>
      </c>
      <c r="D350" s="7">
        <v>0.61270000000000002</v>
      </c>
      <c r="E350" s="25">
        <v>1</v>
      </c>
      <c r="F350" s="26">
        <v>1.25</v>
      </c>
      <c r="G350" s="183">
        <v>0.8</v>
      </c>
      <c r="H350" s="8" t="s">
        <v>14</v>
      </c>
      <c r="I350" s="9" t="s">
        <v>34</v>
      </c>
    </row>
    <row r="351" spans="1:9">
      <c r="A351" s="63" t="s">
        <v>729</v>
      </c>
      <c r="B351" s="5" t="s">
        <v>140</v>
      </c>
      <c r="C351" s="6">
        <v>5.36</v>
      </c>
      <c r="D351" s="7">
        <v>0.95909999999999995</v>
      </c>
      <c r="E351" s="25">
        <v>1</v>
      </c>
      <c r="F351" s="26">
        <v>1.25</v>
      </c>
      <c r="G351" s="183">
        <v>0.8</v>
      </c>
      <c r="H351" s="8" t="s">
        <v>14</v>
      </c>
      <c r="I351" s="9" t="s">
        <v>34</v>
      </c>
    </row>
    <row r="352" spans="1:9">
      <c r="A352" s="64" t="s">
        <v>730</v>
      </c>
      <c r="B352" s="10" t="s">
        <v>140</v>
      </c>
      <c r="C352" s="11">
        <v>9.2200000000000006</v>
      </c>
      <c r="D352" s="12">
        <v>2.0095999999999998</v>
      </c>
      <c r="E352" s="27">
        <v>1</v>
      </c>
      <c r="F352" s="28">
        <v>1.25</v>
      </c>
      <c r="G352" s="184">
        <v>0.8</v>
      </c>
      <c r="H352" s="13" t="s">
        <v>14</v>
      </c>
      <c r="I352" s="14" t="s">
        <v>34</v>
      </c>
    </row>
    <row r="353" spans="1:9">
      <c r="A353" s="63" t="s">
        <v>731</v>
      </c>
      <c r="B353" s="5" t="s">
        <v>141</v>
      </c>
      <c r="C353" s="6">
        <v>1.55</v>
      </c>
      <c r="D353" s="7">
        <v>0.37359999999999999</v>
      </c>
      <c r="E353" s="25">
        <v>1</v>
      </c>
      <c r="F353" s="26">
        <v>1.25</v>
      </c>
      <c r="G353" s="183">
        <v>0.8</v>
      </c>
      <c r="H353" s="15" t="s">
        <v>14</v>
      </c>
      <c r="I353" s="16" t="s">
        <v>34</v>
      </c>
    </row>
    <row r="354" spans="1:9">
      <c r="A354" s="63" t="s">
        <v>732</v>
      </c>
      <c r="B354" s="5" t="s">
        <v>141</v>
      </c>
      <c r="C354" s="6">
        <v>2.16</v>
      </c>
      <c r="D354" s="7">
        <v>0.49209999999999998</v>
      </c>
      <c r="E354" s="25">
        <v>1</v>
      </c>
      <c r="F354" s="26">
        <v>1.25</v>
      </c>
      <c r="G354" s="183">
        <v>0.8</v>
      </c>
      <c r="H354" s="8" t="s">
        <v>14</v>
      </c>
      <c r="I354" s="9" t="s">
        <v>34</v>
      </c>
    </row>
    <row r="355" spans="1:9">
      <c r="A355" s="63" t="s">
        <v>733</v>
      </c>
      <c r="B355" s="5" t="s">
        <v>141</v>
      </c>
      <c r="C355" s="6">
        <v>2.2400000000000002</v>
      </c>
      <c r="D355" s="7">
        <v>0.75849999999999995</v>
      </c>
      <c r="E355" s="25">
        <v>1</v>
      </c>
      <c r="F355" s="26">
        <v>1.25</v>
      </c>
      <c r="G355" s="183">
        <v>0.8</v>
      </c>
      <c r="H355" s="8" t="s">
        <v>14</v>
      </c>
      <c r="I355" s="9" t="s">
        <v>34</v>
      </c>
    </row>
    <row r="356" spans="1:9">
      <c r="A356" s="64" t="s">
        <v>734</v>
      </c>
      <c r="B356" s="10" t="s">
        <v>141</v>
      </c>
      <c r="C356" s="11">
        <v>4.46</v>
      </c>
      <c r="D356" s="12">
        <v>1.7617</v>
      </c>
      <c r="E356" s="27">
        <v>1</v>
      </c>
      <c r="F356" s="28">
        <v>1.25</v>
      </c>
      <c r="G356" s="184">
        <v>0.8</v>
      </c>
      <c r="H356" s="13" t="s">
        <v>14</v>
      </c>
      <c r="I356" s="14" t="s">
        <v>34</v>
      </c>
    </row>
    <row r="357" spans="1:9">
      <c r="A357" s="63" t="s">
        <v>735</v>
      </c>
      <c r="B357" s="5" t="s">
        <v>142</v>
      </c>
      <c r="C357" s="6">
        <v>3.07</v>
      </c>
      <c r="D357" s="7">
        <v>0.46860000000000002</v>
      </c>
      <c r="E357" s="25">
        <v>1</v>
      </c>
      <c r="F357" s="26">
        <v>1.25</v>
      </c>
      <c r="G357" s="183">
        <v>0.8</v>
      </c>
      <c r="H357" s="15" t="s">
        <v>14</v>
      </c>
      <c r="I357" s="16" t="s">
        <v>34</v>
      </c>
    </row>
    <row r="358" spans="1:9">
      <c r="A358" s="63" t="s">
        <v>736</v>
      </c>
      <c r="B358" s="5" t="s">
        <v>142</v>
      </c>
      <c r="C358" s="6">
        <v>3.84</v>
      </c>
      <c r="D358" s="7">
        <v>0.64559999999999995</v>
      </c>
      <c r="E358" s="25">
        <v>1</v>
      </c>
      <c r="F358" s="26">
        <v>1.25</v>
      </c>
      <c r="G358" s="183">
        <v>0.8</v>
      </c>
      <c r="H358" s="8" t="s">
        <v>14</v>
      </c>
      <c r="I358" s="9" t="s">
        <v>34</v>
      </c>
    </row>
    <row r="359" spans="1:9">
      <c r="A359" s="63" t="s">
        <v>737</v>
      </c>
      <c r="B359" s="5" t="s">
        <v>142</v>
      </c>
      <c r="C359" s="6">
        <v>5.13</v>
      </c>
      <c r="D359" s="7">
        <v>0.97729999999999995</v>
      </c>
      <c r="E359" s="25">
        <v>1</v>
      </c>
      <c r="F359" s="26">
        <v>1.25</v>
      </c>
      <c r="G359" s="183">
        <v>0.8</v>
      </c>
      <c r="H359" s="8" t="s">
        <v>14</v>
      </c>
      <c r="I359" s="9" t="s">
        <v>34</v>
      </c>
    </row>
    <row r="360" spans="1:9">
      <c r="A360" s="64" t="s">
        <v>738</v>
      </c>
      <c r="B360" s="10" t="s">
        <v>142</v>
      </c>
      <c r="C360" s="11">
        <v>9.74</v>
      </c>
      <c r="D360" s="12">
        <v>2.3003</v>
      </c>
      <c r="E360" s="27">
        <v>1</v>
      </c>
      <c r="F360" s="28">
        <v>1.25</v>
      </c>
      <c r="G360" s="184">
        <v>0.8</v>
      </c>
      <c r="H360" s="13" t="s">
        <v>14</v>
      </c>
      <c r="I360" s="14" t="s">
        <v>34</v>
      </c>
    </row>
    <row r="361" spans="1:9">
      <c r="A361" s="63" t="s">
        <v>739</v>
      </c>
      <c r="B361" s="5" t="s">
        <v>143</v>
      </c>
      <c r="C361" s="6">
        <v>1.58</v>
      </c>
      <c r="D361" s="7">
        <v>0.41660000000000003</v>
      </c>
      <c r="E361" s="25">
        <v>1</v>
      </c>
      <c r="F361" s="26">
        <v>1.25</v>
      </c>
      <c r="G361" s="183">
        <v>0.8</v>
      </c>
      <c r="H361" s="15" t="s">
        <v>14</v>
      </c>
      <c r="I361" s="16" t="s">
        <v>34</v>
      </c>
    </row>
    <row r="362" spans="1:9">
      <c r="A362" s="63" t="s">
        <v>740</v>
      </c>
      <c r="B362" s="5" t="s">
        <v>143</v>
      </c>
      <c r="C362" s="6">
        <v>2.0299999999999998</v>
      </c>
      <c r="D362" s="7">
        <v>0.4889</v>
      </c>
      <c r="E362" s="25">
        <v>1</v>
      </c>
      <c r="F362" s="26">
        <v>1.25</v>
      </c>
      <c r="G362" s="183">
        <v>0.8</v>
      </c>
      <c r="H362" s="8" t="s">
        <v>14</v>
      </c>
      <c r="I362" s="9" t="s">
        <v>34</v>
      </c>
    </row>
    <row r="363" spans="1:9">
      <c r="A363" s="63" t="s">
        <v>741</v>
      </c>
      <c r="B363" s="5" t="s">
        <v>143</v>
      </c>
      <c r="C363" s="6">
        <v>3.19</v>
      </c>
      <c r="D363" s="7">
        <v>0.69499999999999995</v>
      </c>
      <c r="E363" s="25">
        <v>1</v>
      </c>
      <c r="F363" s="26">
        <v>1.25</v>
      </c>
      <c r="G363" s="183">
        <v>0.8</v>
      </c>
      <c r="H363" s="8" t="s">
        <v>14</v>
      </c>
      <c r="I363" s="9" t="s">
        <v>34</v>
      </c>
    </row>
    <row r="364" spans="1:9">
      <c r="A364" s="64" t="s">
        <v>742</v>
      </c>
      <c r="B364" s="10" t="s">
        <v>143</v>
      </c>
      <c r="C364" s="11">
        <v>6.93</v>
      </c>
      <c r="D364" s="12">
        <v>1.6459999999999999</v>
      </c>
      <c r="E364" s="27">
        <v>1</v>
      </c>
      <c r="F364" s="28">
        <v>1.25</v>
      </c>
      <c r="G364" s="184">
        <v>0.8</v>
      </c>
      <c r="H364" s="13" t="s">
        <v>14</v>
      </c>
      <c r="I364" s="14" t="s">
        <v>34</v>
      </c>
    </row>
    <row r="365" spans="1:9">
      <c r="A365" s="63" t="s">
        <v>743</v>
      </c>
      <c r="B365" s="5" t="s">
        <v>144</v>
      </c>
      <c r="C365" s="6">
        <v>1.89</v>
      </c>
      <c r="D365" s="7">
        <v>0.44729999999999998</v>
      </c>
      <c r="E365" s="25">
        <v>1</v>
      </c>
      <c r="F365" s="26">
        <v>1.25</v>
      </c>
      <c r="G365" s="183">
        <v>0.8</v>
      </c>
      <c r="H365" s="15" t="s">
        <v>14</v>
      </c>
      <c r="I365" s="16" t="s">
        <v>34</v>
      </c>
    </row>
    <row r="366" spans="1:9">
      <c r="A366" s="63" t="s">
        <v>744</v>
      </c>
      <c r="B366" s="5" t="s">
        <v>144</v>
      </c>
      <c r="C366" s="6">
        <v>2.46</v>
      </c>
      <c r="D366" s="7">
        <v>0.52980000000000005</v>
      </c>
      <c r="E366" s="25">
        <v>1</v>
      </c>
      <c r="F366" s="26">
        <v>1.25</v>
      </c>
      <c r="G366" s="183">
        <v>0.8</v>
      </c>
      <c r="H366" s="8" t="s">
        <v>14</v>
      </c>
      <c r="I366" s="9" t="s">
        <v>34</v>
      </c>
    </row>
    <row r="367" spans="1:9">
      <c r="A367" s="63" t="s">
        <v>745</v>
      </c>
      <c r="B367" s="5" t="s">
        <v>144</v>
      </c>
      <c r="C367" s="6">
        <v>3.74</v>
      </c>
      <c r="D367" s="7">
        <v>0.76890000000000003</v>
      </c>
      <c r="E367" s="25">
        <v>1</v>
      </c>
      <c r="F367" s="26">
        <v>1.25</v>
      </c>
      <c r="G367" s="183">
        <v>0.8</v>
      </c>
      <c r="H367" s="8" t="s">
        <v>14</v>
      </c>
      <c r="I367" s="9" t="s">
        <v>34</v>
      </c>
    </row>
    <row r="368" spans="1:9">
      <c r="A368" s="64" t="s">
        <v>746</v>
      </c>
      <c r="B368" s="10" t="s">
        <v>144</v>
      </c>
      <c r="C368" s="11">
        <v>7.44</v>
      </c>
      <c r="D368" s="12">
        <v>1.7670999999999999</v>
      </c>
      <c r="E368" s="27">
        <v>1</v>
      </c>
      <c r="F368" s="28">
        <v>1.25</v>
      </c>
      <c r="G368" s="184">
        <v>0.8</v>
      </c>
      <c r="H368" s="13" t="s">
        <v>14</v>
      </c>
      <c r="I368" s="14" t="s">
        <v>34</v>
      </c>
    </row>
    <row r="369" spans="1:9">
      <c r="A369" s="63" t="s">
        <v>747</v>
      </c>
      <c r="B369" s="5" t="s">
        <v>145</v>
      </c>
      <c r="C369" s="6">
        <v>2.23</v>
      </c>
      <c r="D369" s="7">
        <v>0.5222</v>
      </c>
      <c r="E369" s="25">
        <v>1</v>
      </c>
      <c r="F369" s="26">
        <v>1.25</v>
      </c>
      <c r="G369" s="183">
        <v>0.8</v>
      </c>
      <c r="H369" s="15" t="s">
        <v>14</v>
      </c>
      <c r="I369" s="16" t="s">
        <v>34</v>
      </c>
    </row>
    <row r="370" spans="1:9">
      <c r="A370" s="63" t="s">
        <v>748</v>
      </c>
      <c r="B370" s="5" t="s">
        <v>145</v>
      </c>
      <c r="C370" s="6">
        <v>2.95</v>
      </c>
      <c r="D370" s="7">
        <v>0.60499999999999998</v>
      </c>
      <c r="E370" s="25">
        <v>1</v>
      </c>
      <c r="F370" s="26">
        <v>1.25</v>
      </c>
      <c r="G370" s="183">
        <v>0.8</v>
      </c>
      <c r="H370" s="8" t="s">
        <v>14</v>
      </c>
      <c r="I370" s="9" t="s">
        <v>34</v>
      </c>
    </row>
    <row r="371" spans="1:9">
      <c r="A371" s="63" t="s">
        <v>749</v>
      </c>
      <c r="B371" s="5" t="s">
        <v>145</v>
      </c>
      <c r="C371" s="6">
        <v>4.75</v>
      </c>
      <c r="D371" s="7">
        <v>0.89629999999999999</v>
      </c>
      <c r="E371" s="25">
        <v>1</v>
      </c>
      <c r="F371" s="26">
        <v>1.25</v>
      </c>
      <c r="G371" s="183">
        <v>0.8</v>
      </c>
      <c r="H371" s="8" t="s">
        <v>14</v>
      </c>
      <c r="I371" s="9" t="s">
        <v>34</v>
      </c>
    </row>
    <row r="372" spans="1:9">
      <c r="A372" s="64" t="s">
        <v>750</v>
      </c>
      <c r="B372" s="10" t="s">
        <v>145</v>
      </c>
      <c r="C372" s="11">
        <v>9.43</v>
      </c>
      <c r="D372" s="12">
        <v>2.2776999999999998</v>
      </c>
      <c r="E372" s="27">
        <v>1</v>
      </c>
      <c r="F372" s="28">
        <v>1.25</v>
      </c>
      <c r="G372" s="184">
        <v>0.8</v>
      </c>
      <c r="H372" s="13" t="s">
        <v>14</v>
      </c>
      <c r="I372" s="14" t="s">
        <v>34</v>
      </c>
    </row>
    <row r="373" spans="1:9">
      <c r="A373" s="63" t="s">
        <v>751</v>
      </c>
      <c r="B373" s="5" t="s">
        <v>146</v>
      </c>
      <c r="C373" s="6">
        <v>1.9</v>
      </c>
      <c r="D373" s="7">
        <v>0.41370000000000001</v>
      </c>
      <c r="E373" s="25">
        <v>1</v>
      </c>
      <c r="F373" s="26">
        <v>1.25</v>
      </c>
      <c r="G373" s="183">
        <v>0.8</v>
      </c>
      <c r="H373" s="15" t="s">
        <v>14</v>
      </c>
      <c r="I373" s="16" t="s">
        <v>34</v>
      </c>
    </row>
    <row r="374" spans="1:9">
      <c r="A374" s="63" t="s">
        <v>752</v>
      </c>
      <c r="B374" s="5" t="s">
        <v>146</v>
      </c>
      <c r="C374" s="6">
        <v>2.77</v>
      </c>
      <c r="D374" s="7">
        <v>0.53639999999999999</v>
      </c>
      <c r="E374" s="25">
        <v>1</v>
      </c>
      <c r="F374" s="26">
        <v>1.25</v>
      </c>
      <c r="G374" s="183">
        <v>0.8</v>
      </c>
      <c r="H374" s="8" t="s">
        <v>14</v>
      </c>
      <c r="I374" s="9" t="s">
        <v>34</v>
      </c>
    </row>
    <row r="375" spans="1:9">
      <c r="A375" s="63" t="s">
        <v>753</v>
      </c>
      <c r="B375" s="5" t="s">
        <v>146</v>
      </c>
      <c r="C375" s="6">
        <v>4.4000000000000004</v>
      </c>
      <c r="D375" s="7">
        <v>0.83550000000000002</v>
      </c>
      <c r="E375" s="25">
        <v>1</v>
      </c>
      <c r="F375" s="26">
        <v>1.25</v>
      </c>
      <c r="G375" s="183">
        <v>0.8</v>
      </c>
      <c r="H375" s="8" t="s">
        <v>14</v>
      </c>
      <c r="I375" s="9" t="s">
        <v>34</v>
      </c>
    </row>
    <row r="376" spans="1:9">
      <c r="A376" s="64" t="s">
        <v>754</v>
      </c>
      <c r="B376" s="10" t="s">
        <v>146</v>
      </c>
      <c r="C376" s="11">
        <v>8.69</v>
      </c>
      <c r="D376" s="12">
        <v>1.9734</v>
      </c>
      <c r="E376" s="27">
        <v>1</v>
      </c>
      <c r="F376" s="28">
        <v>1.25</v>
      </c>
      <c r="G376" s="184">
        <v>0.8</v>
      </c>
      <c r="H376" s="13" t="s">
        <v>14</v>
      </c>
      <c r="I376" s="14" t="s">
        <v>34</v>
      </c>
    </row>
    <row r="377" spans="1:9">
      <c r="A377" s="63" t="s">
        <v>755</v>
      </c>
      <c r="B377" s="5" t="s">
        <v>147</v>
      </c>
      <c r="C377" s="6">
        <v>1.41</v>
      </c>
      <c r="D377" s="7">
        <v>0.4365</v>
      </c>
      <c r="E377" s="25">
        <v>1</v>
      </c>
      <c r="F377" s="26">
        <v>1.25</v>
      </c>
      <c r="G377" s="183">
        <v>0.8</v>
      </c>
      <c r="H377" s="15" t="s">
        <v>14</v>
      </c>
      <c r="I377" s="16" t="s">
        <v>34</v>
      </c>
    </row>
    <row r="378" spans="1:9">
      <c r="A378" s="63" t="s">
        <v>756</v>
      </c>
      <c r="B378" s="5" t="s">
        <v>147</v>
      </c>
      <c r="C378" s="6">
        <v>1.85</v>
      </c>
      <c r="D378" s="7">
        <v>0.51419999999999999</v>
      </c>
      <c r="E378" s="25">
        <v>1</v>
      </c>
      <c r="F378" s="26">
        <v>1.25</v>
      </c>
      <c r="G378" s="183">
        <v>0.8</v>
      </c>
      <c r="H378" s="8" t="s">
        <v>14</v>
      </c>
      <c r="I378" s="9" t="s">
        <v>34</v>
      </c>
    </row>
    <row r="379" spans="1:9">
      <c r="A379" s="63" t="s">
        <v>757</v>
      </c>
      <c r="B379" s="5" t="s">
        <v>147</v>
      </c>
      <c r="C379" s="6">
        <v>2.87</v>
      </c>
      <c r="D379" s="7">
        <v>0.6966</v>
      </c>
      <c r="E379" s="25">
        <v>1</v>
      </c>
      <c r="F379" s="26">
        <v>1.25</v>
      </c>
      <c r="G379" s="183">
        <v>0.8</v>
      </c>
      <c r="H379" s="8" t="s">
        <v>14</v>
      </c>
      <c r="I379" s="9" t="s">
        <v>34</v>
      </c>
    </row>
    <row r="380" spans="1:9">
      <c r="A380" s="64" t="s">
        <v>758</v>
      </c>
      <c r="B380" s="10" t="s">
        <v>147</v>
      </c>
      <c r="C380" s="11">
        <v>6.82</v>
      </c>
      <c r="D380" s="12">
        <v>1.5572999999999999</v>
      </c>
      <c r="E380" s="27">
        <v>1</v>
      </c>
      <c r="F380" s="28">
        <v>1.25</v>
      </c>
      <c r="G380" s="184">
        <v>0.8</v>
      </c>
      <c r="H380" s="13" t="s">
        <v>14</v>
      </c>
      <c r="I380" s="14" t="s">
        <v>34</v>
      </c>
    </row>
    <row r="381" spans="1:9">
      <c r="A381" s="63" t="s">
        <v>759</v>
      </c>
      <c r="B381" s="5" t="s">
        <v>148</v>
      </c>
      <c r="C381" s="6">
        <v>1.91</v>
      </c>
      <c r="D381" s="7">
        <v>0.49969999999999998</v>
      </c>
      <c r="E381" s="25">
        <v>1</v>
      </c>
      <c r="F381" s="26">
        <v>1.25</v>
      </c>
      <c r="G381" s="183">
        <v>0.8</v>
      </c>
      <c r="H381" s="15" t="s">
        <v>14</v>
      </c>
      <c r="I381" s="16" t="s">
        <v>34</v>
      </c>
    </row>
    <row r="382" spans="1:9">
      <c r="A382" s="63" t="s">
        <v>760</v>
      </c>
      <c r="B382" s="5" t="s">
        <v>148</v>
      </c>
      <c r="C382" s="6">
        <v>2.5099999999999998</v>
      </c>
      <c r="D382" s="7">
        <v>0.57489999999999997</v>
      </c>
      <c r="E382" s="25">
        <v>1</v>
      </c>
      <c r="F382" s="26">
        <v>1.25</v>
      </c>
      <c r="G382" s="183">
        <v>0.8</v>
      </c>
      <c r="H382" s="8" t="s">
        <v>14</v>
      </c>
      <c r="I382" s="9" t="s">
        <v>34</v>
      </c>
    </row>
    <row r="383" spans="1:9">
      <c r="A383" s="63" t="s">
        <v>761</v>
      </c>
      <c r="B383" s="5" t="s">
        <v>148</v>
      </c>
      <c r="C383" s="6">
        <v>3.64</v>
      </c>
      <c r="D383" s="7">
        <v>0.74819999999999998</v>
      </c>
      <c r="E383" s="25">
        <v>1</v>
      </c>
      <c r="F383" s="26">
        <v>1.25</v>
      </c>
      <c r="G383" s="183">
        <v>0.8</v>
      </c>
      <c r="H383" s="8" t="s">
        <v>14</v>
      </c>
      <c r="I383" s="9" t="s">
        <v>34</v>
      </c>
    </row>
    <row r="384" spans="1:9">
      <c r="A384" s="64" t="s">
        <v>762</v>
      </c>
      <c r="B384" s="10" t="s">
        <v>148</v>
      </c>
      <c r="C384" s="11">
        <v>8.1199999999999992</v>
      </c>
      <c r="D384" s="12">
        <v>1.6806000000000001</v>
      </c>
      <c r="E384" s="27">
        <v>1</v>
      </c>
      <c r="F384" s="28">
        <v>1.25</v>
      </c>
      <c r="G384" s="184">
        <v>0.8</v>
      </c>
      <c r="H384" s="13" t="s">
        <v>14</v>
      </c>
      <c r="I384" s="14" t="s">
        <v>34</v>
      </c>
    </row>
    <row r="385" spans="1:9">
      <c r="A385" s="63" t="s">
        <v>763</v>
      </c>
      <c r="B385" s="5" t="s">
        <v>149</v>
      </c>
      <c r="C385" s="6">
        <v>2.13</v>
      </c>
      <c r="D385" s="7">
        <v>0.4461</v>
      </c>
      <c r="E385" s="25">
        <v>1</v>
      </c>
      <c r="F385" s="26">
        <v>1.25</v>
      </c>
      <c r="G385" s="183">
        <v>0.8</v>
      </c>
      <c r="H385" s="15" t="s">
        <v>14</v>
      </c>
      <c r="I385" s="16" t="s">
        <v>34</v>
      </c>
    </row>
    <row r="386" spans="1:9">
      <c r="A386" s="63" t="s">
        <v>764</v>
      </c>
      <c r="B386" s="5" t="s">
        <v>149</v>
      </c>
      <c r="C386" s="6">
        <v>2.82</v>
      </c>
      <c r="D386" s="7">
        <v>0.58840000000000003</v>
      </c>
      <c r="E386" s="25">
        <v>1</v>
      </c>
      <c r="F386" s="26">
        <v>1.25</v>
      </c>
      <c r="G386" s="183">
        <v>0.8</v>
      </c>
      <c r="H386" s="8" t="s">
        <v>14</v>
      </c>
      <c r="I386" s="9" t="s">
        <v>34</v>
      </c>
    </row>
    <row r="387" spans="1:9">
      <c r="A387" s="63" t="s">
        <v>765</v>
      </c>
      <c r="B387" s="5" t="s">
        <v>149</v>
      </c>
      <c r="C387" s="6">
        <v>4.5599999999999996</v>
      </c>
      <c r="D387" s="7">
        <v>0.90249999999999997</v>
      </c>
      <c r="E387" s="25">
        <v>1</v>
      </c>
      <c r="F387" s="26">
        <v>1.25</v>
      </c>
      <c r="G387" s="183">
        <v>0.8</v>
      </c>
      <c r="H387" s="8" t="s">
        <v>14</v>
      </c>
      <c r="I387" s="9" t="s">
        <v>34</v>
      </c>
    </row>
    <row r="388" spans="1:9">
      <c r="A388" s="64" t="s">
        <v>766</v>
      </c>
      <c r="B388" s="10" t="s">
        <v>149</v>
      </c>
      <c r="C388" s="11">
        <v>9.6999999999999993</v>
      </c>
      <c r="D388" s="12">
        <v>2.5459999999999998</v>
      </c>
      <c r="E388" s="27">
        <v>1</v>
      </c>
      <c r="F388" s="28">
        <v>1.25</v>
      </c>
      <c r="G388" s="184">
        <v>0.8</v>
      </c>
      <c r="H388" s="13" t="s">
        <v>14</v>
      </c>
      <c r="I388" s="14" t="s">
        <v>34</v>
      </c>
    </row>
    <row r="389" spans="1:9">
      <c r="A389" s="63" t="s">
        <v>767</v>
      </c>
      <c r="B389" s="5" t="s">
        <v>150</v>
      </c>
      <c r="C389" s="6">
        <v>2.06</v>
      </c>
      <c r="D389" s="7">
        <v>0.51859999999999995</v>
      </c>
      <c r="E389" s="25">
        <v>1</v>
      </c>
      <c r="F389" s="26">
        <v>1.25</v>
      </c>
      <c r="G389" s="183">
        <v>0.8</v>
      </c>
      <c r="H389" s="15" t="s">
        <v>14</v>
      </c>
      <c r="I389" s="16" t="s">
        <v>34</v>
      </c>
    </row>
    <row r="390" spans="1:9">
      <c r="A390" s="63" t="s">
        <v>768</v>
      </c>
      <c r="B390" s="5" t="s">
        <v>150</v>
      </c>
      <c r="C390" s="6">
        <v>3.17</v>
      </c>
      <c r="D390" s="7">
        <v>0.64980000000000004</v>
      </c>
      <c r="E390" s="25">
        <v>1</v>
      </c>
      <c r="F390" s="26">
        <v>1.25</v>
      </c>
      <c r="G390" s="183">
        <v>0.8</v>
      </c>
      <c r="H390" s="8" t="s">
        <v>14</v>
      </c>
      <c r="I390" s="9" t="s">
        <v>34</v>
      </c>
    </row>
    <row r="391" spans="1:9">
      <c r="A391" s="63" t="s">
        <v>769</v>
      </c>
      <c r="B391" s="5" t="s">
        <v>150</v>
      </c>
      <c r="C391" s="6">
        <v>5.15</v>
      </c>
      <c r="D391" s="7">
        <v>1.0777000000000001</v>
      </c>
      <c r="E391" s="25">
        <v>1</v>
      </c>
      <c r="F391" s="26">
        <v>1.25</v>
      </c>
      <c r="G391" s="183">
        <v>0.8</v>
      </c>
      <c r="H391" s="8" t="s">
        <v>14</v>
      </c>
      <c r="I391" s="9" t="s">
        <v>34</v>
      </c>
    </row>
    <row r="392" spans="1:9">
      <c r="A392" s="64" t="s">
        <v>770</v>
      </c>
      <c r="B392" s="10" t="s">
        <v>150</v>
      </c>
      <c r="C392" s="11">
        <v>10.67</v>
      </c>
      <c r="D392" s="12">
        <v>2.4956999999999998</v>
      </c>
      <c r="E392" s="27">
        <v>1</v>
      </c>
      <c r="F392" s="28">
        <v>1.25</v>
      </c>
      <c r="G392" s="184">
        <v>0.8</v>
      </c>
      <c r="H392" s="13" t="s">
        <v>14</v>
      </c>
      <c r="I392" s="14" t="s">
        <v>34</v>
      </c>
    </row>
    <row r="393" spans="1:9">
      <c r="A393" s="63" t="s">
        <v>771</v>
      </c>
      <c r="B393" s="5" t="s">
        <v>151</v>
      </c>
      <c r="C393" s="6">
        <v>2.2200000000000002</v>
      </c>
      <c r="D393" s="7">
        <v>0.4849</v>
      </c>
      <c r="E393" s="25">
        <v>1</v>
      </c>
      <c r="F393" s="26">
        <v>1.25</v>
      </c>
      <c r="G393" s="183">
        <v>0.8</v>
      </c>
      <c r="H393" s="15" t="s">
        <v>14</v>
      </c>
      <c r="I393" s="16" t="s">
        <v>34</v>
      </c>
    </row>
    <row r="394" spans="1:9">
      <c r="A394" s="63" t="s">
        <v>772</v>
      </c>
      <c r="B394" s="5" t="s">
        <v>151</v>
      </c>
      <c r="C394" s="6">
        <v>3.1</v>
      </c>
      <c r="D394" s="7">
        <v>0.64980000000000004</v>
      </c>
      <c r="E394" s="25">
        <v>1</v>
      </c>
      <c r="F394" s="26">
        <v>1.25</v>
      </c>
      <c r="G394" s="183">
        <v>0.8</v>
      </c>
      <c r="H394" s="8" t="s">
        <v>14</v>
      </c>
      <c r="I394" s="9" t="s">
        <v>34</v>
      </c>
    </row>
    <row r="395" spans="1:9">
      <c r="A395" s="63" t="s">
        <v>773</v>
      </c>
      <c r="B395" s="5" t="s">
        <v>151</v>
      </c>
      <c r="C395" s="6">
        <v>4.51</v>
      </c>
      <c r="D395" s="7">
        <v>0.94850000000000001</v>
      </c>
      <c r="E395" s="25">
        <v>1</v>
      </c>
      <c r="F395" s="26">
        <v>1.25</v>
      </c>
      <c r="G395" s="183">
        <v>0.8</v>
      </c>
      <c r="H395" s="8" t="s">
        <v>14</v>
      </c>
      <c r="I395" s="9" t="s">
        <v>34</v>
      </c>
    </row>
    <row r="396" spans="1:9">
      <c r="A396" s="64" t="s">
        <v>774</v>
      </c>
      <c r="B396" s="10" t="s">
        <v>151</v>
      </c>
      <c r="C396" s="11">
        <v>7.84</v>
      </c>
      <c r="D396" s="12">
        <v>1.9499</v>
      </c>
      <c r="E396" s="27">
        <v>1</v>
      </c>
      <c r="F396" s="28">
        <v>1.25</v>
      </c>
      <c r="G396" s="184">
        <v>0.8</v>
      </c>
      <c r="H396" s="13" t="s">
        <v>14</v>
      </c>
      <c r="I396" s="14" t="s">
        <v>34</v>
      </c>
    </row>
    <row r="397" spans="1:9">
      <c r="A397" s="63" t="s">
        <v>775</v>
      </c>
      <c r="B397" s="5" t="s">
        <v>152</v>
      </c>
      <c r="C397" s="6">
        <v>3.53</v>
      </c>
      <c r="D397" s="7">
        <v>1.2475000000000001</v>
      </c>
      <c r="E397" s="25">
        <v>1</v>
      </c>
      <c r="F397" s="26">
        <v>1.25</v>
      </c>
      <c r="G397" s="183">
        <v>0.8</v>
      </c>
      <c r="H397" s="15" t="s">
        <v>14</v>
      </c>
      <c r="I397" s="16" t="s">
        <v>31</v>
      </c>
    </row>
    <row r="398" spans="1:9">
      <c r="A398" s="63" t="s">
        <v>776</v>
      </c>
      <c r="B398" s="5" t="s">
        <v>152</v>
      </c>
      <c r="C398" s="6">
        <v>6.88</v>
      </c>
      <c r="D398" s="7">
        <v>1.9689000000000001</v>
      </c>
      <c r="E398" s="25">
        <v>1</v>
      </c>
      <c r="F398" s="26">
        <v>1.25</v>
      </c>
      <c r="G398" s="183">
        <v>0.8</v>
      </c>
      <c r="H398" s="8" t="s">
        <v>14</v>
      </c>
      <c r="I398" s="9" t="s">
        <v>31</v>
      </c>
    </row>
    <row r="399" spans="1:9">
      <c r="A399" s="63" t="s">
        <v>777</v>
      </c>
      <c r="B399" s="5" t="s">
        <v>152</v>
      </c>
      <c r="C399" s="6">
        <v>11.61</v>
      </c>
      <c r="D399" s="7">
        <v>3.3262</v>
      </c>
      <c r="E399" s="25">
        <v>1</v>
      </c>
      <c r="F399" s="26">
        <v>1.25</v>
      </c>
      <c r="G399" s="183">
        <v>0.8</v>
      </c>
      <c r="H399" s="8" t="s">
        <v>14</v>
      </c>
      <c r="I399" s="9" t="s">
        <v>31</v>
      </c>
    </row>
    <row r="400" spans="1:9">
      <c r="A400" s="64" t="s">
        <v>778</v>
      </c>
      <c r="B400" s="10" t="s">
        <v>152</v>
      </c>
      <c r="C400" s="11">
        <v>20.52</v>
      </c>
      <c r="D400" s="12">
        <v>6.6379000000000001</v>
      </c>
      <c r="E400" s="27">
        <v>1</v>
      </c>
      <c r="F400" s="28">
        <v>1.25</v>
      </c>
      <c r="G400" s="184">
        <v>0.8</v>
      </c>
      <c r="H400" s="13" t="s">
        <v>14</v>
      </c>
      <c r="I400" s="14" t="s">
        <v>31</v>
      </c>
    </row>
    <row r="401" spans="1:9">
      <c r="A401" s="63" t="s">
        <v>779</v>
      </c>
      <c r="B401" s="5" t="s">
        <v>153</v>
      </c>
      <c r="C401" s="6">
        <v>4.78</v>
      </c>
      <c r="D401" s="7">
        <v>1.2786</v>
      </c>
      <c r="E401" s="25">
        <v>1</v>
      </c>
      <c r="F401" s="26">
        <v>1.25</v>
      </c>
      <c r="G401" s="183">
        <v>0.8</v>
      </c>
      <c r="H401" s="15" t="s">
        <v>14</v>
      </c>
      <c r="I401" s="16" t="s">
        <v>31</v>
      </c>
    </row>
    <row r="402" spans="1:9">
      <c r="A402" s="63" t="s">
        <v>780</v>
      </c>
      <c r="B402" s="5" t="s">
        <v>153</v>
      </c>
      <c r="C402" s="6">
        <v>6.87</v>
      </c>
      <c r="D402" s="7">
        <v>1.6875</v>
      </c>
      <c r="E402" s="25">
        <v>1</v>
      </c>
      <c r="F402" s="26">
        <v>1.25</v>
      </c>
      <c r="G402" s="183">
        <v>0.8</v>
      </c>
      <c r="H402" s="8" t="s">
        <v>14</v>
      </c>
      <c r="I402" s="9" t="s">
        <v>31</v>
      </c>
    </row>
    <row r="403" spans="1:9">
      <c r="A403" s="63" t="s">
        <v>781</v>
      </c>
      <c r="B403" s="5" t="s">
        <v>153</v>
      </c>
      <c r="C403" s="6">
        <v>11.79</v>
      </c>
      <c r="D403" s="7">
        <v>2.8353000000000002</v>
      </c>
      <c r="E403" s="25">
        <v>1</v>
      </c>
      <c r="F403" s="26">
        <v>1.25</v>
      </c>
      <c r="G403" s="183">
        <v>0.8</v>
      </c>
      <c r="H403" s="8" t="s">
        <v>14</v>
      </c>
      <c r="I403" s="9" t="s">
        <v>31</v>
      </c>
    </row>
    <row r="404" spans="1:9">
      <c r="A404" s="64" t="s">
        <v>782</v>
      </c>
      <c r="B404" s="10" t="s">
        <v>153</v>
      </c>
      <c r="C404" s="11">
        <v>19.86</v>
      </c>
      <c r="D404" s="12">
        <v>5.9885000000000002</v>
      </c>
      <c r="E404" s="27">
        <v>1</v>
      </c>
      <c r="F404" s="28">
        <v>1.25</v>
      </c>
      <c r="G404" s="184">
        <v>0.8</v>
      </c>
      <c r="H404" s="13" t="s">
        <v>14</v>
      </c>
      <c r="I404" s="14" t="s">
        <v>31</v>
      </c>
    </row>
    <row r="405" spans="1:9">
      <c r="A405" s="63" t="s">
        <v>783</v>
      </c>
      <c r="B405" s="5" t="s">
        <v>154</v>
      </c>
      <c r="C405" s="6">
        <v>2.14</v>
      </c>
      <c r="D405" s="7">
        <v>0.78739999999999999</v>
      </c>
      <c r="E405" s="25">
        <v>1</v>
      </c>
      <c r="F405" s="26">
        <v>1.25</v>
      </c>
      <c r="G405" s="183">
        <v>0.8</v>
      </c>
      <c r="H405" s="15" t="s">
        <v>14</v>
      </c>
      <c r="I405" s="16" t="s">
        <v>31</v>
      </c>
    </row>
    <row r="406" spans="1:9">
      <c r="A406" s="63" t="s">
        <v>784</v>
      </c>
      <c r="B406" s="5" t="s">
        <v>154</v>
      </c>
      <c r="C406" s="6">
        <v>3.32</v>
      </c>
      <c r="D406" s="7">
        <v>1.1720999999999999</v>
      </c>
      <c r="E406" s="25">
        <v>1</v>
      </c>
      <c r="F406" s="26">
        <v>1.25</v>
      </c>
      <c r="G406" s="183">
        <v>0.8</v>
      </c>
      <c r="H406" s="8" t="s">
        <v>14</v>
      </c>
      <c r="I406" s="9" t="s">
        <v>31</v>
      </c>
    </row>
    <row r="407" spans="1:9">
      <c r="A407" s="63" t="s">
        <v>785</v>
      </c>
      <c r="B407" s="5" t="s">
        <v>154</v>
      </c>
      <c r="C407" s="6">
        <v>7.79</v>
      </c>
      <c r="D407" s="7">
        <v>2.0783</v>
      </c>
      <c r="E407" s="25">
        <v>1</v>
      </c>
      <c r="F407" s="26">
        <v>1.25</v>
      </c>
      <c r="G407" s="183">
        <v>0.8</v>
      </c>
      <c r="H407" s="8" t="s">
        <v>14</v>
      </c>
      <c r="I407" s="9" t="s">
        <v>31</v>
      </c>
    </row>
    <row r="408" spans="1:9">
      <c r="A408" s="64" t="s">
        <v>786</v>
      </c>
      <c r="B408" s="10" t="s">
        <v>154</v>
      </c>
      <c r="C408" s="11">
        <v>16.899999999999999</v>
      </c>
      <c r="D408" s="12">
        <v>5.0111999999999997</v>
      </c>
      <c r="E408" s="27">
        <v>1</v>
      </c>
      <c r="F408" s="28">
        <v>1.25</v>
      </c>
      <c r="G408" s="184">
        <v>0.8</v>
      </c>
      <c r="H408" s="13" t="s">
        <v>14</v>
      </c>
      <c r="I408" s="14" t="s">
        <v>31</v>
      </c>
    </row>
    <row r="409" spans="1:9">
      <c r="A409" s="63" t="s">
        <v>787</v>
      </c>
      <c r="B409" s="5" t="s">
        <v>155</v>
      </c>
      <c r="C409" s="6">
        <v>4.24</v>
      </c>
      <c r="D409" s="7">
        <v>1.0188999999999999</v>
      </c>
      <c r="E409" s="25">
        <v>1</v>
      </c>
      <c r="F409" s="26">
        <v>1.25</v>
      </c>
      <c r="G409" s="183">
        <v>0.8</v>
      </c>
      <c r="H409" s="15" t="s">
        <v>14</v>
      </c>
      <c r="I409" s="16" t="s">
        <v>31</v>
      </c>
    </row>
    <row r="410" spans="1:9">
      <c r="A410" s="63" t="s">
        <v>788</v>
      </c>
      <c r="B410" s="5" t="s">
        <v>155</v>
      </c>
      <c r="C410" s="6">
        <v>6.13</v>
      </c>
      <c r="D410" s="7">
        <v>1.3880999999999999</v>
      </c>
      <c r="E410" s="25">
        <v>1</v>
      </c>
      <c r="F410" s="26">
        <v>1.25</v>
      </c>
      <c r="G410" s="183">
        <v>0.8</v>
      </c>
      <c r="H410" s="8" t="s">
        <v>14</v>
      </c>
      <c r="I410" s="9" t="s">
        <v>31</v>
      </c>
    </row>
    <row r="411" spans="1:9">
      <c r="A411" s="63" t="s">
        <v>789</v>
      </c>
      <c r="B411" s="5" t="s">
        <v>155</v>
      </c>
      <c r="C411" s="6">
        <v>10.53</v>
      </c>
      <c r="D411" s="7">
        <v>2.4131</v>
      </c>
      <c r="E411" s="25">
        <v>1</v>
      </c>
      <c r="F411" s="26">
        <v>1.25</v>
      </c>
      <c r="G411" s="183">
        <v>0.8</v>
      </c>
      <c r="H411" s="8" t="s">
        <v>14</v>
      </c>
      <c r="I411" s="9" t="s">
        <v>31</v>
      </c>
    </row>
    <row r="412" spans="1:9">
      <c r="A412" s="64" t="s">
        <v>790</v>
      </c>
      <c r="B412" s="10" t="s">
        <v>155</v>
      </c>
      <c r="C412" s="11">
        <v>18.61</v>
      </c>
      <c r="D412" s="12">
        <v>5.2460000000000004</v>
      </c>
      <c r="E412" s="27">
        <v>1</v>
      </c>
      <c r="F412" s="28">
        <v>1.25</v>
      </c>
      <c r="G412" s="184">
        <v>0.8</v>
      </c>
      <c r="H412" s="13" t="s">
        <v>14</v>
      </c>
      <c r="I412" s="14" t="s">
        <v>31</v>
      </c>
    </row>
    <row r="413" spans="1:9">
      <c r="A413" s="63" t="s">
        <v>791</v>
      </c>
      <c r="B413" s="5" t="s">
        <v>156</v>
      </c>
      <c r="C413" s="6">
        <v>5.12</v>
      </c>
      <c r="D413" s="7">
        <v>1.1032</v>
      </c>
      <c r="E413" s="25">
        <v>1</v>
      </c>
      <c r="F413" s="26">
        <v>1.25</v>
      </c>
      <c r="G413" s="183">
        <v>0.8</v>
      </c>
      <c r="H413" s="15" t="s">
        <v>14</v>
      </c>
      <c r="I413" s="16" t="s">
        <v>31</v>
      </c>
    </row>
    <row r="414" spans="1:9">
      <c r="A414" s="63" t="s">
        <v>792</v>
      </c>
      <c r="B414" s="5" t="s">
        <v>156</v>
      </c>
      <c r="C414" s="6">
        <v>7.57</v>
      </c>
      <c r="D414" s="7">
        <v>1.5243</v>
      </c>
      <c r="E414" s="25">
        <v>1</v>
      </c>
      <c r="F414" s="26">
        <v>1.25</v>
      </c>
      <c r="G414" s="183">
        <v>0.8</v>
      </c>
      <c r="H414" s="8" t="s">
        <v>14</v>
      </c>
      <c r="I414" s="9" t="s">
        <v>31</v>
      </c>
    </row>
    <row r="415" spans="1:9">
      <c r="A415" s="63" t="s">
        <v>793</v>
      </c>
      <c r="B415" s="5" t="s">
        <v>156</v>
      </c>
      <c r="C415" s="6">
        <v>11.15</v>
      </c>
      <c r="D415" s="7">
        <v>2.3828999999999998</v>
      </c>
      <c r="E415" s="25">
        <v>1</v>
      </c>
      <c r="F415" s="26">
        <v>1.25</v>
      </c>
      <c r="G415" s="183">
        <v>0.8</v>
      </c>
      <c r="H415" s="8" t="s">
        <v>14</v>
      </c>
      <c r="I415" s="9" t="s">
        <v>31</v>
      </c>
    </row>
    <row r="416" spans="1:9">
      <c r="A416" s="64" t="s">
        <v>794</v>
      </c>
      <c r="B416" s="10" t="s">
        <v>156</v>
      </c>
      <c r="C416" s="11">
        <v>17.29</v>
      </c>
      <c r="D416" s="12">
        <v>4.5490000000000004</v>
      </c>
      <c r="E416" s="27">
        <v>1</v>
      </c>
      <c r="F416" s="28">
        <v>1.25</v>
      </c>
      <c r="G416" s="184">
        <v>0.8</v>
      </c>
      <c r="H416" s="13" t="s">
        <v>14</v>
      </c>
      <c r="I416" s="14" t="s">
        <v>31</v>
      </c>
    </row>
    <row r="417" spans="1:9">
      <c r="A417" s="63" t="s">
        <v>795</v>
      </c>
      <c r="B417" s="5" t="s">
        <v>157</v>
      </c>
      <c r="C417" s="6">
        <v>1.49</v>
      </c>
      <c r="D417" s="7">
        <v>0.75149999999999995</v>
      </c>
      <c r="E417" s="25">
        <v>1</v>
      </c>
      <c r="F417" s="26">
        <v>1.25</v>
      </c>
      <c r="G417" s="183">
        <v>0.8</v>
      </c>
      <c r="H417" s="15" t="s">
        <v>14</v>
      </c>
      <c r="I417" s="16" t="s">
        <v>31</v>
      </c>
    </row>
    <row r="418" spans="1:9">
      <c r="A418" s="63" t="s">
        <v>796</v>
      </c>
      <c r="B418" s="5" t="s">
        <v>157</v>
      </c>
      <c r="C418" s="6">
        <v>3.57</v>
      </c>
      <c r="D418" s="7">
        <v>1.024</v>
      </c>
      <c r="E418" s="25">
        <v>1</v>
      </c>
      <c r="F418" s="26">
        <v>1.25</v>
      </c>
      <c r="G418" s="183">
        <v>0.8</v>
      </c>
      <c r="H418" s="8" t="s">
        <v>14</v>
      </c>
      <c r="I418" s="9" t="s">
        <v>31</v>
      </c>
    </row>
    <row r="419" spans="1:9">
      <c r="A419" s="63" t="s">
        <v>797</v>
      </c>
      <c r="B419" s="5" t="s">
        <v>157</v>
      </c>
      <c r="C419" s="6">
        <v>6.94</v>
      </c>
      <c r="D419" s="7">
        <v>1.8176000000000001</v>
      </c>
      <c r="E419" s="25">
        <v>1</v>
      </c>
      <c r="F419" s="26">
        <v>1.25</v>
      </c>
      <c r="G419" s="183">
        <v>0.8</v>
      </c>
      <c r="H419" s="8" t="s">
        <v>14</v>
      </c>
      <c r="I419" s="9" t="s">
        <v>31</v>
      </c>
    </row>
    <row r="420" spans="1:9">
      <c r="A420" s="64" t="s">
        <v>798</v>
      </c>
      <c r="B420" s="10" t="s">
        <v>157</v>
      </c>
      <c r="C420" s="11">
        <v>12.9</v>
      </c>
      <c r="D420" s="12">
        <v>3.7288000000000001</v>
      </c>
      <c r="E420" s="27">
        <v>1</v>
      </c>
      <c r="F420" s="28">
        <v>1.25</v>
      </c>
      <c r="G420" s="184">
        <v>0.8</v>
      </c>
      <c r="H420" s="13" t="s">
        <v>14</v>
      </c>
      <c r="I420" s="14" t="s">
        <v>31</v>
      </c>
    </row>
    <row r="421" spans="1:9">
      <c r="A421" s="63" t="s">
        <v>799</v>
      </c>
      <c r="B421" s="5" t="s">
        <v>158</v>
      </c>
      <c r="C421" s="6">
        <v>2.39</v>
      </c>
      <c r="D421" s="7">
        <v>0.61229999999999996</v>
      </c>
      <c r="E421" s="25">
        <v>1</v>
      </c>
      <c r="F421" s="26">
        <v>1.25</v>
      </c>
      <c r="G421" s="183">
        <v>0.8</v>
      </c>
      <c r="H421" s="15" t="s">
        <v>14</v>
      </c>
      <c r="I421" s="16" t="s">
        <v>31</v>
      </c>
    </row>
    <row r="422" spans="1:9">
      <c r="A422" s="63" t="s">
        <v>800</v>
      </c>
      <c r="B422" s="5" t="s">
        <v>158</v>
      </c>
      <c r="C422" s="6">
        <v>3.83</v>
      </c>
      <c r="D422" s="7">
        <v>0.85809999999999997</v>
      </c>
      <c r="E422" s="25">
        <v>1</v>
      </c>
      <c r="F422" s="26">
        <v>1.25</v>
      </c>
      <c r="G422" s="183">
        <v>0.8</v>
      </c>
      <c r="H422" s="8" t="s">
        <v>14</v>
      </c>
      <c r="I422" s="9" t="s">
        <v>31</v>
      </c>
    </row>
    <row r="423" spans="1:9">
      <c r="A423" s="63" t="s">
        <v>801</v>
      </c>
      <c r="B423" s="5" t="s">
        <v>158</v>
      </c>
      <c r="C423" s="6">
        <v>6.86</v>
      </c>
      <c r="D423" s="7">
        <v>1.4698</v>
      </c>
      <c r="E423" s="25">
        <v>1</v>
      </c>
      <c r="F423" s="26">
        <v>1.25</v>
      </c>
      <c r="G423" s="183">
        <v>0.8</v>
      </c>
      <c r="H423" s="8" t="s">
        <v>14</v>
      </c>
      <c r="I423" s="9" t="s">
        <v>31</v>
      </c>
    </row>
    <row r="424" spans="1:9">
      <c r="A424" s="64" t="s">
        <v>802</v>
      </c>
      <c r="B424" s="10" t="s">
        <v>158</v>
      </c>
      <c r="C424" s="11">
        <v>12.62</v>
      </c>
      <c r="D424" s="12">
        <v>2.9912999999999998</v>
      </c>
      <c r="E424" s="27">
        <v>1</v>
      </c>
      <c r="F424" s="28">
        <v>1.25</v>
      </c>
      <c r="G424" s="184">
        <v>0.8</v>
      </c>
      <c r="H424" s="13" t="s">
        <v>14</v>
      </c>
      <c r="I424" s="14" t="s">
        <v>31</v>
      </c>
    </row>
    <row r="425" spans="1:9">
      <c r="A425" s="63" t="s">
        <v>803</v>
      </c>
      <c r="B425" s="5" t="s">
        <v>159</v>
      </c>
      <c r="C425" s="6">
        <v>2.78</v>
      </c>
      <c r="D425" s="7">
        <v>0.95189999999999997</v>
      </c>
      <c r="E425" s="25">
        <v>1</v>
      </c>
      <c r="F425" s="26">
        <v>1.25</v>
      </c>
      <c r="G425" s="183">
        <v>0.8</v>
      </c>
      <c r="H425" s="15" t="s">
        <v>14</v>
      </c>
      <c r="I425" s="16" t="s">
        <v>31</v>
      </c>
    </row>
    <row r="426" spans="1:9">
      <c r="A426" s="63" t="s">
        <v>804</v>
      </c>
      <c r="B426" s="5" t="s">
        <v>159</v>
      </c>
      <c r="C426" s="6">
        <v>4.2</v>
      </c>
      <c r="D426" s="7">
        <v>1.2363999999999999</v>
      </c>
      <c r="E426" s="25">
        <v>1</v>
      </c>
      <c r="F426" s="26">
        <v>1.25</v>
      </c>
      <c r="G426" s="183">
        <v>0.8</v>
      </c>
      <c r="H426" s="8" t="s">
        <v>14</v>
      </c>
      <c r="I426" s="9" t="s">
        <v>31</v>
      </c>
    </row>
    <row r="427" spans="1:9">
      <c r="A427" s="63" t="s">
        <v>805</v>
      </c>
      <c r="B427" s="5" t="s">
        <v>159</v>
      </c>
      <c r="C427" s="6">
        <v>7.7</v>
      </c>
      <c r="D427" s="7">
        <v>2.1375000000000002</v>
      </c>
      <c r="E427" s="25">
        <v>1</v>
      </c>
      <c r="F427" s="26">
        <v>1.25</v>
      </c>
      <c r="G427" s="183">
        <v>0.8</v>
      </c>
      <c r="H427" s="8" t="s">
        <v>14</v>
      </c>
      <c r="I427" s="9" t="s">
        <v>31</v>
      </c>
    </row>
    <row r="428" spans="1:9">
      <c r="A428" s="64" t="s">
        <v>806</v>
      </c>
      <c r="B428" s="10" t="s">
        <v>159</v>
      </c>
      <c r="C428" s="11">
        <v>14.59</v>
      </c>
      <c r="D428" s="12">
        <v>4.5061999999999998</v>
      </c>
      <c r="E428" s="27">
        <v>1</v>
      </c>
      <c r="F428" s="28">
        <v>1.25</v>
      </c>
      <c r="G428" s="184">
        <v>0.8</v>
      </c>
      <c r="H428" s="13" t="s">
        <v>14</v>
      </c>
      <c r="I428" s="14" t="s">
        <v>31</v>
      </c>
    </row>
    <row r="429" spans="1:9">
      <c r="A429" s="63" t="s">
        <v>807</v>
      </c>
      <c r="B429" s="5" t="s">
        <v>160</v>
      </c>
      <c r="C429" s="6">
        <v>1.88</v>
      </c>
      <c r="D429" s="7">
        <v>0.71299999999999997</v>
      </c>
      <c r="E429" s="25">
        <v>1</v>
      </c>
      <c r="F429" s="26">
        <v>1.25</v>
      </c>
      <c r="G429" s="183">
        <v>0.8</v>
      </c>
      <c r="H429" s="15" t="s">
        <v>14</v>
      </c>
      <c r="I429" s="16" t="s">
        <v>31</v>
      </c>
    </row>
    <row r="430" spans="1:9">
      <c r="A430" s="63" t="s">
        <v>808</v>
      </c>
      <c r="B430" s="5" t="s">
        <v>160</v>
      </c>
      <c r="C430" s="6">
        <v>3.24</v>
      </c>
      <c r="D430" s="7">
        <v>0.94289999999999996</v>
      </c>
      <c r="E430" s="25">
        <v>1</v>
      </c>
      <c r="F430" s="26">
        <v>1.25</v>
      </c>
      <c r="G430" s="183">
        <v>0.8</v>
      </c>
      <c r="H430" s="8" t="s">
        <v>14</v>
      </c>
      <c r="I430" s="9" t="s">
        <v>31</v>
      </c>
    </row>
    <row r="431" spans="1:9">
      <c r="A431" s="63" t="s">
        <v>809</v>
      </c>
      <c r="B431" s="5" t="s">
        <v>160</v>
      </c>
      <c r="C431" s="6">
        <v>5.9</v>
      </c>
      <c r="D431" s="7">
        <v>1.5104</v>
      </c>
      <c r="E431" s="25">
        <v>1</v>
      </c>
      <c r="F431" s="26">
        <v>1.25</v>
      </c>
      <c r="G431" s="183">
        <v>0.8</v>
      </c>
      <c r="H431" s="8" t="s">
        <v>14</v>
      </c>
      <c r="I431" s="9" t="s">
        <v>31</v>
      </c>
    </row>
    <row r="432" spans="1:9">
      <c r="A432" s="64" t="s">
        <v>810</v>
      </c>
      <c r="B432" s="10" t="s">
        <v>160</v>
      </c>
      <c r="C432" s="11">
        <v>12.55</v>
      </c>
      <c r="D432" s="12">
        <v>3.5337999999999998</v>
      </c>
      <c r="E432" s="27">
        <v>1</v>
      </c>
      <c r="F432" s="28">
        <v>1.25</v>
      </c>
      <c r="G432" s="184">
        <v>0.8</v>
      </c>
      <c r="H432" s="13" t="s">
        <v>14</v>
      </c>
      <c r="I432" s="14" t="s">
        <v>31</v>
      </c>
    </row>
    <row r="433" spans="1:9">
      <c r="A433" s="63" t="s">
        <v>811</v>
      </c>
      <c r="B433" s="5" t="s">
        <v>161</v>
      </c>
      <c r="C433" s="6">
        <v>3.63</v>
      </c>
      <c r="D433" s="7">
        <v>1.0497000000000001</v>
      </c>
      <c r="E433" s="25">
        <v>1</v>
      </c>
      <c r="F433" s="26">
        <v>1.25</v>
      </c>
      <c r="G433" s="183">
        <v>0.8</v>
      </c>
      <c r="H433" s="15" t="s">
        <v>14</v>
      </c>
      <c r="I433" s="16" t="s">
        <v>31</v>
      </c>
    </row>
    <row r="434" spans="1:9">
      <c r="A434" s="63" t="s">
        <v>812</v>
      </c>
      <c r="B434" s="5" t="s">
        <v>161</v>
      </c>
      <c r="C434" s="6">
        <v>5.22</v>
      </c>
      <c r="D434" s="7">
        <v>1.4386000000000001</v>
      </c>
      <c r="E434" s="25">
        <v>1</v>
      </c>
      <c r="F434" s="26">
        <v>1.25</v>
      </c>
      <c r="G434" s="183">
        <v>0.8</v>
      </c>
      <c r="H434" s="8" t="s">
        <v>14</v>
      </c>
      <c r="I434" s="9" t="s">
        <v>31</v>
      </c>
    </row>
    <row r="435" spans="1:9">
      <c r="A435" s="63" t="s">
        <v>813</v>
      </c>
      <c r="B435" s="5" t="s">
        <v>161</v>
      </c>
      <c r="C435" s="6">
        <v>9.27</v>
      </c>
      <c r="D435" s="7">
        <v>2.3975</v>
      </c>
      <c r="E435" s="25">
        <v>1</v>
      </c>
      <c r="F435" s="26">
        <v>1.25</v>
      </c>
      <c r="G435" s="183">
        <v>0.8</v>
      </c>
      <c r="H435" s="8" t="s">
        <v>14</v>
      </c>
      <c r="I435" s="9" t="s">
        <v>31</v>
      </c>
    </row>
    <row r="436" spans="1:9">
      <c r="A436" s="64" t="s">
        <v>814</v>
      </c>
      <c r="B436" s="10" t="s">
        <v>161</v>
      </c>
      <c r="C436" s="11">
        <v>17.920000000000002</v>
      </c>
      <c r="D436" s="12">
        <v>5.1658999999999997</v>
      </c>
      <c r="E436" s="27">
        <v>1</v>
      </c>
      <c r="F436" s="28">
        <v>1.25</v>
      </c>
      <c r="G436" s="184">
        <v>0.8</v>
      </c>
      <c r="H436" s="13" t="s">
        <v>14</v>
      </c>
      <c r="I436" s="14" t="s">
        <v>31</v>
      </c>
    </row>
    <row r="437" spans="1:9">
      <c r="A437" s="63" t="s">
        <v>815</v>
      </c>
      <c r="B437" s="5" t="s">
        <v>162</v>
      </c>
      <c r="C437" s="6">
        <v>3.2</v>
      </c>
      <c r="D437" s="7">
        <v>0.66790000000000005</v>
      </c>
      <c r="E437" s="25">
        <v>1</v>
      </c>
      <c r="F437" s="26">
        <v>1.25</v>
      </c>
      <c r="G437" s="183">
        <v>0.8</v>
      </c>
      <c r="H437" s="15" t="s">
        <v>14</v>
      </c>
      <c r="I437" s="16" t="s">
        <v>31</v>
      </c>
    </row>
    <row r="438" spans="1:9">
      <c r="A438" s="63" t="s">
        <v>816</v>
      </c>
      <c r="B438" s="5" t="s">
        <v>162</v>
      </c>
      <c r="C438" s="6">
        <v>3.97</v>
      </c>
      <c r="D438" s="7">
        <v>0.78649999999999998</v>
      </c>
      <c r="E438" s="25">
        <v>1</v>
      </c>
      <c r="F438" s="26">
        <v>1.25</v>
      </c>
      <c r="G438" s="183">
        <v>0.8</v>
      </c>
      <c r="H438" s="8" t="s">
        <v>14</v>
      </c>
      <c r="I438" s="9" t="s">
        <v>31</v>
      </c>
    </row>
    <row r="439" spans="1:9">
      <c r="A439" s="63" t="s">
        <v>817</v>
      </c>
      <c r="B439" s="5" t="s">
        <v>162</v>
      </c>
      <c r="C439" s="6">
        <v>6.3</v>
      </c>
      <c r="D439" s="7">
        <v>1.2181999999999999</v>
      </c>
      <c r="E439" s="25">
        <v>1</v>
      </c>
      <c r="F439" s="26">
        <v>1.25</v>
      </c>
      <c r="G439" s="183">
        <v>0.8</v>
      </c>
      <c r="H439" s="8" t="s">
        <v>14</v>
      </c>
      <c r="I439" s="9" t="s">
        <v>31</v>
      </c>
    </row>
    <row r="440" spans="1:9">
      <c r="A440" s="64" t="s">
        <v>818</v>
      </c>
      <c r="B440" s="10" t="s">
        <v>162</v>
      </c>
      <c r="C440" s="11">
        <v>11.51</v>
      </c>
      <c r="D440" s="12">
        <v>2.5436000000000001</v>
      </c>
      <c r="E440" s="27">
        <v>1</v>
      </c>
      <c r="F440" s="28">
        <v>1.25</v>
      </c>
      <c r="G440" s="184">
        <v>0.8</v>
      </c>
      <c r="H440" s="13" t="s">
        <v>14</v>
      </c>
      <c r="I440" s="14" t="s">
        <v>31</v>
      </c>
    </row>
    <row r="441" spans="1:9">
      <c r="A441" s="63" t="s">
        <v>819</v>
      </c>
      <c r="B441" s="5" t="s">
        <v>163</v>
      </c>
      <c r="C441" s="6">
        <v>2.41</v>
      </c>
      <c r="D441" s="7">
        <v>0.53769999999999996</v>
      </c>
      <c r="E441" s="25">
        <v>1</v>
      </c>
      <c r="F441" s="26">
        <v>1.25</v>
      </c>
      <c r="G441" s="183">
        <v>0.8</v>
      </c>
      <c r="H441" s="15" t="s">
        <v>14</v>
      </c>
      <c r="I441" s="16" t="s">
        <v>31</v>
      </c>
    </row>
    <row r="442" spans="1:9">
      <c r="A442" s="63" t="s">
        <v>820</v>
      </c>
      <c r="B442" s="5" t="s">
        <v>163</v>
      </c>
      <c r="C442" s="6">
        <v>3.11</v>
      </c>
      <c r="D442" s="7">
        <v>0.67669999999999997</v>
      </c>
      <c r="E442" s="25">
        <v>1</v>
      </c>
      <c r="F442" s="26">
        <v>1.25</v>
      </c>
      <c r="G442" s="183">
        <v>0.8</v>
      </c>
      <c r="H442" s="8" t="s">
        <v>14</v>
      </c>
      <c r="I442" s="9" t="s">
        <v>31</v>
      </c>
    </row>
    <row r="443" spans="1:9">
      <c r="A443" s="63" t="s">
        <v>821</v>
      </c>
      <c r="B443" s="5" t="s">
        <v>163</v>
      </c>
      <c r="C443" s="6">
        <v>4.5999999999999996</v>
      </c>
      <c r="D443" s="7">
        <v>1.0169999999999999</v>
      </c>
      <c r="E443" s="25">
        <v>1</v>
      </c>
      <c r="F443" s="26">
        <v>1.25</v>
      </c>
      <c r="G443" s="183">
        <v>0.8</v>
      </c>
      <c r="H443" s="8" t="s">
        <v>14</v>
      </c>
      <c r="I443" s="9" t="s">
        <v>31</v>
      </c>
    </row>
    <row r="444" spans="1:9">
      <c r="A444" s="64" t="s">
        <v>822</v>
      </c>
      <c r="B444" s="10" t="s">
        <v>163</v>
      </c>
      <c r="C444" s="11">
        <v>9.83</v>
      </c>
      <c r="D444" s="12">
        <v>2.5520999999999998</v>
      </c>
      <c r="E444" s="27">
        <v>1</v>
      </c>
      <c r="F444" s="28">
        <v>1.25</v>
      </c>
      <c r="G444" s="184">
        <v>0.8</v>
      </c>
      <c r="H444" s="13" t="s">
        <v>14</v>
      </c>
      <c r="I444" s="14" t="s">
        <v>31</v>
      </c>
    </row>
    <row r="445" spans="1:9">
      <c r="A445" s="63" t="s">
        <v>823</v>
      </c>
      <c r="B445" s="5" t="s">
        <v>164</v>
      </c>
      <c r="C445" s="6">
        <v>2.1800000000000002</v>
      </c>
      <c r="D445" s="7">
        <v>0.50519999999999998</v>
      </c>
      <c r="E445" s="25">
        <v>1</v>
      </c>
      <c r="F445" s="26">
        <v>1.25</v>
      </c>
      <c r="G445" s="183">
        <v>0.8</v>
      </c>
      <c r="H445" s="15" t="s">
        <v>14</v>
      </c>
      <c r="I445" s="16" t="s">
        <v>31</v>
      </c>
    </row>
    <row r="446" spans="1:9">
      <c r="A446" s="63" t="s">
        <v>824</v>
      </c>
      <c r="B446" s="5" t="s">
        <v>164</v>
      </c>
      <c r="C446" s="6">
        <v>3.02</v>
      </c>
      <c r="D446" s="7">
        <v>0.66920000000000002</v>
      </c>
      <c r="E446" s="25">
        <v>1</v>
      </c>
      <c r="F446" s="26">
        <v>1.25</v>
      </c>
      <c r="G446" s="183">
        <v>0.8</v>
      </c>
      <c r="H446" s="8" t="s">
        <v>14</v>
      </c>
      <c r="I446" s="9" t="s">
        <v>31</v>
      </c>
    </row>
    <row r="447" spans="1:9">
      <c r="A447" s="63" t="s">
        <v>825</v>
      </c>
      <c r="B447" s="5" t="s">
        <v>164</v>
      </c>
      <c r="C447" s="6">
        <v>4.32</v>
      </c>
      <c r="D447" s="7">
        <v>1.0032000000000001</v>
      </c>
      <c r="E447" s="25">
        <v>1</v>
      </c>
      <c r="F447" s="26">
        <v>1.25</v>
      </c>
      <c r="G447" s="183">
        <v>0.8</v>
      </c>
      <c r="H447" s="8" t="s">
        <v>14</v>
      </c>
      <c r="I447" s="9" t="s">
        <v>31</v>
      </c>
    </row>
    <row r="448" spans="1:9">
      <c r="A448" s="64" t="s">
        <v>826</v>
      </c>
      <c r="B448" s="10" t="s">
        <v>164</v>
      </c>
      <c r="C448" s="11">
        <v>9.7100000000000009</v>
      </c>
      <c r="D448" s="12">
        <v>2.6263999999999998</v>
      </c>
      <c r="E448" s="27">
        <v>1</v>
      </c>
      <c r="F448" s="28">
        <v>1.25</v>
      </c>
      <c r="G448" s="184">
        <v>0.8</v>
      </c>
      <c r="H448" s="13" t="s">
        <v>14</v>
      </c>
      <c r="I448" s="14" t="s">
        <v>31</v>
      </c>
    </row>
    <row r="449" spans="1:9">
      <c r="A449" s="63" t="s">
        <v>827</v>
      </c>
      <c r="B449" s="5" t="s">
        <v>165</v>
      </c>
      <c r="C449" s="6">
        <v>1.8</v>
      </c>
      <c r="D449" s="7">
        <v>0.45550000000000002</v>
      </c>
      <c r="E449" s="25">
        <v>1</v>
      </c>
      <c r="F449" s="26">
        <v>1.25</v>
      </c>
      <c r="G449" s="183">
        <v>0.8</v>
      </c>
      <c r="H449" s="15" t="s">
        <v>14</v>
      </c>
      <c r="I449" s="16" t="s">
        <v>31</v>
      </c>
    </row>
    <row r="450" spans="1:9">
      <c r="A450" s="63" t="s">
        <v>828</v>
      </c>
      <c r="B450" s="5" t="s">
        <v>165</v>
      </c>
      <c r="C450" s="6">
        <v>2.63</v>
      </c>
      <c r="D450" s="7">
        <v>0.59119999999999995</v>
      </c>
      <c r="E450" s="25">
        <v>1</v>
      </c>
      <c r="F450" s="26">
        <v>1.25</v>
      </c>
      <c r="G450" s="183">
        <v>0.8</v>
      </c>
      <c r="H450" s="8" t="s">
        <v>14</v>
      </c>
      <c r="I450" s="9" t="s">
        <v>31</v>
      </c>
    </row>
    <row r="451" spans="1:9">
      <c r="A451" s="63" t="s">
        <v>829</v>
      </c>
      <c r="B451" s="5" t="s">
        <v>165</v>
      </c>
      <c r="C451" s="6">
        <v>4.4400000000000004</v>
      </c>
      <c r="D451" s="7">
        <v>0.89419999999999999</v>
      </c>
      <c r="E451" s="25">
        <v>1</v>
      </c>
      <c r="F451" s="26">
        <v>1.25</v>
      </c>
      <c r="G451" s="183">
        <v>0.8</v>
      </c>
      <c r="H451" s="8" t="s">
        <v>14</v>
      </c>
      <c r="I451" s="9" t="s">
        <v>31</v>
      </c>
    </row>
    <row r="452" spans="1:9">
      <c r="A452" s="64" t="s">
        <v>830</v>
      </c>
      <c r="B452" s="10" t="s">
        <v>165</v>
      </c>
      <c r="C452" s="11">
        <v>9.66</v>
      </c>
      <c r="D452" s="12">
        <v>2.1629999999999998</v>
      </c>
      <c r="E452" s="27">
        <v>1</v>
      </c>
      <c r="F452" s="28">
        <v>1.25</v>
      </c>
      <c r="G452" s="184">
        <v>0.8</v>
      </c>
      <c r="H452" s="13" t="s">
        <v>14</v>
      </c>
      <c r="I452" s="14" t="s">
        <v>31</v>
      </c>
    </row>
    <row r="453" spans="1:9">
      <c r="A453" s="63" t="s">
        <v>831</v>
      </c>
      <c r="B453" s="5" t="s">
        <v>166</v>
      </c>
      <c r="C453" s="6">
        <v>2.82</v>
      </c>
      <c r="D453" s="7">
        <v>0.48620000000000002</v>
      </c>
      <c r="E453" s="25">
        <v>1</v>
      </c>
      <c r="F453" s="26">
        <v>1.25</v>
      </c>
      <c r="G453" s="183">
        <v>0.8</v>
      </c>
      <c r="H453" s="15" t="s">
        <v>14</v>
      </c>
      <c r="I453" s="16" t="s">
        <v>31</v>
      </c>
    </row>
    <row r="454" spans="1:9">
      <c r="A454" s="63" t="s">
        <v>832</v>
      </c>
      <c r="B454" s="5" t="s">
        <v>166</v>
      </c>
      <c r="C454" s="6">
        <v>3.48</v>
      </c>
      <c r="D454" s="7">
        <v>0.61760000000000004</v>
      </c>
      <c r="E454" s="25">
        <v>1</v>
      </c>
      <c r="F454" s="26">
        <v>1.25</v>
      </c>
      <c r="G454" s="183">
        <v>0.8</v>
      </c>
      <c r="H454" s="8" t="s">
        <v>14</v>
      </c>
      <c r="I454" s="9" t="s">
        <v>31</v>
      </c>
    </row>
    <row r="455" spans="1:9">
      <c r="A455" s="63" t="s">
        <v>833</v>
      </c>
      <c r="B455" s="5" t="s">
        <v>166</v>
      </c>
      <c r="C455" s="6">
        <v>5.17</v>
      </c>
      <c r="D455" s="7">
        <v>0.96819999999999995</v>
      </c>
      <c r="E455" s="25">
        <v>1</v>
      </c>
      <c r="F455" s="26">
        <v>1.25</v>
      </c>
      <c r="G455" s="183">
        <v>0.8</v>
      </c>
      <c r="H455" s="8" t="s">
        <v>14</v>
      </c>
      <c r="I455" s="9" t="s">
        <v>31</v>
      </c>
    </row>
    <row r="456" spans="1:9">
      <c r="A456" s="64" t="s">
        <v>834</v>
      </c>
      <c r="B456" s="10" t="s">
        <v>166</v>
      </c>
      <c r="C456" s="11">
        <v>10.1</v>
      </c>
      <c r="D456" s="12">
        <v>2.2481</v>
      </c>
      <c r="E456" s="27">
        <v>1</v>
      </c>
      <c r="F456" s="28">
        <v>1.25</v>
      </c>
      <c r="G456" s="184">
        <v>0.8</v>
      </c>
      <c r="H456" s="13" t="s">
        <v>14</v>
      </c>
      <c r="I456" s="14" t="s">
        <v>31</v>
      </c>
    </row>
    <row r="457" spans="1:9">
      <c r="A457" s="63" t="s">
        <v>835</v>
      </c>
      <c r="B457" s="5" t="s">
        <v>167</v>
      </c>
      <c r="C457" s="6">
        <v>3.22</v>
      </c>
      <c r="D457" s="7">
        <v>0.56679999999999997</v>
      </c>
      <c r="E457" s="25">
        <v>1</v>
      </c>
      <c r="F457" s="26">
        <v>1.25</v>
      </c>
      <c r="G457" s="183">
        <v>0.8</v>
      </c>
      <c r="H457" s="15" t="s">
        <v>14</v>
      </c>
      <c r="I457" s="16" t="s">
        <v>31</v>
      </c>
    </row>
    <row r="458" spans="1:9">
      <c r="A458" s="63" t="s">
        <v>836</v>
      </c>
      <c r="B458" s="5" t="s">
        <v>167</v>
      </c>
      <c r="C458" s="6">
        <v>3.9</v>
      </c>
      <c r="D458" s="7">
        <v>0.68259999999999998</v>
      </c>
      <c r="E458" s="25">
        <v>1</v>
      </c>
      <c r="F458" s="26">
        <v>1.25</v>
      </c>
      <c r="G458" s="183">
        <v>0.8</v>
      </c>
      <c r="H458" s="8" t="s">
        <v>14</v>
      </c>
      <c r="I458" s="9" t="s">
        <v>31</v>
      </c>
    </row>
    <row r="459" spans="1:9">
      <c r="A459" s="63" t="s">
        <v>837</v>
      </c>
      <c r="B459" s="5" t="s">
        <v>167</v>
      </c>
      <c r="C459" s="6">
        <v>5.89</v>
      </c>
      <c r="D459" s="7">
        <v>1.0444</v>
      </c>
      <c r="E459" s="25">
        <v>1</v>
      </c>
      <c r="F459" s="26">
        <v>1.25</v>
      </c>
      <c r="G459" s="183">
        <v>0.8</v>
      </c>
      <c r="H459" s="8" t="s">
        <v>14</v>
      </c>
      <c r="I459" s="9" t="s">
        <v>31</v>
      </c>
    </row>
    <row r="460" spans="1:9">
      <c r="A460" s="64" t="s">
        <v>838</v>
      </c>
      <c r="B460" s="10" t="s">
        <v>167</v>
      </c>
      <c r="C460" s="11">
        <v>11.43</v>
      </c>
      <c r="D460" s="12">
        <v>2.0857999999999999</v>
      </c>
      <c r="E460" s="27">
        <v>1</v>
      </c>
      <c r="F460" s="28">
        <v>1.25</v>
      </c>
      <c r="G460" s="184">
        <v>0.8</v>
      </c>
      <c r="H460" s="13" t="s">
        <v>14</v>
      </c>
      <c r="I460" s="14" t="s">
        <v>31</v>
      </c>
    </row>
    <row r="461" spans="1:9">
      <c r="A461" s="63" t="s">
        <v>839</v>
      </c>
      <c r="B461" s="5" t="s">
        <v>168</v>
      </c>
      <c r="C461" s="6">
        <v>3.02</v>
      </c>
      <c r="D461" s="7">
        <v>0.60750000000000004</v>
      </c>
      <c r="E461" s="25">
        <v>1</v>
      </c>
      <c r="F461" s="26">
        <v>1.25</v>
      </c>
      <c r="G461" s="183">
        <v>0.8</v>
      </c>
      <c r="H461" s="15" t="s">
        <v>14</v>
      </c>
      <c r="I461" s="16" t="s">
        <v>31</v>
      </c>
    </row>
    <row r="462" spans="1:9">
      <c r="A462" s="63" t="s">
        <v>840</v>
      </c>
      <c r="B462" s="5" t="s">
        <v>168</v>
      </c>
      <c r="C462" s="6">
        <v>3.86</v>
      </c>
      <c r="D462" s="7">
        <v>0.73839999999999995</v>
      </c>
      <c r="E462" s="25">
        <v>1</v>
      </c>
      <c r="F462" s="26">
        <v>1.25</v>
      </c>
      <c r="G462" s="183">
        <v>0.8</v>
      </c>
      <c r="H462" s="8" t="s">
        <v>14</v>
      </c>
      <c r="I462" s="9" t="s">
        <v>31</v>
      </c>
    </row>
    <row r="463" spans="1:9">
      <c r="A463" s="63" t="s">
        <v>841</v>
      </c>
      <c r="B463" s="5" t="s">
        <v>168</v>
      </c>
      <c r="C463" s="6">
        <v>5.7</v>
      </c>
      <c r="D463" s="7">
        <v>1.1106</v>
      </c>
      <c r="E463" s="25">
        <v>1</v>
      </c>
      <c r="F463" s="26">
        <v>1.25</v>
      </c>
      <c r="G463" s="183">
        <v>0.8</v>
      </c>
      <c r="H463" s="8" t="s">
        <v>14</v>
      </c>
      <c r="I463" s="9" t="s">
        <v>31</v>
      </c>
    </row>
    <row r="464" spans="1:9">
      <c r="A464" s="64" t="s">
        <v>842</v>
      </c>
      <c r="B464" s="10" t="s">
        <v>168</v>
      </c>
      <c r="C464" s="11">
        <v>10.58</v>
      </c>
      <c r="D464" s="12">
        <v>2.4931999999999999</v>
      </c>
      <c r="E464" s="27">
        <v>1</v>
      </c>
      <c r="F464" s="28">
        <v>1.25</v>
      </c>
      <c r="G464" s="184">
        <v>0.8</v>
      </c>
      <c r="H464" s="13" t="s">
        <v>14</v>
      </c>
      <c r="I464" s="14" t="s">
        <v>31</v>
      </c>
    </row>
    <row r="465" spans="1:9">
      <c r="A465" s="63" t="s">
        <v>843</v>
      </c>
      <c r="B465" s="5" t="s">
        <v>169</v>
      </c>
      <c r="C465" s="6">
        <v>2.74</v>
      </c>
      <c r="D465" s="7">
        <v>0.46100000000000002</v>
      </c>
      <c r="E465" s="25">
        <v>1</v>
      </c>
      <c r="F465" s="26">
        <v>1.25</v>
      </c>
      <c r="G465" s="183">
        <v>0.8</v>
      </c>
      <c r="H465" s="15" t="s">
        <v>14</v>
      </c>
      <c r="I465" s="16" t="s">
        <v>31</v>
      </c>
    </row>
    <row r="466" spans="1:9">
      <c r="A466" s="63" t="s">
        <v>844</v>
      </c>
      <c r="B466" s="5" t="s">
        <v>169</v>
      </c>
      <c r="C466" s="6">
        <v>3.58</v>
      </c>
      <c r="D466" s="7">
        <v>0.58479999999999999</v>
      </c>
      <c r="E466" s="25">
        <v>1</v>
      </c>
      <c r="F466" s="26">
        <v>1.25</v>
      </c>
      <c r="G466" s="183">
        <v>0.8</v>
      </c>
      <c r="H466" s="8" t="s">
        <v>14</v>
      </c>
      <c r="I466" s="9" t="s">
        <v>31</v>
      </c>
    </row>
    <row r="467" spans="1:9">
      <c r="A467" s="63" t="s">
        <v>845</v>
      </c>
      <c r="B467" s="5" t="s">
        <v>169</v>
      </c>
      <c r="C467" s="6">
        <v>5.6</v>
      </c>
      <c r="D467" s="7">
        <v>0.94530000000000003</v>
      </c>
      <c r="E467" s="25">
        <v>1</v>
      </c>
      <c r="F467" s="26">
        <v>1.25</v>
      </c>
      <c r="G467" s="183">
        <v>0.8</v>
      </c>
      <c r="H467" s="8" t="s">
        <v>14</v>
      </c>
      <c r="I467" s="9" t="s">
        <v>31</v>
      </c>
    </row>
    <row r="468" spans="1:9">
      <c r="A468" s="64" t="s">
        <v>846</v>
      </c>
      <c r="B468" s="10" t="s">
        <v>169</v>
      </c>
      <c r="C468" s="11">
        <v>10.68</v>
      </c>
      <c r="D468" s="12">
        <v>2.2780999999999998</v>
      </c>
      <c r="E468" s="27">
        <v>1</v>
      </c>
      <c r="F468" s="28">
        <v>1.25</v>
      </c>
      <c r="G468" s="184">
        <v>0.8</v>
      </c>
      <c r="H468" s="13" t="s">
        <v>14</v>
      </c>
      <c r="I468" s="14" t="s">
        <v>31</v>
      </c>
    </row>
    <row r="469" spans="1:9">
      <c r="A469" s="63" t="s">
        <v>847</v>
      </c>
      <c r="B469" s="5" t="s">
        <v>170</v>
      </c>
      <c r="C469" s="6">
        <v>3.18</v>
      </c>
      <c r="D469" s="7">
        <v>0.48730000000000001</v>
      </c>
      <c r="E469" s="25">
        <v>1</v>
      </c>
      <c r="F469" s="26">
        <v>1.25</v>
      </c>
      <c r="G469" s="183">
        <v>0.8</v>
      </c>
      <c r="H469" s="15" t="s">
        <v>14</v>
      </c>
      <c r="I469" s="16" t="s">
        <v>31</v>
      </c>
    </row>
    <row r="470" spans="1:9">
      <c r="A470" s="63" t="s">
        <v>848</v>
      </c>
      <c r="B470" s="5" t="s">
        <v>170</v>
      </c>
      <c r="C470" s="6">
        <v>4.5199999999999996</v>
      </c>
      <c r="D470" s="7">
        <v>0.70079999999999998</v>
      </c>
      <c r="E470" s="25">
        <v>1</v>
      </c>
      <c r="F470" s="26">
        <v>1.25</v>
      </c>
      <c r="G470" s="183">
        <v>0.8</v>
      </c>
      <c r="H470" s="8" t="s">
        <v>14</v>
      </c>
      <c r="I470" s="9" t="s">
        <v>31</v>
      </c>
    </row>
    <row r="471" spans="1:9">
      <c r="A471" s="63" t="s">
        <v>849</v>
      </c>
      <c r="B471" s="5" t="s">
        <v>170</v>
      </c>
      <c r="C471" s="6">
        <v>6.81</v>
      </c>
      <c r="D471" s="7">
        <v>1.1155999999999999</v>
      </c>
      <c r="E471" s="25">
        <v>1</v>
      </c>
      <c r="F471" s="26">
        <v>1.25</v>
      </c>
      <c r="G471" s="183">
        <v>0.8</v>
      </c>
      <c r="H471" s="8" t="s">
        <v>14</v>
      </c>
      <c r="I471" s="9" t="s">
        <v>31</v>
      </c>
    </row>
    <row r="472" spans="1:9">
      <c r="A472" s="64" t="s">
        <v>850</v>
      </c>
      <c r="B472" s="10" t="s">
        <v>170</v>
      </c>
      <c r="C472" s="11">
        <v>11.71</v>
      </c>
      <c r="D472" s="12">
        <v>2.4129999999999998</v>
      </c>
      <c r="E472" s="27">
        <v>1</v>
      </c>
      <c r="F472" s="28">
        <v>1.25</v>
      </c>
      <c r="G472" s="184">
        <v>0.8</v>
      </c>
      <c r="H472" s="13" t="s">
        <v>14</v>
      </c>
      <c r="I472" s="14" t="s">
        <v>31</v>
      </c>
    </row>
    <row r="473" spans="1:9">
      <c r="A473" s="63" t="s">
        <v>851</v>
      </c>
      <c r="B473" s="5" t="s">
        <v>171</v>
      </c>
      <c r="C473" s="6">
        <v>2.09</v>
      </c>
      <c r="D473" s="7">
        <v>0.36940000000000001</v>
      </c>
      <c r="E473" s="25">
        <v>1</v>
      </c>
      <c r="F473" s="26">
        <v>1.25</v>
      </c>
      <c r="G473" s="183">
        <v>0.8</v>
      </c>
      <c r="H473" s="15" t="s">
        <v>14</v>
      </c>
      <c r="I473" s="16" t="s">
        <v>31</v>
      </c>
    </row>
    <row r="474" spans="1:9">
      <c r="A474" s="63" t="s">
        <v>852</v>
      </c>
      <c r="B474" s="5" t="s">
        <v>171</v>
      </c>
      <c r="C474" s="6">
        <v>2.72</v>
      </c>
      <c r="D474" s="7">
        <v>0.47870000000000001</v>
      </c>
      <c r="E474" s="25">
        <v>1</v>
      </c>
      <c r="F474" s="26">
        <v>1.25</v>
      </c>
      <c r="G474" s="183">
        <v>0.8</v>
      </c>
      <c r="H474" s="8" t="s">
        <v>14</v>
      </c>
      <c r="I474" s="9" t="s">
        <v>31</v>
      </c>
    </row>
    <row r="475" spans="1:9">
      <c r="A475" s="63" t="s">
        <v>853</v>
      </c>
      <c r="B475" s="5" t="s">
        <v>171</v>
      </c>
      <c r="C475" s="6">
        <v>4.04</v>
      </c>
      <c r="D475" s="7">
        <v>0.71260000000000001</v>
      </c>
      <c r="E475" s="25">
        <v>1</v>
      </c>
      <c r="F475" s="26">
        <v>1.25</v>
      </c>
      <c r="G475" s="183">
        <v>0.8</v>
      </c>
      <c r="H475" s="8" t="s">
        <v>14</v>
      </c>
      <c r="I475" s="9" t="s">
        <v>31</v>
      </c>
    </row>
    <row r="476" spans="1:9">
      <c r="A476" s="64" t="s">
        <v>854</v>
      </c>
      <c r="B476" s="10" t="s">
        <v>171</v>
      </c>
      <c r="C476" s="11">
        <v>8.84</v>
      </c>
      <c r="D476" s="12">
        <v>1.8533999999999999</v>
      </c>
      <c r="E476" s="27">
        <v>1</v>
      </c>
      <c r="F476" s="28">
        <v>1.25</v>
      </c>
      <c r="G476" s="184">
        <v>0.8</v>
      </c>
      <c r="H476" s="13" t="s">
        <v>14</v>
      </c>
      <c r="I476" s="14" t="s">
        <v>31</v>
      </c>
    </row>
    <row r="477" spans="1:9">
      <c r="A477" s="63" t="s">
        <v>855</v>
      </c>
      <c r="B477" s="5" t="s">
        <v>172</v>
      </c>
      <c r="C477" s="6">
        <v>2.08</v>
      </c>
      <c r="D477" s="7">
        <v>0.45700000000000002</v>
      </c>
      <c r="E477" s="25">
        <v>1</v>
      </c>
      <c r="F477" s="26">
        <v>1.25</v>
      </c>
      <c r="G477" s="183">
        <v>0.8</v>
      </c>
      <c r="H477" s="15" t="s">
        <v>14</v>
      </c>
      <c r="I477" s="16" t="s">
        <v>31</v>
      </c>
    </row>
    <row r="478" spans="1:9">
      <c r="A478" s="63" t="s">
        <v>856</v>
      </c>
      <c r="B478" s="5" t="s">
        <v>172</v>
      </c>
      <c r="C478" s="6">
        <v>2.72</v>
      </c>
      <c r="D478" s="7">
        <v>0.56479999999999997</v>
      </c>
      <c r="E478" s="25">
        <v>1</v>
      </c>
      <c r="F478" s="26">
        <v>1.25</v>
      </c>
      <c r="G478" s="183">
        <v>0.8</v>
      </c>
      <c r="H478" s="8" t="s">
        <v>14</v>
      </c>
      <c r="I478" s="9" t="s">
        <v>31</v>
      </c>
    </row>
    <row r="479" spans="1:9">
      <c r="A479" s="63" t="s">
        <v>857</v>
      </c>
      <c r="B479" s="5" t="s">
        <v>172</v>
      </c>
      <c r="C479" s="6">
        <v>3.9</v>
      </c>
      <c r="D479" s="7">
        <v>0.79190000000000005</v>
      </c>
      <c r="E479" s="25">
        <v>1</v>
      </c>
      <c r="F479" s="26">
        <v>1.25</v>
      </c>
      <c r="G479" s="183">
        <v>0.8</v>
      </c>
      <c r="H479" s="8" t="s">
        <v>14</v>
      </c>
      <c r="I479" s="9" t="s">
        <v>31</v>
      </c>
    </row>
    <row r="480" spans="1:9">
      <c r="A480" s="64" t="s">
        <v>858</v>
      </c>
      <c r="B480" s="10" t="s">
        <v>172</v>
      </c>
      <c r="C480" s="11">
        <v>7.36</v>
      </c>
      <c r="D480" s="12">
        <v>1.7093</v>
      </c>
      <c r="E480" s="27">
        <v>1</v>
      </c>
      <c r="F480" s="28">
        <v>1.25</v>
      </c>
      <c r="G480" s="184">
        <v>0.8</v>
      </c>
      <c r="H480" s="13" t="s">
        <v>14</v>
      </c>
      <c r="I480" s="14" t="s">
        <v>31</v>
      </c>
    </row>
    <row r="481" spans="1:9">
      <c r="A481" s="63" t="s">
        <v>859</v>
      </c>
      <c r="B481" s="5" t="s">
        <v>173</v>
      </c>
      <c r="C481" s="6">
        <v>3.07</v>
      </c>
      <c r="D481" s="7">
        <v>0.50270000000000004</v>
      </c>
      <c r="E481" s="25">
        <v>1</v>
      </c>
      <c r="F481" s="26">
        <v>1.25</v>
      </c>
      <c r="G481" s="183">
        <v>0.8</v>
      </c>
      <c r="H481" s="15" t="s">
        <v>14</v>
      </c>
      <c r="I481" s="16" t="s">
        <v>31</v>
      </c>
    </row>
    <row r="482" spans="1:9">
      <c r="A482" s="63" t="s">
        <v>860</v>
      </c>
      <c r="B482" s="5" t="s">
        <v>173</v>
      </c>
      <c r="C482" s="6">
        <v>3.81</v>
      </c>
      <c r="D482" s="7">
        <v>0.67179999999999995</v>
      </c>
      <c r="E482" s="25">
        <v>1</v>
      </c>
      <c r="F482" s="26">
        <v>1.25</v>
      </c>
      <c r="G482" s="183">
        <v>0.8</v>
      </c>
      <c r="H482" s="8" t="s">
        <v>14</v>
      </c>
      <c r="I482" s="9" t="s">
        <v>31</v>
      </c>
    </row>
    <row r="483" spans="1:9">
      <c r="A483" s="63" t="s">
        <v>861</v>
      </c>
      <c r="B483" s="5" t="s">
        <v>173</v>
      </c>
      <c r="C483" s="6">
        <v>5.84</v>
      </c>
      <c r="D483" s="7">
        <v>1.1040000000000001</v>
      </c>
      <c r="E483" s="25">
        <v>1</v>
      </c>
      <c r="F483" s="26">
        <v>1.25</v>
      </c>
      <c r="G483" s="183">
        <v>0.8</v>
      </c>
      <c r="H483" s="8" t="s">
        <v>14</v>
      </c>
      <c r="I483" s="9" t="s">
        <v>31</v>
      </c>
    </row>
    <row r="484" spans="1:9">
      <c r="A484" s="64" t="s">
        <v>862</v>
      </c>
      <c r="B484" s="10" t="s">
        <v>173</v>
      </c>
      <c r="C484" s="11">
        <v>11.09</v>
      </c>
      <c r="D484" s="12">
        <v>2.5419999999999998</v>
      </c>
      <c r="E484" s="27">
        <v>1</v>
      </c>
      <c r="F484" s="28">
        <v>1.25</v>
      </c>
      <c r="G484" s="184">
        <v>0.8</v>
      </c>
      <c r="H484" s="13" t="s">
        <v>14</v>
      </c>
      <c r="I484" s="14" t="s">
        <v>31</v>
      </c>
    </row>
    <row r="485" spans="1:9">
      <c r="A485" s="63" t="s">
        <v>863</v>
      </c>
      <c r="B485" s="5" t="s">
        <v>174</v>
      </c>
      <c r="C485" s="6">
        <v>2.4</v>
      </c>
      <c r="D485" s="7">
        <v>0.50570000000000004</v>
      </c>
      <c r="E485" s="25">
        <v>1</v>
      </c>
      <c r="F485" s="26">
        <v>1.25</v>
      </c>
      <c r="G485" s="183">
        <v>0.8</v>
      </c>
      <c r="H485" s="15" t="s">
        <v>14</v>
      </c>
      <c r="I485" s="16" t="s">
        <v>31</v>
      </c>
    </row>
    <row r="486" spans="1:9">
      <c r="A486" s="63" t="s">
        <v>864</v>
      </c>
      <c r="B486" s="5" t="s">
        <v>174</v>
      </c>
      <c r="C486" s="6">
        <v>3.21</v>
      </c>
      <c r="D486" s="7">
        <v>0.66049999999999998</v>
      </c>
      <c r="E486" s="25">
        <v>1</v>
      </c>
      <c r="F486" s="26">
        <v>1.25</v>
      </c>
      <c r="G486" s="183">
        <v>0.8</v>
      </c>
      <c r="H486" s="8" t="s">
        <v>14</v>
      </c>
      <c r="I486" s="9" t="s">
        <v>31</v>
      </c>
    </row>
    <row r="487" spans="1:9">
      <c r="A487" s="63" t="s">
        <v>865</v>
      </c>
      <c r="B487" s="5" t="s">
        <v>174</v>
      </c>
      <c r="C487" s="6">
        <v>4.7699999999999996</v>
      </c>
      <c r="D487" s="7">
        <v>1.0117</v>
      </c>
      <c r="E487" s="25">
        <v>1</v>
      </c>
      <c r="F487" s="26">
        <v>1.25</v>
      </c>
      <c r="G487" s="183">
        <v>0.8</v>
      </c>
      <c r="H487" s="8" t="s">
        <v>14</v>
      </c>
      <c r="I487" s="9" t="s">
        <v>31</v>
      </c>
    </row>
    <row r="488" spans="1:9">
      <c r="A488" s="64" t="s">
        <v>866</v>
      </c>
      <c r="B488" s="10" t="s">
        <v>174</v>
      </c>
      <c r="C488" s="11">
        <v>8.92</v>
      </c>
      <c r="D488" s="12">
        <v>2.2370000000000001</v>
      </c>
      <c r="E488" s="27">
        <v>1</v>
      </c>
      <c r="F488" s="28">
        <v>1.25</v>
      </c>
      <c r="G488" s="184">
        <v>0.8</v>
      </c>
      <c r="H488" s="13" t="s">
        <v>14</v>
      </c>
      <c r="I488" s="14" t="s">
        <v>31</v>
      </c>
    </row>
    <row r="489" spans="1:9">
      <c r="A489" s="63" t="s">
        <v>867</v>
      </c>
      <c r="B489" s="5" t="s">
        <v>175</v>
      </c>
      <c r="C489" s="6">
        <v>2.36</v>
      </c>
      <c r="D489" s="7">
        <v>0.46229999999999999</v>
      </c>
      <c r="E489" s="25">
        <v>1</v>
      </c>
      <c r="F489" s="26">
        <v>1.25</v>
      </c>
      <c r="G489" s="183">
        <v>0.8</v>
      </c>
      <c r="H489" s="15" t="s">
        <v>14</v>
      </c>
      <c r="I489" s="16" t="s">
        <v>31</v>
      </c>
    </row>
    <row r="490" spans="1:9">
      <c r="A490" s="63" t="s">
        <v>868</v>
      </c>
      <c r="B490" s="5" t="s">
        <v>175</v>
      </c>
      <c r="C490" s="6">
        <v>3.31</v>
      </c>
      <c r="D490" s="7">
        <v>0.62639999999999996</v>
      </c>
      <c r="E490" s="25">
        <v>1</v>
      </c>
      <c r="F490" s="26">
        <v>1.25</v>
      </c>
      <c r="G490" s="183">
        <v>0.8</v>
      </c>
      <c r="H490" s="8" t="s">
        <v>14</v>
      </c>
      <c r="I490" s="9" t="s">
        <v>31</v>
      </c>
    </row>
    <row r="491" spans="1:9">
      <c r="A491" s="63" t="s">
        <v>869</v>
      </c>
      <c r="B491" s="5" t="s">
        <v>175</v>
      </c>
      <c r="C491" s="6">
        <v>4.91</v>
      </c>
      <c r="D491" s="7">
        <v>0.94330000000000003</v>
      </c>
      <c r="E491" s="25">
        <v>1</v>
      </c>
      <c r="F491" s="26">
        <v>1.25</v>
      </c>
      <c r="G491" s="183">
        <v>0.8</v>
      </c>
      <c r="H491" s="8" t="s">
        <v>14</v>
      </c>
      <c r="I491" s="9" t="s">
        <v>31</v>
      </c>
    </row>
    <row r="492" spans="1:9">
      <c r="A492" s="64" t="s">
        <v>870</v>
      </c>
      <c r="B492" s="10" t="s">
        <v>175</v>
      </c>
      <c r="C492" s="11">
        <v>9.5500000000000007</v>
      </c>
      <c r="D492" s="12">
        <v>2.1937000000000002</v>
      </c>
      <c r="E492" s="27">
        <v>1</v>
      </c>
      <c r="F492" s="28">
        <v>1.25</v>
      </c>
      <c r="G492" s="184">
        <v>0.8</v>
      </c>
      <c r="H492" s="13" t="s">
        <v>14</v>
      </c>
      <c r="I492" s="14" t="s">
        <v>31</v>
      </c>
    </row>
    <row r="493" spans="1:9">
      <c r="A493" s="63" t="s">
        <v>871</v>
      </c>
      <c r="B493" s="5" t="s">
        <v>176</v>
      </c>
      <c r="C493" s="6">
        <v>4.51</v>
      </c>
      <c r="D493" s="7">
        <v>1.6323000000000001</v>
      </c>
      <c r="E493" s="25">
        <v>1</v>
      </c>
      <c r="F493" s="26">
        <v>1.25</v>
      </c>
      <c r="G493" s="183">
        <v>0.8</v>
      </c>
      <c r="H493" s="15" t="s">
        <v>14</v>
      </c>
      <c r="I493" s="16" t="s">
        <v>31</v>
      </c>
    </row>
    <row r="494" spans="1:9">
      <c r="A494" s="63" t="s">
        <v>872</v>
      </c>
      <c r="B494" s="5" t="s">
        <v>176</v>
      </c>
      <c r="C494" s="6">
        <v>5.8</v>
      </c>
      <c r="D494" s="7">
        <v>2.0526</v>
      </c>
      <c r="E494" s="25">
        <v>1</v>
      </c>
      <c r="F494" s="26">
        <v>1.25</v>
      </c>
      <c r="G494" s="183">
        <v>0.8</v>
      </c>
      <c r="H494" s="8" t="s">
        <v>14</v>
      </c>
      <c r="I494" s="9" t="s">
        <v>31</v>
      </c>
    </row>
    <row r="495" spans="1:9">
      <c r="A495" s="63" t="s">
        <v>873</v>
      </c>
      <c r="B495" s="5" t="s">
        <v>176</v>
      </c>
      <c r="C495" s="6">
        <v>10.49</v>
      </c>
      <c r="D495" s="7">
        <v>3.2997000000000001</v>
      </c>
      <c r="E495" s="25">
        <v>1</v>
      </c>
      <c r="F495" s="26">
        <v>1.25</v>
      </c>
      <c r="G495" s="183">
        <v>0.8</v>
      </c>
      <c r="H495" s="8" t="s">
        <v>14</v>
      </c>
      <c r="I495" s="9" t="s">
        <v>31</v>
      </c>
    </row>
    <row r="496" spans="1:9">
      <c r="A496" s="64" t="s">
        <v>874</v>
      </c>
      <c r="B496" s="10" t="s">
        <v>176</v>
      </c>
      <c r="C496" s="11">
        <v>21.13</v>
      </c>
      <c r="D496" s="12">
        <v>7.5961999999999996</v>
      </c>
      <c r="E496" s="27">
        <v>1</v>
      </c>
      <c r="F496" s="28">
        <v>1.25</v>
      </c>
      <c r="G496" s="184">
        <v>0.8</v>
      </c>
      <c r="H496" s="13" t="s">
        <v>14</v>
      </c>
      <c r="I496" s="14" t="s">
        <v>31</v>
      </c>
    </row>
    <row r="497" spans="1:9">
      <c r="A497" s="63" t="s">
        <v>875</v>
      </c>
      <c r="B497" s="5" t="s">
        <v>177</v>
      </c>
      <c r="C497" s="6">
        <v>4.4000000000000004</v>
      </c>
      <c r="D497" s="7">
        <v>1.2431000000000001</v>
      </c>
      <c r="E497" s="25">
        <v>1</v>
      </c>
      <c r="F497" s="26">
        <v>1.25</v>
      </c>
      <c r="G497" s="183">
        <v>0.8</v>
      </c>
      <c r="H497" s="15" t="s">
        <v>14</v>
      </c>
      <c r="I497" s="16" t="s">
        <v>31</v>
      </c>
    </row>
    <row r="498" spans="1:9">
      <c r="A498" s="63" t="s">
        <v>876</v>
      </c>
      <c r="B498" s="5" t="s">
        <v>177</v>
      </c>
      <c r="C498" s="6">
        <v>6.73</v>
      </c>
      <c r="D498" s="7">
        <v>1.8024</v>
      </c>
      <c r="E498" s="25">
        <v>1</v>
      </c>
      <c r="F498" s="26">
        <v>1.25</v>
      </c>
      <c r="G498" s="183">
        <v>0.8</v>
      </c>
      <c r="H498" s="8" t="s">
        <v>14</v>
      </c>
      <c r="I498" s="9" t="s">
        <v>31</v>
      </c>
    </row>
    <row r="499" spans="1:9">
      <c r="A499" s="63" t="s">
        <v>877</v>
      </c>
      <c r="B499" s="5" t="s">
        <v>177</v>
      </c>
      <c r="C499" s="6">
        <v>10.86</v>
      </c>
      <c r="D499" s="7">
        <v>2.6798999999999999</v>
      </c>
      <c r="E499" s="25">
        <v>1</v>
      </c>
      <c r="F499" s="26">
        <v>1.25</v>
      </c>
      <c r="G499" s="183">
        <v>0.8</v>
      </c>
      <c r="H499" s="8" t="s">
        <v>14</v>
      </c>
      <c r="I499" s="9" t="s">
        <v>31</v>
      </c>
    </row>
    <row r="500" spans="1:9">
      <c r="A500" s="64" t="s">
        <v>878</v>
      </c>
      <c r="B500" s="10" t="s">
        <v>177</v>
      </c>
      <c r="C500" s="11">
        <v>18.690000000000001</v>
      </c>
      <c r="D500" s="12">
        <v>5.4291999999999998</v>
      </c>
      <c r="E500" s="27">
        <v>1</v>
      </c>
      <c r="F500" s="28">
        <v>1.25</v>
      </c>
      <c r="G500" s="184">
        <v>0.8</v>
      </c>
      <c r="H500" s="13" t="s">
        <v>14</v>
      </c>
      <c r="I500" s="14" t="s">
        <v>31</v>
      </c>
    </row>
    <row r="501" spans="1:9">
      <c r="A501" s="63" t="s">
        <v>879</v>
      </c>
      <c r="B501" s="5" t="s">
        <v>178</v>
      </c>
      <c r="C501" s="6">
        <v>3.92</v>
      </c>
      <c r="D501" s="7">
        <v>1.0777000000000001</v>
      </c>
      <c r="E501" s="25">
        <v>1</v>
      </c>
      <c r="F501" s="26">
        <v>1.25</v>
      </c>
      <c r="G501" s="183">
        <v>0.8</v>
      </c>
      <c r="H501" s="15" t="s">
        <v>14</v>
      </c>
      <c r="I501" s="16" t="s">
        <v>31</v>
      </c>
    </row>
    <row r="502" spans="1:9">
      <c r="A502" s="63" t="s">
        <v>880</v>
      </c>
      <c r="B502" s="5" t="s">
        <v>178</v>
      </c>
      <c r="C502" s="6">
        <v>5.5</v>
      </c>
      <c r="D502" s="7">
        <v>1.4311</v>
      </c>
      <c r="E502" s="25">
        <v>1</v>
      </c>
      <c r="F502" s="26">
        <v>1.25</v>
      </c>
      <c r="G502" s="183">
        <v>0.8</v>
      </c>
      <c r="H502" s="8" t="s">
        <v>14</v>
      </c>
      <c r="I502" s="9" t="s">
        <v>31</v>
      </c>
    </row>
    <row r="503" spans="1:9">
      <c r="A503" s="63" t="s">
        <v>881</v>
      </c>
      <c r="B503" s="5" t="s">
        <v>178</v>
      </c>
      <c r="C503" s="6">
        <v>8.83</v>
      </c>
      <c r="D503" s="7">
        <v>2.2660999999999998</v>
      </c>
      <c r="E503" s="25">
        <v>1</v>
      </c>
      <c r="F503" s="26">
        <v>1.25</v>
      </c>
      <c r="G503" s="183">
        <v>0.8</v>
      </c>
      <c r="H503" s="8" t="s">
        <v>14</v>
      </c>
      <c r="I503" s="9" t="s">
        <v>31</v>
      </c>
    </row>
    <row r="504" spans="1:9">
      <c r="A504" s="64" t="s">
        <v>882</v>
      </c>
      <c r="B504" s="10" t="s">
        <v>178</v>
      </c>
      <c r="C504" s="11">
        <v>16.43</v>
      </c>
      <c r="D504" s="12">
        <v>4.8621999999999996</v>
      </c>
      <c r="E504" s="27">
        <v>1</v>
      </c>
      <c r="F504" s="28">
        <v>1.25</v>
      </c>
      <c r="G504" s="184">
        <v>0.8</v>
      </c>
      <c r="H504" s="13" t="s">
        <v>14</v>
      </c>
      <c r="I504" s="14" t="s">
        <v>31</v>
      </c>
    </row>
    <row r="505" spans="1:9">
      <c r="A505" s="63" t="s">
        <v>883</v>
      </c>
      <c r="B505" s="5" t="s">
        <v>179</v>
      </c>
      <c r="C505" s="6">
        <v>2.29</v>
      </c>
      <c r="D505" s="7">
        <v>0.89970000000000006</v>
      </c>
      <c r="E505" s="25">
        <v>1</v>
      </c>
      <c r="F505" s="26">
        <v>1.25</v>
      </c>
      <c r="G505" s="183">
        <v>0.8</v>
      </c>
      <c r="H505" s="15" t="s">
        <v>14</v>
      </c>
      <c r="I505" s="16" t="s">
        <v>31</v>
      </c>
    </row>
    <row r="506" spans="1:9">
      <c r="A506" s="63" t="s">
        <v>884</v>
      </c>
      <c r="B506" s="5" t="s">
        <v>179</v>
      </c>
      <c r="C506" s="6">
        <v>3.47</v>
      </c>
      <c r="D506" s="7">
        <v>1.1593</v>
      </c>
      <c r="E506" s="25">
        <v>1</v>
      </c>
      <c r="F506" s="26">
        <v>1.25</v>
      </c>
      <c r="G506" s="183">
        <v>0.8</v>
      </c>
      <c r="H506" s="8" t="s">
        <v>14</v>
      </c>
      <c r="I506" s="9" t="s">
        <v>31</v>
      </c>
    </row>
    <row r="507" spans="1:9">
      <c r="A507" s="63" t="s">
        <v>885</v>
      </c>
      <c r="B507" s="5" t="s">
        <v>179</v>
      </c>
      <c r="C507" s="6">
        <v>6.07</v>
      </c>
      <c r="D507" s="7">
        <v>1.6788000000000001</v>
      </c>
      <c r="E507" s="25">
        <v>1</v>
      </c>
      <c r="F507" s="26">
        <v>1.25</v>
      </c>
      <c r="G507" s="183">
        <v>0.8</v>
      </c>
      <c r="H507" s="8" t="s">
        <v>14</v>
      </c>
      <c r="I507" s="9" t="s">
        <v>31</v>
      </c>
    </row>
    <row r="508" spans="1:9">
      <c r="A508" s="64" t="s">
        <v>886</v>
      </c>
      <c r="B508" s="10" t="s">
        <v>179</v>
      </c>
      <c r="C508" s="11">
        <v>13.08</v>
      </c>
      <c r="D508" s="12">
        <v>3.7246999999999999</v>
      </c>
      <c r="E508" s="27">
        <v>1</v>
      </c>
      <c r="F508" s="28">
        <v>1.25</v>
      </c>
      <c r="G508" s="184">
        <v>0.8</v>
      </c>
      <c r="H508" s="13" t="s">
        <v>14</v>
      </c>
      <c r="I508" s="14" t="s">
        <v>31</v>
      </c>
    </row>
    <row r="509" spans="1:9">
      <c r="A509" s="63" t="s">
        <v>887</v>
      </c>
      <c r="B509" s="5" t="s">
        <v>180</v>
      </c>
      <c r="C509" s="6">
        <v>4.13</v>
      </c>
      <c r="D509" s="7">
        <v>1.3448</v>
      </c>
      <c r="E509" s="25">
        <v>1</v>
      </c>
      <c r="F509" s="26">
        <v>1.25</v>
      </c>
      <c r="G509" s="183">
        <v>0.8</v>
      </c>
      <c r="H509" s="15" t="s">
        <v>14</v>
      </c>
      <c r="I509" s="16" t="s">
        <v>31</v>
      </c>
    </row>
    <row r="510" spans="1:9">
      <c r="A510" s="63" t="s">
        <v>888</v>
      </c>
      <c r="B510" s="5" t="s">
        <v>180</v>
      </c>
      <c r="C510" s="6">
        <v>5.09</v>
      </c>
      <c r="D510" s="7">
        <v>1.4772000000000001</v>
      </c>
      <c r="E510" s="25">
        <v>1</v>
      </c>
      <c r="F510" s="26">
        <v>1.25</v>
      </c>
      <c r="G510" s="183">
        <v>0.8</v>
      </c>
      <c r="H510" s="8" t="s">
        <v>14</v>
      </c>
      <c r="I510" s="9" t="s">
        <v>31</v>
      </c>
    </row>
    <row r="511" spans="1:9">
      <c r="A511" s="63" t="s">
        <v>889</v>
      </c>
      <c r="B511" s="5" t="s">
        <v>180</v>
      </c>
      <c r="C511" s="6">
        <v>9.92</v>
      </c>
      <c r="D511" s="7">
        <v>2.5198</v>
      </c>
      <c r="E511" s="25">
        <v>1</v>
      </c>
      <c r="F511" s="26">
        <v>1.25</v>
      </c>
      <c r="G511" s="183">
        <v>0.8</v>
      </c>
      <c r="H511" s="8" t="s">
        <v>14</v>
      </c>
      <c r="I511" s="9" t="s">
        <v>31</v>
      </c>
    </row>
    <row r="512" spans="1:9">
      <c r="A512" s="64" t="s">
        <v>890</v>
      </c>
      <c r="B512" s="10" t="s">
        <v>180</v>
      </c>
      <c r="C512" s="11">
        <v>21.01</v>
      </c>
      <c r="D512" s="12">
        <v>6.2077</v>
      </c>
      <c r="E512" s="27">
        <v>1</v>
      </c>
      <c r="F512" s="28">
        <v>1.25</v>
      </c>
      <c r="G512" s="184">
        <v>0.8</v>
      </c>
      <c r="H512" s="13" t="s">
        <v>14</v>
      </c>
      <c r="I512" s="14" t="s">
        <v>31</v>
      </c>
    </row>
    <row r="513" spans="1:9">
      <c r="A513" s="63" t="s">
        <v>891</v>
      </c>
      <c r="B513" s="5" t="s">
        <v>181</v>
      </c>
      <c r="C513" s="6">
        <v>2.63</v>
      </c>
      <c r="D513" s="7">
        <v>0.48559999999999998</v>
      </c>
      <c r="E513" s="25">
        <v>1</v>
      </c>
      <c r="F513" s="26">
        <v>1.25</v>
      </c>
      <c r="G513" s="183">
        <v>0.8</v>
      </c>
      <c r="H513" s="15" t="s">
        <v>14</v>
      </c>
      <c r="I513" s="16" t="s">
        <v>31</v>
      </c>
    </row>
    <row r="514" spans="1:9">
      <c r="A514" s="63" t="s">
        <v>892</v>
      </c>
      <c r="B514" s="5" t="s">
        <v>181</v>
      </c>
      <c r="C514" s="6">
        <v>3.4</v>
      </c>
      <c r="D514" s="7">
        <v>0.64190000000000003</v>
      </c>
      <c r="E514" s="25">
        <v>1</v>
      </c>
      <c r="F514" s="26">
        <v>1.25</v>
      </c>
      <c r="G514" s="183">
        <v>0.8</v>
      </c>
      <c r="H514" s="8" t="s">
        <v>14</v>
      </c>
      <c r="I514" s="9" t="s">
        <v>31</v>
      </c>
    </row>
    <row r="515" spans="1:9">
      <c r="A515" s="63" t="s">
        <v>893</v>
      </c>
      <c r="B515" s="5" t="s">
        <v>181</v>
      </c>
      <c r="C515" s="6">
        <v>5.34</v>
      </c>
      <c r="D515" s="7">
        <v>1.0769</v>
      </c>
      <c r="E515" s="25">
        <v>1</v>
      </c>
      <c r="F515" s="26">
        <v>1.25</v>
      </c>
      <c r="G515" s="183">
        <v>0.8</v>
      </c>
      <c r="H515" s="8" t="s">
        <v>14</v>
      </c>
      <c r="I515" s="9" t="s">
        <v>31</v>
      </c>
    </row>
    <row r="516" spans="1:9">
      <c r="A516" s="64" t="s">
        <v>894</v>
      </c>
      <c r="B516" s="10" t="s">
        <v>181</v>
      </c>
      <c r="C516" s="11">
        <v>11.32</v>
      </c>
      <c r="D516" s="12">
        <v>3.1204000000000001</v>
      </c>
      <c r="E516" s="27">
        <v>1</v>
      </c>
      <c r="F516" s="28">
        <v>1.25</v>
      </c>
      <c r="G516" s="184">
        <v>0.8</v>
      </c>
      <c r="H516" s="13" t="s">
        <v>14</v>
      </c>
      <c r="I516" s="14" t="s">
        <v>31</v>
      </c>
    </row>
    <row r="517" spans="1:9">
      <c r="A517" s="63" t="s">
        <v>895</v>
      </c>
      <c r="B517" s="5" t="s">
        <v>182</v>
      </c>
      <c r="C517" s="6">
        <v>2.67</v>
      </c>
      <c r="D517" s="7">
        <v>0.52080000000000004</v>
      </c>
      <c r="E517" s="25">
        <v>1</v>
      </c>
      <c r="F517" s="26">
        <v>1.25</v>
      </c>
      <c r="G517" s="183">
        <v>0.8</v>
      </c>
      <c r="H517" s="15" t="s">
        <v>14</v>
      </c>
      <c r="I517" s="16" t="s">
        <v>31</v>
      </c>
    </row>
    <row r="518" spans="1:9">
      <c r="A518" s="63" t="s">
        <v>896</v>
      </c>
      <c r="B518" s="5" t="s">
        <v>182</v>
      </c>
      <c r="C518" s="6">
        <v>3.22</v>
      </c>
      <c r="D518" s="7">
        <v>0.63229999999999997</v>
      </c>
      <c r="E518" s="25">
        <v>1</v>
      </c>
      <c r="F518" s="26">
        <v>1.25</v>
      </c>
      <c r="G518" s="183">
        <v>0.8</v>
      </c>
      <c r="H518" s="8" t="s">
        <v>14</v>
      </c>
      <c r="I518" s="9" t="s">
        <v>31</v>
      </c>
    </row>
    <row r="519" spans="1:9">
      <c r="A519" s="63" t="s">
        <v>897</v>
      </c>
      <c r="B519" s="5" t="s">
        <v>182</v>
      </c>
      <c r="C519" s="6">
        <v>4.9800000000000004</v>
      </c>
      <c r="D519" s="7">
        <v>1.0088999999999999</v>
      </c>
      <c r="E519" s="25">
        <v>1</v>
      </c>
      <c r="F519" s="26">
        <v>1.25</v>
      </c>
      <c r="G519" s="183">
        <v>0.8</v>
      </c>
      <c r="H519" s="8" t="s">
        <v>14</v>
      </c>
      <c r="I519" s="9" t="s">
        <v>31</v>
      </c>
    </row>
    <row r="520" spans="1:9">
      <c r="A520" s="64" t="s">
        <v>898</v>
      </c>
      <c r="B520" s="10" t="s">
        <v>182</v>
      </c>
      <c r="C520" s="11">
        <v>10.27</v>
      </c>
      <c r="D520" s="12">
        <v>2.6385999999999998</v>
      </c>
      <c r="E520" s="27">
        <v>1</v>
      </c>
      <c r="F520" s="28">
        <v>1.25</v>
      </c>
      <c r="G520" s="184">
        <v>0.8</v>
      </c>
      <c r="H520" s="13" t="s">
        <v>14</v>
      </c>
      <c r="I520" s="14" t="s">
        <v>31</v>
      </c>
    </row>
    <row r="521" spans="1:9">
      <c r="A521" s="63" t="s">
        <v>899</v>
      </c>
      <c r="B521" s="5" t="s">
        <v>183</v>
      </c>
      <c r="C521" s="6">
        <v>2.96</v>
      </c>
      <c r="D521" s="7">
        <v>0.66320000000000001</v>
      </c>
      <c r="E521" s="25">
        <v>1</v>
      </c>
      <c r="F521" s="26">
        <v>1.25</v>
      </c>
      <c r="G521" s="183">
        <v>0.8</v>
      </c>
      <c r="H521" s="15" t="s">
        <v>14</v>
      </c>
      <c r="I521" s="16" t="s">
        <v>31</v>
      </c>
    </row>
    <row r="522" spans="1:9">
      <c r="A522" s="63" t="s">
        <v>900</v>
      </c>
      <c r="B522" s="5" t="s">
        <v>183</v>
      </c>
      <c r="C522" s="6">
        <v>3.96</v>
      </c>
      <c r="D522" s="7">
        <v>0.8427</v>
      </c>
      <c r="E522" s="25">
        <v>1</v>
      </c>
      <c r="F522" s="26">
        <v>1.25</v>
      </c>
      <c r="G522" s="183">
        <v>0.8</v>
      </c>
      <c r="H522" s="8" t="s">
        <v>14</v>
      </c>
      <c r="I522" s="9" t="s">
        <v>31</v>
      </c>
    </row>
    <row r="523" spans="1:9">
      <c r="A523" s="63" t="s">
        <v>901</v>
      </c>
      <c r="B523" s="5" t="s">
        <v>183</v>
      </c>
      <c r="C523" s="6">
        <v>5.75</v>
      </c>
      <c r="D523" s="7">
        <v>1.1996</v>
      </c>
      <c r="E523" s="25">
        <v>1</v>
      </c>
      <c r="F523" s="26">
        <v>1.25</v>
      </c>
      <c r="G523" s="183">
        <v>0.8</v>
      </c>
      <c r="H523" s="8" t="s">
        <v>14</v>
      </c>
      <c r="I523" s="9" t="s">
        <v>31</v>
      </c>
    </row>
    <row r="524" spans="1:9">
      <c r="A524" s="64" t="s">
        <v>902</v>
      </c>
      <c r="B524" s="10" t="s">
        <v>183</v>
      </c>
      <c r="C524" s="11">
        <v>9.15</v>
      </c>
      <c r="D524" s="12">
        <v>2.1989000000000001</v>
      </c>
      <c r="E524" s="27">
        <v>1</v>
      </c>
      <c r="F524" s="28">
        <v>1.25</v>
      </c>
      <c r="G524" s="184">
        <v>0.8</v>
      </c>
      <c r="H524" s="13" t="s">
        <v>14</v>
      </c>
      <c r="I524" s="14" t="s">
        <v>31</v>
      </c>
    </row>
    <row r="525" spans="1:9">
      <c r="A525" s="63" t="s">
        <v>903</v>
      </c>
      <c r="B525" s="5" t="s">
        <v>184</v>
      </c>
      <c r="C525" s="6">
        <v>3.02</v>
      </c>
      <c r="D525" s="7">
        <v>0.52300000000000002</v>
      </c>
      <c r="E525" s="25">
        <v>1</v>
      </c>
      <c r="F525" s="26">
        <v>1.25</v>
      </c>
      <c r="G525" s="183">
        <v>0.8</v>
      </c>
      <c r="H525" s="15" t="s">
        <v>14</v>
      </c>
      <c r="I525" s="16" t="s">
        <v>31</v>
      </c>
    </row>
    <row r="526" spans="1:9">
      <c r="A526" s="63" t="s">
        <v>904</v>
      </c>
      <c r="B526" s="5" t="s">
        <v>184</v>
      </c>
      <c r="C526" s="6">
        <v>3.8</v>
      </c>
      <c r="D526" s="7">
        <v>0.66879999999999995</v>
      </c>
      <c r="E526" s="25">
        <v>1</v>
      </c>
      <c r="F526" s="26">
        <v>1.25</v>
      </c>
      <c r="G526" s="183">
        <v>0.8</v>
      </c>
      <c r="H526" s="8" t="s">
        <v>14</v>
      </c>
      <c r="I526" s="9" t="s">
        <v>31</v>
      </c>
    </row>
    <row r="527" spans="1:9">
      <c r="A527" s="63" t="s">
        <v>905</v>
      </c>
      <c r="B527" s="5" t="s">
        <v>184</v>
      </c>
      <c r="C527" s="6">
        <v>6.1</v>
      </c>
      <c r="D527" s="7">
        <v>1.1576</v>
      </c>
      <c r="E527" s="25">
        <v>1</v>
      </c>
      <c r="F527" s="26">
        <v>1.25</v>
      </c>
      <c r="G527" s="183">
        <v>0.8</v>
      </c>
      <c r="H527" s="8" t="s">
        <v>14</v>
      </c>
      <c r="I527" s="9" t="s">
        <v>31</v>
      </c>
    </row>
    <row r="528" spans="1:9">
      <c r="A528" s="64" t="s">
        <v>906</v>
      </c>
      <c r="B528" s="10" t="s">
        <v>184</v>
      </c>
      <c r="C528" s="11">
        <v>13.48</v>
      </c>
      <c r="D528" s="12">
        <v>3.2698999999999998</v>
      </c>
      <c r="E528" s="27">
        <v>1</v>
      </c>
      <c r="F528" s="28">
        <v>1.25</v>
      </c>
      <c r="G528" s="184">
        <v>0.8</v>
      </c>
      <c r="H528" s="13" t="s">
        <v>14</v>
      </c>
      <c r="I528" s="14" t="s">
        <v>31</v>
      </c>
    </row>
    <row r="529" spans="1:9">
      <c r="A529" s="63" t="s">
        <v>907</v>
      </c>
      <c r="B529" s="5" t="s">
        <v>185</v>
      </c>
      <c r="C529" s="6">
        <v>2.69</v>
      </c>
      <c r="D529" s="7">
        <v>0.52810000000000001</v>
      </c>
      <c r="E529" s="25">
        <v>1</v>
      </c>
      <c r="F529" s="26">
        <v>1.25</v>
      </c>
      <c r="G529" s="183">
        <v>0.8</v>
      </c>
      <c r="H529" s="15" t="s">
        <v>14</v>
      </c>
      <c r="I529" s="16" t="s">
        <v>31</v>
      </c>
    </row>
    <row r="530" spans="1:9">
      <c r="A530" s="63" t="s">
        <v>908</v>
      </c>
      <c r="B530" s="5" t="s">
        <v>185</v>
      </c>
      <c r="C530" s="6">
        <v>3.19</v>
      </c>
      <c r="D530" s="7">
        <v>0.65910000000000002</v>
      </c>
      <c r="E530" s="25">
        <v>1</v>
      </c>
      <c r="F530" s="26">
        <v>1.25</v>
      </c>
      <c r="G530" s="183">
        <v>0.8</v>
      </c>
      <c r="H530" s="8" t="s">
        <v>14</v>
      </c>
      <c r="I530" s="9" t="s">
        <v>31</v>
      </c>
    </row>
    <row r="531" spans="1:9">
      <c r="A531" s="63" t="s">
        <v>909</v>
      </c>
      <c r="B531" s="5" t="s">
        <v>185</v>
      </c>
      <c r="C531" s="6">
        <v>4.72</v>
      </c>
      <c r="D531" s="7">
        <v>0.98860000000000003</v>
      </c>
      <c r="E531" s="25">
        <v>1</v>
      </c>
      <c r="F531" s="26">
        <v>1.25</v>
      </c>
      <c r="G531" s="183">
        <v>0.8</v>
      </c>
      <c r="H531" s="8" t="s">
        <v>14</v>
      </c>
      <c r="I531" s="9" t="s">
        <v>31</v>
      </c>
    </row>
    <row r="532" spans="1:9">
      <c r="A532" s="64" t="s">
        <v>910</v>
      </c>
      <c r="B532" s="10" t="s">
        <v>185</v>
      </c>
      <c r="C532" s="11">
        <v>8.59</v>
      </c>
      <c r="D532" s="12">
        <v>2.3016000000000001</v>
      </c>
      <c r="E532" s="27">
        <v>1</v>
      </c>
      <c r="F532" s="28">
        <v>1.25</v>
      </c>
      <c r="G532" s="184">
        <v>0.8</v>
      </c>
      <c r="H532" s="13" t="s">
        <v>14</v>
      </c>
      <c r="I532" s="14" t="s">
        <v>31</v>
      </c>
    </row>
    <row r="533" spans="1:9">
      <c r="A533" s="63" t="s">
        <v>911</v>
      </c>
      <c r="B533" s="5" t="s">
        <v>186</v>
      </c>
      <c r="C533" s="6">
        <v>2.31</v>
      </c>
      <c r="D533" s="7">
        <v>0.54830000000000001</v>
      </c>
      <c r="E533" s="25">
        <v>1</v>
      </c>
      <c r="F533" s="26">
        <v>1.25</v>
      </c>
      <c r="G533" s="183">
        <v>0.8</v>
      </c>
      <c r="H533" s="15" t="s">
        <v>14</v>
      </c>
      <c r="I533" s="16" t="s">
        <v>31</v>
      </c>
    </row>
    <row r="534" spans="1:9">
      <c r="A534" s="63" t="s">
        <v>912</v>
      </c>
      <c r="B534" s="5" t="s">
        <v>186</v>
      </c>
      <c r="C534" s="6">
        <v>3.29</v>
      </c>
      <c r="D534" s="7">
        <v>0.73699999999999999</v>
      </c>
      <c r="E534" s="25">
        <v>1</v>
      </c>
      <c r="F534" s="26">
        <v>1.25</v>
      </c>
      <c r="G534" s="183">
        <v>0.8</v>
      </c>
      <c r="H534" s="8" t="s">
        <v>14</v>
      </c>
      <c r="I534" s="9" t="s">
        <v>31</v>
      </c>
    </row>
    <row r="535" spans="1:9">
      <c r="A535" s="63" t="s">
        <v>913</v>
      </c>
      <c r="B535" s="5" t="s">
        <v>186</v>
      </c>
      <c r="C535" s="6">
        <v>5.0599999999999996</v>
      </c>
      <c r="D535" s="7">
        <v>1.1016999999999999</v>
      </c>
      <c r="E535" s="25">
        <v>1</v>
      </c>
      <c r="F535" s="26">
        <v>1.25</v>
      </c>
      <c r="G535" s="183">
        <v>0.8</v>
      </c>
      <c r="H535" s="8" t="s">
        <v>14</v>
      </c>
      <c r="I535" s="9" t="s">
        <v>31</v>
      </c>
    </row>
    <row r="536" spans="1:9">
      <c r="A536" s="64" t="s">
        <v>914</v>
      </c>
      <c r="B536" s="10" t="s">
        <v>186</v>
      </c>
      <c r="C536" s="11">
        <v>10.17</v>
      </c>
      <c r="D536" s="12">
        <v>2.4891000000000001</v>
      </c>
      <c r="E536" s="27">
        <v>1</v>
      </c>
      <c r="F536" s="28">
        <v>1.25</v>
      </c>
      <c r="G536" s="184">
        <v>0.8</v>
      </c>
      <c r="H536" s="13" t="s">
        <v>14</v>
      </c>
      <c r="I536" s="14" t="s">
        <v>31</v>
      </c>
    </row>
    <row r="537" spans="1:9">
      <c r="A537" s="63" t="s">
        <v>915</v>
      </c>
      <c r="B537" s="5" t="s">
        <v>187</v>
      </c>
      <c r="C537" s="6">
        <v>3.53</v>
      </c>
      <c r="D537" s="7">
        <v>1.5344</v>
      </c>
      <c r="E537" s="25">
        <v>1</v>
      </c>
      <c r="F537" s="26">
        <v>1.25</v>
      </c>
      <c r="G537" s="183">
        <v>0.8</v>
      </c>
      <c r="H537" s="15" t="s">
        <v>14</v>
      </c>
      <c r="I537" s="16" t="s">
        <v>32</v>
      </c>
    </row>
    <row r="538" spans="1:9">
      <c r="A538" s="63" t="s">
        <v>916</v>
      </c>
      <c r="B538" s="5" t="s">
        <v>187</v>
      </c>
      <c r="C538" s="6">
        <v>3.81</v>
      </c>
      <c r="D538" s="7">
        <v>1.6994</v>
      </c>
      <c r="E538" s="25">
        <v>1</v>
      </c>
      <c r="F538" s="26">
        <v>1.25</v>
      </c>
      <c r="G538" s="183">
        <v>0.8</v>
      </c>
      <c r="H538" s="8" t="s">
        <v>14</v>
      </c>
      <c r="I538" s="9" t="s">
        <v>32</v>
      </c>
    </row>
    <row r="539" spans="1:9">
      <c r="A539" s="63" t="s">
        <v>917</v>
      </c>
      <c r="B539" s="5" t="s">
        <v>187</v>
      </c>
      <c r="C539" s="6">
        <v>5.03</v>
      </c>
      <c r="D539" s="7">
        <v>2.3477000000000001</v>
      </c>
      <c r="E539" s="25">
        <v>1</v>
      </c>
      <c r="F539" s="26">
        <v>1.25</v>
      </c>
      <c r="G539" s="183">
        <v>0.8</v>
      </c>
      <c r="H539" s="8" t="s">
        <v>14</v>
      </c>
      <c r="I539" s="9" t="s">
        <v>32</v>
      </c>
    </row>
    <row r="540" spans="1:9">
      <c r="A540" s="64" t="s">
        <v>918</v>
      </c>
      <c r="B540" s="10" t="s">
        <v>187</v>
      </c>
      <c r="C540" s="11">
        <v>12.5</v>
      </c>
      <c r="D540" s="12">
        <v>3.9622000000000002</v>
      </c>
      <c r="E540" s="27">
        <v>1</v>
      </c>
      <c r="F540" s="28">
        <v>1.25</v>
      </c>
      <c r="G540" s="184">
        <v>0.8</v>
      </c>
      <c r="H540" s="13" t="s">
        <v>14</v>
      </c>
      <c r="I540" s="14" t="s">
        <v>32</v>
      </c>
    </row>
    <row r="541" spans="1:9">
      <c r="A541" s="63" t="s">
        <v>919</v>
      </c>
      <c r="B541" s="5" t="s">
        <v>188</v>
      </c>
      <c r="C541" s="6">
        <v>2.89</v>
      </c>
      <c r="D541" s="7">
        <v>1.4391</v>
      </c>
      <c r="E541" s="25">
        <v>1</v>
      </c>
      <c r="F541" s="26">
        <v>1.25</v>
      </c>
      <c r="G541" s="183">
        <v>0.8</v>
      </c>
      <c r="H541" s="15" t="s">
        <v>14</v>
      </c>
      <c r="I541" s="16" t="s">
        <v>32</v>
      </c>
    </row>
    <row r="542" spans="1:9">
      <c r="A542" s="63" t="s">
        <v>920</v>
      </c>
      <c r="B542" s="5" t="s">
        <v>188</v>
      </c>
      <c r="C542" s="6">
        <v>3.3</v>
      </c>
      <c r="D542" s="7">
        <v>1.6326000000000001</v>
      </c>
      <c r="E542" s="25">
        <v>1</v>
      </c>
      <c r="F542" s="26">
        <v>1.25</v>
      </c>
      <c r="G542" s="183">
        <v>0.8</v>
      </c>
      <c r="H542" s="8" t="s">
        <v>14</v>
      </c>
      <c r="I542" s="9" t="s">
        <v>32</v>
      </c>
    </row>
    <row r="543" spans="1:9">
      <c r="A543" s="63" t="s">
        <v>921</v>
      </c>
      <c r="B543" s="5" t="s">
        <v>188</v>
      </c>
      <c r="C543" s="6">
        <v>4.87</v>
      </c>
      <c r="D543" s="7">
        <v>2.1427</v>
      </c>
      <c r="E543" s="25">
        <v>1</v>
      </c>
      <c r="F543" s="26">
        <v>1.25</v>
      </c>
      <c r="G543" s="183">
        <v>0.8</v>
      </c>
      <c r="H543" s="8" t="s">
        <v>14</v>
      </c>
      <c r="I543" s="9" t="s">
        <v>32</v>
      </c>
    </row>
    <row r="544" spans="1:9">
      <c r="A544" s="64" t="s">
        <v>922</v>
      </c>
      <c r="B544" s="10" t="s">
        <v>188</v>
      </c>
      <c r="C544" s="11">
        <v>12.35</v>
      </c>
      <c r="D544" s="12">
        <v>4.3055000000000003</v>
      </c>
      <c r="E544" s="27">
        <v>1</v>
      </c>
      <c r="F544" s="28">
        <v>1.25</v>
      </c>
      <c r="G544" s="184">
        <v>0.8</v>
      </c>
      <c r="H544" s="13" t="s">
        <v>14</v>
      </c>
      <c r="I544" s="14" t="s">
        <v>32</v>
      </c>
    </row>
    <row r="545" spans="1:9">
      <c r="A545" s="63" t="s">
        <v>923</v>
      </c>
      <c r="B545" s="5" t="s">
        <v>189</v>
      </c>
      <c r="C545" s="6">
        <v>4.3899999999999997</v>
      </c>
      <c r="D545" s="7">
        <v>4.4766000000000004</v>
      </c>
      <c r="E545" s="25">
        <v>1</v>
      </c>
      <c r="F545" s="26">
        <v>1.25</v>
      </c>
      <c r="G545" s="183">
        <v>0.8</v>
      </c>
      <c r="H545" s="15" t="s">
        <v>14</v>
      </c>
      <c r="I545" s="16" t="s">
        <v>32</v>
      </c>
    </row>
    <row r="546" spans="1:9">
      <c r="A546" s="63" t="s">
        <v>924</v>
      </c>
      <c r="B546" s="5" t="s">
        <v>189</v>
      </c>
      <c r="C546" s="6">
        <v>5.42</v>
      </c>
      <c r="D546" s="7">
        <v>5.3575999999999997</v>
      </c>
      <c r="E546" s="25">
        <v>1</v>
      </c>
      <c r="F546" s="26">
        <v>1.25</v>
      </c>
      <c r="G546" s="183">
        <v>0.8</v>
      </c>
      <c r="H546" s="8" t="s">
        <v>14</v>
      </c>
      <c r="I546" s="9" t="s">
        <v>32</v>
      </c>
    </row>
    <row r="547" spans="1:9">
      <c r="A547" s="63" t="s">
        <v>925</v>
      </c>
      <c r="B547" s="5" t="s">
        <v>189</v>
      </c>
      <c r="C547" s="6">
        <v>8.0299999999999994</v>
      </c>
      <c r="D547" s="7">
        <v>7.6398999999999999</v>
      </c>
      <c r="E547" s="25">
        <v>1</v>
      </c>
      <c r="F547" s="26">
        <v>1.25</v>
      </c>
      <c r="G547" s="183">
        <v>0.8</v>
      </c>
      <c r="H547" s="8" t="s">
        <v>14</v>
      </c>
      <c r="I547" s="9" t="s">
        <v>32</v>
      </c>
    </row>
    <row r="548" spans="1:9">
      <c r="A548" s="64" t="s">
        <v>926</v>
      </c>
      <c r="B548" s="10" t="s">
        <v>189</v>
      </c>
      <c r="C548" s="11">
        <v>15.46</v>
      </c>
      <c r="D548" s="12">
        <v>10.5504</v>
      </c>
      <c r="E548" s="27">
        <v>1</v>
      </c>
      <c r="F548" s="28">
        <v>1.25</v>
      </c>
      <c r="G548" s="184">
        <v>0.8</v>
      </c>
      <c r="H548" s="13" t="s">
        <v>14</v>
      </c>
      <c r="I548" s="14" t="s">
        <v>32</v>
      </c>
    </row>
    <row r="549" spans="1:9">
      <c r="A549" s="63" t="s">
        <v>927</v>
      </c>
      <c r="B549" s="5" t="s">
        <v>190</v>
      </c>
      <c r="C549" s="6">
        <v>2.89</v>
      </c>
      <c r="D549" s="7">
        <v>2.7723</v>
      </c>
      <c r="E549" s="25">
        <v>1</v>
      </c>
      <c r="F549" s="26">
        <v>1.25</v>
      </c>
      <c r="G549" s="183">
        <v>0.8</v>
      </c>
      <c r="H549" s="15" t="s">
        <v>14</v>
      </c>
      <c r="I549" s="16" t="s">
        <v>32</v>
      </c>
    </row>
    <row r="550" spans="1:9">
      <c r="A550" s="63" t="s">
        <v>928</v>
      </c>
      <c r="B550" s="5" t="s">
        <v>190</v>
      </c>
      <c r="C550" s="6">
        <v>3.87</v>
      </c>
      <c r="D550" s="7">
        <v>3.3279000000000001</v>
      </c>
      <c r="E550" s="25">
        <v>1</v>
      </c>
      <c r="F550" s="26">
        <v>1.25</v>
      </c>
      <c r="G550" s="183">
        <v>0.8</v>
      </c>
      <c r="H550" s="8" t="s">
        <v>14</v>
      </c>
      <c r="I550" s="9" t="s">
        <v>32</v>
      </c>
    </row>
    <row r="551" spans="1:9">
      <c r="A551" s="63" t="s">
        <v>929</v>
      </c>
      <c r="B551" s="5" t="s">
        <v>190</v>
      </c>
      <c r="C551" s="6">
        <v>6.94</v>
      </c>
      <c r="D551" s="7">
        <v>4.9545000000000003</v>
      </c>
      <c r="E551" s="25">
        <v>1</v>
      </c>
      <c r="F551" s="26">
        <v>1.25</v>
      </c>
      <c r="G551" s="183">
        <v>0.8</v>
      </c>
      <c r="H551" s="8" t="s">
        <v>14</v>
      </c>
      <c r="I551" s="9" t="s">
        <v>32</v>
      </c>
    </row>
    <row r="552" spans="1:9">
      <c r="A552" s="64" t="s">
        <v>930</v>
      </c>
      <c r="B552" s="10" t="s">
        <v>190</v>
      </c>
      <c r="C552" s="11">
        <v>17.05</v>
      </c>
      <c r="D552" s="12">
        <v>8.8245000000000005</v>
      </c>
      <c r="E552" s="27">
        <v>1</v>
      </c>
      <c r="F552" s="28">
        <v>1.25</v>
      </c>
      <c r="G552" s="184">
        <v>0.8</v>
      </c>
      <c r="H552" s="13" t="s">
        <v>14</v>
      </c>
      <c r="I552" s="14" t="s">
        <v>32</v>
      </c>
    </row>
    <row r="553" spans="1:9">
      <c r="A553" s="63" t="s">
        <v>931</v>
      </c>
      <c r="B553" s="5" t="s">
        <v>191</v>
      </c>
      <c r="C553" s="6">
        <v>5.08</v>
      </c>
      <c r="D553" s="7">
        <v>1.0055000000000001</v>
      </c>
      <c r="E553" s="25">
        <v>1</v>
      </c>
      <c r="F553" s="26">
        <v>1.25</v>
      </c>
      <c r="G553" s="183">
        <v>0.8</v>
      </c>
      <c r="H553" s="15" t="s">
        <v>14</v>
      </c>
      <c r="I553" s="16" t="s">
        <v>32</v>
      </c>
    </row>
    <row r="554" spans="1:9">
      <c r="A554" s="63" t="s">
        <v>932</v>
      </c>
      <c r="B554" s="5" t="s">
        <v>191</v>
      </c>
      <c r="C554" s="6">
        <v>7</v>
      </c>
      <c r="D554" s="7">
        <v>1.3407</v>
      </c>
      <c r="E554" s="25">
        <v>1</v>
      </c>
      <c r="F554" s="26">
        <v>1.25</v>
      </c>
      <c r="G554" s="183">
        <v>0.8</v>
      </c>
      <c r="H554" s="8" t="s">
        <v>14</v>
      </c>
      <c r="I554" s="9" t="s">
        <v>32</v>
      </c>
    </row>
    <row r="555" spans="1:9">
      <c r="A555" s="63" t="s">
        <v>933</v>
      </c>
      <c r="B555" s="5" t="s">
        <v>191</v>
      </c>
      <c r="C555" s="6">
        <v>10.64</v>
      </c>
      <c r="D555" s="7">
        <v>2.2265000000000001</v>
      </c>
      <c r="E555" s="25">
        <v>1</v>
      </c>
      <c r="F555" s="26">
        <v>1.25</v>
      </c>
      <c r="G555" s="183">
        <v>0.8</v>
      </c>
      <c r="H555" s="8" t="s">
        <v>14</v>
      </c>
      <c r="I555" s="9" t="s">
        <v>32</v>
      </c>
    </row>
    <row r="556" spans="1:9">
      <c r="A556" s="64" t="s">
        <v>934</v>
      </c>
      <c r="B556" s="10" t="s">
        <v>191</v>
      </c>
      <c r="C556" s="11">
        <v>18.88</v>
      </c>
      <c r="D556" s="12">
        <v>4.8068999999999997</v>
      </c>
      <c r="E556" s="27">
        <v>1</v>
      </c>
      <c r="F556" s="28">
        <v>1.25</v>
      </c>
      <c r="G556" s="184">
        <v>0.8</v>
      </c>
      <c r="H556" s="13" t="s">
        <v>14</v>
      </c>
      <c r="I556" s="14" t="s">
        <v>32</v>
      </c>
    </row>
    <row r="557" spans="1:9">
      <c r="A557" s="63" t="s">
        <v>935</v>
      </c>
      <c r="B557" s="5" t="s">
        <v>192</v>
      </c>
      <c r="C557" s="6">
        <v>4.07</v>
      </c>
      <c r="D557" s="7">
        <v>1.1528</v>
      </c>
      <c r="E557" s="25">
        <v>1</v>
      </c>
      <c r="F557" s="26">
        <v>1.25</v>
      </c>
      <c r="G557" s="183">
        <v>0.8</v>
      </c>
      <c r="H557" s="15" t="s">
        <v>14</v>
      </c>
      <c r="I557" s="16" t="s">
        <v>32</v>
      </c>
    </row>
    <row r="558" spans="1:9">
      <c r="A558" s="63" t="s">
        <v>936</v>
      </c>
      <c r="B558" s="5" t="s">
        <v>192</v>
      </c>
      <c r="C558" s="6">
        <v>4.83</v>
      </c>
      <c r="D558" s="7">
        <v>1.4138999999999999</v>
      </c>
      <c r="E558" s="25">
        <v>1</v>
      </c>
      <c r="F558" s="26">
        <v>1.25</v>
      </c>
      <c r="G558" s="183">
        <v>0.8</v>
      </c>
      <c r="H558" s="8" t="s">
        <v>14</v>
      </c>
      <c r="I558" s="9" t="s">
        <v>32</v>
      </c>
    </row>
    <row r="559" spans="1:9">
      <c r="A559" s="63" t="s">
        <v>937</v>
      </c>
      <c r="B559" s="5" t="s">
        <v>192</v>
      </c>
      <c r="C559" s="6">
        <v>6.66</v>
      </c>
      <c r="D559" s="7">
        <v>1.9945999999999999</v>
      </c>
      <c r="E559" s="25">
        <v>1</v>
      </c>
      <c r="F559" s="26">
        <v>1.25</v>
      </c>
      <c r="G559" s="183">
        <v>0.8</v>
      </c>
      <c r="H559" s="8" t="s">
        <v>14</v>
      </c>
      <c r="I559" s="9" t="s">
        <v>32</v>
      </c>
    </row>
    <row r="560" spans="1:9">
      <c r="A560" s="64" t="s">
        <v>938</v>
      </c>
      <c r="B560" s="10" t="s">
        <v>192</v>
      </c>
      <c r="C560" s="11">
        <v>12.29</v>
      </c>
      <c r="D560" s="12">
        <v>3.7591000000000001</v>
      </c>
      <c r="E560" s="27">
        <v>1</v>
      </c>
      <c r="F560" s="28">
        <v>1.25</v>
      </c>
      <c r="G560" s="184">
        <v>0.8</v>
      </c>
      <c r="H560" s="13" t="s">
        <v>14</v>
      </c>
      <c r="I560" s="14" t="s">
        <v>32</v>
      </c>
    </row>
    <row r="561" spans="1:9">
      <c r="A561" s="63" t="s">
        <v>939</v>
      </c>
      <c r="B561" s="5" t="s">
        <v>193</v>
      </c>
      <c r="C561" s="6">
        <v>2.62</v>
      </c>
      <c r="D561" s="7">
        <v>1.119</v>
      </c>
      <c r="E561" s="25">
        <v>1</v>
      </c>
      <c r="F561" s="26">
        <v>1.25</v>
      </c>
      <c r="G561" s="183">
        <v>0.8</v>
      </c>
      <c r="H561" s="15" t="s">
        <v>14</v>
      </c>
      <c r="I561" s="16" t="s">
        <v>32</v>
      </c>
    </row>
    <row r="562" spans="1:9">
      <c r="A562" s="63" t="s">
        <v>940</v>
      </c>
      <c r="B562" s="5" t="s">
        <v>193</v>
      </c>
      <c r="C562" s="6">
        <v>4.57</v>
      </c>
      <c r="D562" s="7">
        <v>1.5661</v>
      </c>
      <c r="E562" s="25">
        <v>1</v>
      </c>
      <c r="F562" s="26">
        <v>1.25</v>
      </c>
      <c r="G562" s="183">
        <v>0.8</v>
      </c>
      <c r="H562" s="8" t="s">
        <v>14</v>
      </c>
      <c r="I562" s="9" t="s">
        <v>32</v>
      </c>
    </row>
    <row r="563" spans="1:9">
      <c r="A563" s="63" t="s">
        <v>941</v>
      </c>
      <c r="B563" s="5" t="s">
        <v>193</v>
      </c>
      <c r="C563" s="6">
        <v>8.11</v>
      </c>
      <c r="D563" s="7">
        <v>2.3877000000000002</v>
      </c>
      <c r="E563" s="25">
        <v>1</v>
      </c>
      <c r="F563" s="26">
        <v>1.25</v>
      </c>
      <c r="G563" s="183">
        <v>0.8</v>
      </c>
      <c r="H563" s="8" t="s">
        <v>14</v>
      </c>
      <c r="I563" s="9" t="s">
        <v>32</v>
      </c>
    </row>
    <row r="564" spans="1:9">
      <c r="A564" s="64" t="s">
        <v>942</v>
      </c>
      <c r="B564" s="10" t="s">
        <v>193</v>
      </c>
      <c r="C564" s="11">
        <v>17.46</v>
      </c>
      <c r="D564" s="12">
        <v>4.7149999999999999</v>
      </c>
      <c r="E564" s="27">
        <v>1</v>
      </c>
      <c r="F564" s="28">
        <v>1.25</v>
      </c>
      <c r="G564" s="184">
        <v>0.8</v>
      </c>
      <c r="H564" s="13" t="s">
        <v>14</v>
      </c>
      <c r="I564" s="14" t="s">
        <v>32</v>
      </c>
    </row>
    <row r="565" spans="1:9">
      <c r="A565" s="63" t="s">
        <v>943</v>
      </c>
      <c r="B565" s="5" t="s">
        <v>194</v>
      </c>
      <c r="C565" s="6">
        <v>1.7</v>
      </c>
      <c r="D565" s="7">
        <v>0.88639999999999997</v>
      </c>
      <c r="E565" s="25">
        <v>1</v>
      </c>
      <c r="F565" s="26">
        <v>1.25</v>
      </c>
      <c r="G565" s="183">
        <v>0.8</v>
      </c>
      <c r="H565" s="15" t="s">
        <v>14</v>
      </c>
      <c r="I565" s="16" t="s">
        <v>32</v>
      </c>
    </row>
    <row r="566" spans="1:9">
      <c r="A566" s="63" t="s">
        <v>944</v>
      </c>
      <c r="B566" s="5" t="s">
        <v>194</v>
      </c>
      <c r="C566" s="6">
        <v>2.84</v>
      </c>
      <c r="D566" s="7">
        <v>1.1825000000000001</v>
      </c>
      <c r="E566" s="25">
        <v>1</v>
      </c>
      <c r="F566" s="26">
        <v>1.25</v>
      </c>
      <c r="G566" s="183">
        <v>0.8</v>
      </c>
      <c r="H566" s="8" t="s">
        <v>14</v>
      </c>
      <c r="I566" s="9" t="s">
        <v>32</v>
      </c>
    </row>
    <row r="567" spans="1:9">
      <c r="A567" s="63" t="s">
        <v>945</v>
      </c>
      <c r="B567" s="5" t="s">
        <v>194</v>
      </c>
      <c r="C567" s="6">
        <v>5.86</v>
      </c>
      <c r="D567" s="7">
        <v>1.6972</v>
      </c>
      <c r="E567" s="25">
        <v>1</v>
      </c>
      <c r="F567" s="26">
        <v>1.25</v>
      </c>
      <c r="G567" s="183">
        <v>0.8</v>
      </c>
      <c r="H567" s="8" t="s">
        <v>14</v>
      </c>
      <c r="I567" s="9" t="s">
        <v>32</v>
      </c>
    </row>
    <row r="568" spans="1:9">
      <c r="A568" s="64" t="s">
        <v>946</v>
      </c>
      <c r="B568" s="10" t="s">
        <v>194</v>
      </c>
      <c r="C568" s="11">
        <v>15.31</v>
      </c>
      <c r="D568" s="12">
        <v>4.5640000000000001</v>
      </c>
      <c r="E568" s="27">
        <v>1</v>
      </c>
      <c r="F568" s="28">
        <v>1.25</v>
      </c>
      <c r="G568" s="184">
        <v>0.8</v>
      </c>
      <c r="H568" s="13" t="s">
        <v>14</v>
      </c>
      <c r="I568" s="14" t="s">
        <v>32</v>
      </c>
    </row>
    <row r="569" spans="1:9">
      <c r="A569" s="63" t="s">
        <v>947</v>
      </c>
      <c r="B569" s="5" t="s">
        <v>195</v>
      </c>
      <c r="C569" s="6">
        <v>4.92</v>
      </c>
      <c r="D569" s="7">
        <v>1.5129999999999999</v>
      </c>
      <c r="E569" s="25">
        <v>1</v>
      </c>
      <c r="F569" s="26">
        <v>1.25</v>
      </c>
      <c r="G569" s="183">
        <v>0.8</v>
      </c>
      <c r="H569" s="15" t="s">
        <v>14</v>
      </c>
      <c r="I569" s="16" t="s">
        <v>32</v>
      </c>
    </row>
    <row r="570" spans="1:9">
      <c r="A570" s="63" t="s">
        <v>948</v>
      </c>
      <c r="B570" s="5" t="s">
        <v>195</v>
      </c>
      <c r="C570" s="6">
        <v>8.0299999999999994</v>
      </c>
      <c r="D570" s="7">
        <v>2.1074999999999999</v>
      </c>
      <c r="E570" s="25">
        <v>1</v>
      </c>
      <c r="F570" s="26">
        <v>1.25</v>
      </c>
      <c r="G570" s="183">
        <v>0.8</v>
      </c>
      <c r="H570" s="8" t="s">
        <v>14</v>
      </c>
      <c r="I570" s="9" t="s">
        <v>32</v>
      </c>
    </row>
    <row r="571" spans="1:9">
      <c r="A571" s="63" t="s">
        <v>949</v>
      </c>
      <c r="B571" s="5" t="s">
        <v>195</v>
      </c>
      <c r="C571" s="6">
        <v>17.57</v>
      </c>
      <c r="D571" s="7">
        <v>4.1211000000000002</v>
      </c>
      <c r="E571" s="25">
        <v>1</v>
      </c>
      <c r="F571" s="26">
        <v>1.25</v>
      </c>
      <c r="G571" s="183">
        <v>0.8</v>
      </c>
      <c r="H571" s="8" t="s">
        <v>14</v>
      </c>
      <c r="I571" s="9" t="s">
        <v>32</v>
      </c>
    </row>
    <row r="572" spans="1:9">
      <c r="A572" s="64" t="s">
        <v>950</v>
      </c>
      <c r="B572" s="10" t="s">
        <v>195</v>
      </c>
      <c r="C572" s="11">
        <v>31.77</v>
      </c>
      <c r="D572" s="12">
        <v>9.1403999999999996</v>
      </c>
      <c r="E572" s="27">
        <v>1</v>
      </c>
      <c r="F572" s="28">
        <v>1.25</v>
      </c>
      <c r="G572" s="184">
        <v>0.8</v>
      </c>
      <c r="H572" s="13" t="s">
        <v>14</v>
      </c>
      <c r="I572" s="14" t="s">
        <v>32</v>
      </c>
    </row>
    <row r="573" spans="1:9">
      <c r="A573" s="63" t="s">
        <v>951</v>
      </c>
      <c r="B573" s="5" t="s">
        <v>196</v>
      </c>
      <c r="C573" s="6">
        <v>2.5099999999999998</v>
      </c>
      <c r="D573" s="7">
        <v>1.0266999999999999</v>
      </c>
      <c r="E573" s="25">
        <v>1</v>
      </c>
      <c r="F573" s="26">
        <v>1.25</v>
      </c>
      <c r="G573" s="183">
        <v>0.8</v>
      </c>
      <c r="H573" s="15" t="s">
        <v>14</v>
      </c>
      <c r="I573" s="16" t="s">
        <v>32</v>
      </c>
    </row>
    <row r="574" spans="1:9">
      <c r="A574" s="63" t="s">
        <v>952</v>
      </c>
      <c r="B574" s="5" t="s">
        <v>196</v>
      </c>
      <c r="C574" s="6">
        <v>4.05</v>
      </c>
      <c r="D574" s="7">
        <v>1.4642999999999999</v>
      </c>
      <c r="E574" s="25">
        <v>1</v>
      </c>
      <c r="F574" s="26">
        <v>1.25</v>
      </c>
      <c r="G574" s="183">
        <v>0.8</v>
      </c>
      <c r="H574" s="8" t="s">
        <v>14</v>
      </c>
      <c r="I574" s="9" t="s">
        <v>32</v>
      </c>
    </row>
    <row r="575" spans="1:9">
      <c r="A575" s="63" t="s">
        <v>953</v>
      </c>
      <c r="B575" s="5" t="s">
        <v>196</v>
      </c>
      <c r="C575" s="6">
        <v>7.13</v>
      </c>
      <c r="D575" s="7">
        <v>2.3344999999999998</v>
      </c>
      <c r="E575" s="25">
        <v>1</v>
      </c>
      <c r="F575" s="26">
        <v>1.25</v>
      </c>
      <c r="G575" s="183">
        <v>0.8</v>
      </c>
      <c r="H575" s="8" t="s">
        <v>14</v>
      </c>
      <c r="I575" s="9" t="s">
        <v>32</v>
      </c>
    </row>
    <row r="576" spans="1:9">
      <c r="A576" s="64" t="s">
        <v>954</v>
      </c>
      <c r="B576" s="10" t="s">
        <v>196</v>
      </c>
      <c r="C576" s="11">
        <v>16.04</v>
      </c>
      <c r="D576" s="12">
        <v>4.8261000000000003</v>
      </c>
      <c r="E576" s="27">
        <v>1</v>
      </c>
      <c r="F576" s="28">
        <v>1.25</v>
      </c>
      <c r="G576" s="184">
        <v>0.8</v>
      </c>
      <c r="H576" s="13" t="s">
        <v>14</v>
      </c>
      <c r="I576" s="14" t="s">
        <v>32</v>
      </c>
    </row>
    <row r="577" spans="1:9">
      <c r="A577" s="63" t="s">
        <v>955</v>
      </c>
      <c r="B577" s="5" t="s">
        <v>197</v>
      </c>
      <c r="C577" s="6">
        <v>2.2999999999999998</v>
      </c>
      <c r="D577" s="7">
        <v>0.90439999999999998</v>
      </c>
      <c r="E577" s="25">
        <v>1</v>
      </c>
      <c r="F577" s="26">
        <v>1.25</v>
      </c>
      <c r="G577" s="183">
        <v>0.8</v>
      </c>
      <c r="H577" s="15" t="s">
        <v>14</v>
      </c>
      <c r="I577" s="16" t="s">
        <v>32</v>
      </c>
    </row>
    <row r="578" spans="1:9">
      <c r="A578" s="63" t="s">
        <v>956</v>
      </c>
      <c r="B578" s="5" t="s">
        <v>197</v>
      </c>
      <c r="C578" s="6">
        <v>4.78</v>
      </c>
      <c r="D578" s="7">
        <v>1.0911</v>
      </c>
      <c r="E578" s="25">
        <v>1</v>
      </c>
      <c r="F578" s="26">
        <v>1.25</v>
      </c>
      <c r="G578" s="183">
        <v>0.8</v>
      </c>
      <c r="H578" s="8" t="s">
        <v>14</v>
      </c>
      <c r="I578" s="9" t="s">
        <v>32</v>
      </c>
    </row>
    <row r="579" spans="1:9">
      <c r="A579" s="63" t="s">
        <v>957</v>
      </c>
      <c r="B579" s="5" t="s">
        <v>197</v>
      </c>
      <c r="C579" s="6">
        <v>7.52</v>
      </c>
      <c r="D579" s="7">
        <v>1.5973999999999999</v>
      </c>
      <c r="E579" s="25">
        <v>1</v>
      </c>
      <c r="F579" s="26">
        <v>1.25</v>
      </c>
      <c r="G579" s="183">
        <v>0.8</v>
      </c>
      <c r="H579" s="8" t="s">
        <v>14</v>
      </c>
      <c r="I579" s="9" t="s">
        <v>32</v>
      </c>
    </row>
    <row r="580" spans="1:9">
      <c r="A580" s="64" t="s">
        <v>958</v>
      </c>
      <c r="B580" s="10" t="s">
        <v>197</v>
      </c>
      <c r="C580" s="11">
        <v>14.6</v>
      </c>
      <c r="D580" s="12">
        <v>3.6775000000000002</v>
      </c>
      <c r="E580" s="27">
        <v>1</v>
      </c>
      <c r="F580" s="28">
        <v>1.25</v>
      </c>
      <c r="G580" s="184">
        <v>0.8</v>
      </c>
      <c r="H580" s="13" t="s">
        <v>14</v>
      </c>
      <c r="I580" s="14" t="s">
        <v>32</v>
      </c>
    </row>
    <row r="581" spans="1:9">
      <c r="A581" s="63" t="s">
        <v>959</v>
      </c>
      <c r="B581" s="5" t="s">
        <v>198</v>
      </c>
      <c r="C581" s="6">
        <v>1.74</v>
      </c>
      <c r="D581" s="7">
        <v>0.84309999999999996</v>
      </c>
      <c r="E581" s="25">
        <v>1</v>
      </c>
      <c r="F581" s="26">
        <v>1.25</v>
      </c>
      <c r="G581" s="183">
        <v>0.8</v>
      </c>
      <c r="H581" s="15" t="s">
        <v>14</v>
      </c>
      <c r="I581" s="16" t="s">
        <v>32</v>
      </c>
    </row>
    <row r="582" spans="1:9">
      <c r="A582" s="63" t="s">
        <v>960</v>
      </c>
      <c r="B582" s="5" t="s">
        <v>198</v>
      </c>
      <c r="C582" s="6">
        <v>2.52</v>
      </c>
      <c r="D582" s="7">
        <v>1.4697</v>
      </c>
      <c r="E582" s="25">
        <v>1</v>
      </c>
      <c r="F582" s="26">
        <v>1.25</v>
      </c>
      <c r="G582" s="183">
        <v>0.8</v>
      </c>
      <c r="H582" s="8" t="s">
        <v>14</v>
      </c>
      <c r="I582" s="9" t="s">
        <v>32</v>
      </c>
    </row>
    <row r="583" spans="1:9">
      <c r="A583" s="63" t="s">
        <v>961</v>
      </c>
      <c r="B583" s="5" t="s">
        <v>198</v>
      </c>
      <c r="C583" s="6">
        <v>6</v>
      </c>
      <c r="D583" s="7">
        <v>2.2149000000000001</v>
      </c>
      <c r="E583" s="25">
        <v>1</v>
      </c>
      <c r="F583" s="26">
        <v>1.25</v>
      </c>
      <c r="G583" s="183">
        <v>0.8</v>
      </c>
      <c r="H583" s="8" t="s">
        <v>14</v>
      </c>
      <c r="I583" s="9" t="s">
        <v>32</v>
      </c>
    </row>
    <row r="584" spans="1:9">
      <c r="A584" s="64" t="s">
        <v>962</v>
      </c>
      <c r="B584" s="10" t="s">
        <v>198</v>
      </c>
      <c r="C584" s="11">
        <v>13.9</v>
      </c>
      <c r="D584" s="12">
        <v>4.7314999999999996</v>
      </c>
      <c r="E584" s="27">
        <v>1</v>
      </c>
      <c r="F584" s="28">
        <v>1.25</v>
      </c>
      <c r="G584" s="184">
        <v>0.8</v>
      </c>
      <c r="H584" s="13" t="s">
        <v>14</v>
      </c>
      <c r="I584" s="14" t="s">
        <v>32</v>
      </c>
    </row>
    <row r="585" spans="1:9">
      <c r="A585" s="63" t="s">
        <v>963</v>
      </c>
      <c r="B585" s="5" t="s">
        <v>199</v>
      </c>
      <c r="C585" s="6">
        <v>2.14</v>
      </c>
      <c r="D585" s="7">
        <v>0.77239999999999998</v>
      </c>
      <c r="E585" s="25">
        <v>1</v>
      </c>
      <c r="F585" s="26">
        <v>1.25</v>
      </c>
      <c r="G585" s="183">
        <v>0.8</v>
      </c>
      <c r="H585" s="15" t="s">
        <v>14</v>
      </c>
      <c r="I585" s="16" t="s">
        <v>32</v>
      </c>
    </row>
    <row r="586" spans="1:9">
      <c r="A586" s="63" t="s">
        <v>964</v>
      </c>
      <c r="B586" s="5" t="s">
        <v>199</v>
      </c>
      <c r="C586" s="6">
        <v>3.68</v>
      </c>
      <c r="D586" s="7">
        <v>1.1495</v>
      </c>
      <c r="E586" s="25">
        <v>1</v>
      </c>
      <c r="F586" s="26">
        <v>1.25</v>
      </c>
      <c r="G586" s="183">
        <v>0.8</v>
      </c>
      <c r="H586" s="8" t="s">
        <v>14</v>
      </c>
      <c r="I586" s="9" t="s">
        <v>32</v>
      </c>
    </row>
    <row r="587" spans="1:9">
      <c r="A587" s="63" t="s">
        <v>965</v>
      </c>
      <c r="B587" s="5" t="s">
        <v>199</v>
      </c>
      <c r="C587" s="6">
        <v>6.72</v>
      </c>
      <c r="D587" s="7">
        <v>1.8343</v>
      </c>
      <c r="E587" s="25">
        <v>1</v>
      </c>
      <c r="F587" s="26">
        <v>1.25</v>
      </c>
      <c r="G587" s="183">
        <v>0.8</v>
      </c>
      <c r="H587" s="8" t="s">
        <v>14</v>
      </c>
      <c r="I587" s="9" t="s">
        <v>32</v>
      </c>
    </row>
    <row r="588" spans="1:9">
      <c r="A588" s="64" t="s">
        <v>966</v>
      </c>
      <c r="B588" s="10" t="s">
        <v>199</v>
      </c>
      <c r="C588" s="11">
        <v>13.97</v>
      </c>
      <c r="D588" s="12">
        <v>3.8071000000000002</v>
      </c>
      <c r="E588" s="27">
        <v>1</v>
      </c>
      <c r="F588" s="28">
        <v>1.25</v>
      </c>
      <c r="G588" s="184">
        <v>0.8</v>
      </c>
      <c r="H588" s="13" t="s">
        <v>14</v>
      </c>
      <c r="I588" s="14" t="s">
        <v>32</v>
      </c>
    </row>
    <row r="589" spans="1:9">
      <c r="A589" s="63" t="s">
        <v>967</v>
      </c>
      <c r="B589" s="5" t="s">
        <v>200</v>
      </c>
      <c r="C589" s="6">
        <v>2.78</v>
      </c>
      <c r="D589" s="7">
        <v>0.7903</v>
      </c>
      <c r="E589" s="25">
        <v>1</v>
      </c>
      <c r="F589" s="26">
        <v>1.25</v>
      </c>
      <c r="G589" s="183">
        <v>0.8</v>
      </c>
      <c r="H589" s="15" t="s">
        <v>14</v>
      </c>
      <c r="I589" s="16" t="s">
        <v>32</v>
      </c>
    </row>
    <row r="590" spans="1:9">
      <c r="A590" s="63" t="s">
        <v>968</v>
      </c>
      <c r="B590" s="5" t="s">
        <v>200</v>
      </c>
      <c r="C590" s="6">
        <v>4.99</v>
      </c>
      <c r="D590" s="7">
        <v>1.1748000000000001</v>
      </c>
      <c r="E590" s="25">
        <v>1</v>
      </c>
      <c r="F590" s="26">
        <v>1.25</v>
      </c>
      <c r="G590" s="183">
        <v>0.8</v>
      </c>
      <c r="H590" s="8" t="s">
        <v>14</v>
      </c>
      <c r="I590" s="9" t="s">
        <v>32</v>
      </c>
    </row>
    <row r="591" spans="1:9">
      <c r="A591" s="63" t="s">
        <v>969</v>
      </c>
      <c r="B591" s="5" t="s">
        <v>200</v>
      </c>
      <c r="C591" s="6">
        <v>8.98</v>
      </c>
      <c r="D591" s="7">
        <v>2.11</v>
      </c>
      <c r="E591" s="25">
        <v>1</v>
      </c>
      <c r="F591" s="26">
        <v>1.25</v>
      </c>
      <c r="G591" s="183">
        <v>0.8</v>
      </c>
      <c r="H591" s="8" t="s">
        <v>14</v>
      </c>
      <c r="I591" s="9" t="s">
        <v>32</v>
      </c>
    </row>
    <row r="592" spans="1:9">
      <c r="A592" s="64" t="s">
        <v>970</v>
      </c>
      <c r="B592" s="10" t="s">
        <v>200</v>
      </c>
      <c r="C592" s="11">
        <v>19.04</v>
      </c>
      <c r="D592" s="12">
        <v>5.0673000000000004</v>
      </c>
      <c r="E592" s="27">
        <v>1</v>
      </c>
      <c r="F592" s="28">
        <v>1.25</v>
      </c>
      <c r="G592" s="184">
        <v>0.8</v>
      </c>
      <c r="H592" s="13" t="s">
        <v>14</v>
      </c>
      <c r="I592" s="14" t="s">
        <v>32</v>
      </c>
    </row>
    <row r="593" spans="1:9">
      <c r="A593" s="63" t="s">
        <v>971</v>
      </c>
      <c r="B593" s="5" t="s">
        <v>201</v>
      </c>
      <c r="C593" s="6">
        <v>2.1</v>
      </c>
      <c r="D593" s="7">
        <v>0.98270000000000002</v>
      </c>
      <c r="E593" s="25">
        <v>1</v>
      </c>
      <c r="F593" s="26">
        <v>1.25</v>
      </c>
      <c r="G593" s="183">
        <v>0.8</v>
      </c>
      <c r="H593" s="15" t="s">
        <v>14</v>
      </c>
      <c r="I593" s="16" t="s">
        <v>32</v>
      </c>
    </row>
    <row r="594" spans="1:9">
      <c r="A594" s="63" t="s">
        <v>972</v>
      </c>
      <c r="B594" s="5" t="s">
        <v>201</v>
      </c>
      <c r="C594" s="6">
        <v>4.3499999999999996</v>
      </c>
      <c r="D594" s="7">
        <v>1.4118999999999999</v>
      </c>
      <c r="E594" s="25">
        <v>1</v>
      </c>
      <c r="F594" s="26">
        <v>1.25</v>
      </c>
      <c r="G594" s="183">
        <v>0.8</v>
      </c>
      <c r="H594" s="8" t="s">
        <v>14</v>
      </c>
      <c r="I594" s="9" t="s">
        <v>32</v>
      </c>
    </row>
    <row r="595" spans="1:9">
      <c r="A595" s="63" t="s">
        <v>973</v>
      </c>
      <c r="B595" s="5" t="s">
        <v>201</v>
      </c>
      <c r="C595" s="6">
        <v>8.24</v>
      </c>
      <c r="D595" s="7">
        <v>2.2273999999999998</v>
      </c>
      <c r="E595" s="25">
        <v>1</v>
      </c>
      <c r="F595" s="26">
        <v>1.25</v>
      </c>
      <c r="G595" s="183">
        <v>0.8</v>
      </c>
      <c r="H595" s="8" t="s">
        <v>14</v>
      </c>
      <c r="I595" s="9" t="s">
        <v>32</v>
      </c>
    </row>
    <row r="596" spans="1:9">
      <c r="A596" s="64" t="s">
        <v>974</v>
      </c>
      <c r="B596" s="10" t="s">
        <v>201</v>
      </c>
      <c r="C596" s="11">
        <v>16.670000000000002</v>
      </c>
      <c r="D596" s="12">
        <v>4.5381999999999998</v>
      </c>
      <c r="E596" s="27">
        <v>1</v>
      </c>
      <c r="F596" s="28">
        <v>1.25</v>
      </c>
      <c r="G596" s="184">
        <v>0.8</v>
      </c>
      <c r="H596" s="13" t="s">
        <v>14</v>
      </c>
      <c r="I596" s="14" t="s">
        <v>32</v>
      </c>
    </row>
    <row r="597" spans="1:9">
      <c r="A597" s="63" t="s">
        <v>975</v>
      </c>
      <c r="B597" s="5" t="s">
        <v>202</v>
      </c>
      <c r="C597" s="6">
        <v>1.61</v>
      </c>
      <c r="D597" s="7">
        <v>1.6084000000000001</v>
      </c>
      <c r="E597" s="25">
        <v>1</v>
      </c>
      <c r="F597" s="26">
        <v>1.25</v>
      </c>
      <c r="G597" s="183">
        <v>0.8</v>
      </c>
      <c r="H597" s="15" t="s">
        <v>14</v>
      </c>
      <c r="I597" s="16" t="s">
        <v>32</v>
      </c>
    </row>
    <row r="598" spans="1:9">
      <c r="A598" s="63" t="s">
        <v>976</v>
      </c>
      <c r="B598" s="5" t="s">
        <v>202</v>
      </c>
      <c r="C598" s="6">
        <v>2.97</v>
      </c>
      <c r="D598" s="7">
        <v>2.1314000000000002</v>
      </c>
      <c r="E598" s="25">
        <v>1</v>
      </c>
      <c r="F598" s="26">
        <v>1.25</v>
      </c>
      <c r="G598" s="183">
        <v>0.8</v>
      </c>
      <c r="H598" s="8" t="s">
        <v>14</v>
      </c>
      <c r="I598" s="9" t="s">
        <v>32</v>
      </c>
    </row>
    <row r="599" spans="1:9">
      <c r="A599" s="63" t="s">
        <v>977</v>
      </c>
      <c r="B599" s="5" t="s">
        <v>202</v>
      </c>
      <c r="C599" s="6">
        <v>8.1300000000000008</v>
      </c>
      <c r="D599" s="7">
        <v>3.7486000000000002</v>
      </c>
      <c r="E599" s="25">
        <v>1</v>
      </c>
      <c r="F599" s="26">
        <v>1.25</v>
      </c>
      <c r="G599" s="183">
        <v>0.8</v>
      </c>
      <c r="H599" s="8" t="s">
        <v>14</v>
      </c>
      <c r="I599" s="9" t="s">
        <v>32</v>
      </c>
    </row>
    <row r="600" spans="1:9">
      <c r="A600" s="64" t="s">
        <v>978</v>
      </c>
      <c r="B600" s="10" t="s">
        <v>202</v>
      </c>
      <c r="C600" s="11">
        <v>17.29</v>
      </c>
      <c r="D600" s="12">
        <v>7.2107999999999999</v>
      </c>
      <c r="E600" s="27">
        <v>1</v>
      </c>
      <c r="F600" s="28">
        <v>1.25</v>
      </c>
      <c r="G600" s="184">
        <v>0.8</v>
      </c>
      <c r="H600" s="13" t="s">
        <v>14</v>
      </c>
      <c r="I600" s="14" t="s">
        <v>32</v>
      </c>
    </row>
    <row r="601" spans="1:9">
      <c r="A601" s="63" t="s">
        <v>979</v>
      </c>
      <c r="B601" s="5" t="s">
        <v>203</v>
      </c>
      <c r="C601" s="6">
        <v>2.66</v>
      </c>
      <c r="D601" s="7">
        <v>0.40010000000000001</v>
      </c>
      <c r="E601" s="25">
        <v>1</v>
      </c>
      <c r="F601" s="26">
        <v>1.25</v>
      </c>
      <c r="G601" s="183">
        <v>0.8</v>
      </c>
      <c r="H601" s="15" t="s">
        <v>14</v>
      </c>
      <c r="I601" s="16" t="s">
        <v>32</v>
      </c>
    </row>
    <row r="602" spans="1:9">
      <c r="A602" s="63" t="s">
        <v>980</v>
      </c>
      <c r="B602" s="5" t="s">
        <v>203</v>
      </c>
      <c r="C602" s="6">
        <v>3.17</v>
      </c>
      <c r="D602" s="7">
        <v>0.50719999999999998</v>
      </c>
      <c r="E602" s="25">
        <v>1</v>
      </c>
      <c r="F602" s="26">
        <v>1.25</v>
      </c>
      <c r="G602" s="183">
        <v>0.8</v>
      </c>
      <c r="H602" s="8" t="s">
        <v>14</v>
      </c>
      <c r="I602" s="9" t="s">
        <v>32</v>
      </c>
    </row>
    <row r="603" spans="1:9">
      <c r="A603" s="63" t="s">
        <v>981</v>
      </c>
      <c r="B603" s="5" t="s">
        <v>203</v>
      </c>
      <c r="C603" s="6">
        <v>4.7</v>
      </c>
      <c r="D603" s="7">
        <v>0.78839999999999999</v>
      </c>
      <c r="E603" s="25">
        <v>1</v>
      </c>
      <c r="F603" s="26">
        <v>1.25</v>
      </c>
      <c r="G603" s="183">
        <v>0.8</v>
      </c>
      <c r="H603" s="8" t="s">
        <v>14</v>
      </c>
      <c r="I603" s="9" t="s">
        <v>32</v>
      </c>
    </row>
    <row r="604" spans="1:9">
      <c r="A604" s="64" t="s">
        <v>982</v>
      </c>
      <c r="B604" s="10" t="s">
        <v>203</v>
      </c>
      <c r="C604" s="11">
        <v>6.61</v>
      </c>
      <c r="D604" s="12">
        <v>1.6282000000000001</v>
      </c>
      <c r="E604" s="27">
        <v>1</v>
      </c>
      <c r="F604" s="28">
        <v>1.25</v>
      </c>
      <c r="G604" s="184">
        <v>0.8</v>
      </c>
      <c r="H604" s="13" t="s">
        <v>14</v>
      </c>
      <c r="I604" s="14" t="s">
        <v>32</v>
      </c>
    </row>
    <row r="605" spans="1:9">
      <c r="A605" s="63" t="s">
        <v>983</v>
      </c>
      <c r="B605" s="5" t="s">
        <v>204</v>
      </c>
      <c r="C605" s="6">
        <v>2.85</v>
      </c>
      <c r="D605" s="7">
        <v>0.4511</v>
      </c>
      <c r="E605" s="25">
        <v>1</v>
      </c>
      <c r="F605" s="26">
        <v>1.25</v>
      </c>
      <c r="G605" s="183">
        <v>0.8</v>
      </c>
      <c r="H605" s="15" t="s">
        <v>14</v>
      </c>
      <c r="I605" s="16" t="s">
        <v>32</v>
      </c>
    </row>
    <row r="606" spans="1:9">
      <c r="A606" s="63" t="s">
        <v>984</v>
      </c>
      <c r="B606" s="5" t="s">
        <v>204</v>
      </c>
      <c r="C606" s="6">
        <v>3.48</v>
      </c>
      <c r="D606" s="7">
        <v>0.53669999999999995</v>
      </c>
      <c r="E606" s="25">
        <v>1</v>
      </c>
      <c r="F606" s="26">
        <v>1.25</v>
      </c>
      <c r="G606" s="183">
        <v>0.8</v>
      </c>
      <c r="H606" s="8" t="s">
        <v>14</v>
      </c>
      <c r="I606" s="9" t="s">
        <v>32</v>
      </c>
    </row>
    <row r="607" spans="1:9">
      <c r="A607" s="63" t="s">
        <v>985</v>
      </c>
      <c r="B607" s="5" t="s">
        <v>204</v>
      </c>
      <c r="C607" s="6">
        <v>4.53</v>
      </c>
      <c r="D607" s="7">
        <v>0.76329999999999998</v>
      </c>
      <c r="E607" s="25">
        <v>1</v>
      </c>
      <c r="F607" s="26">
        <v>1.25</v>
      </c>
      <c r="G607" s="183">
        <v>0.8</v>
      </c>
      <c r="H607" s="8" t="s">
        <v>14</v>
      </c>
      <c r="I607" s="9" t="s">
        <v>32</v>
      </c>
    </row>
    <row r="608" spans="1:9">
      <c r="A608" s="64" t="s">
        <v>986</v>
      </c>
      <c r="B608" s="10" t="s">
        <v>204</v>
      </c>
      <c r="C608" s="11">
        <v>9.76</v>
      </c>
      <c r="D608" s="12">
        <v>2.2490999999999999</v>
      </c>
      <c r="E608" s="27">
        <v>1</v>
      </c>
      <c r="F608" s="28">
        <v>1.25</v>
      </c>
      <c r="G608" s="184">
        <v>0.8</v>
      </c>
      <c r="H608" s="13" t="s">
        <v>14</v>
      </c>
      <c r="I608" s="14" t="s">
        <v>32</v>
      </c>
    </row>
    <row r="609" spans="1:9">
      <c r="A609" s="63" t="s">
        <v>987</v>
      </c>
      <c r="B609" s="5" t="s">
        <v>205</v>
      </c>
      <c r="C609" s="6">
        <v>2.06</v>
      </c>
      <c r="D609" s="7">
        <v>0.44619999999999999</v>
      </c>
      <c r="E609" s="25">
        <v>1</v>
      </c>
      <c r="F609" s="26">
        <v>1.25</v>
      </c>
      <c r="G609" s="183">
        <v>0.8</v>
      </c>
      <c r="H609" s="15" t="s">
        <v>14</v>
      </c>
      <c r="I609" s="16" t="s">
        <v>32</v>
      </c>
    </row>
    <row r="610" spans="1:9">
      <c r="A610" s="63" t="s">
        <v>988</v>
      </c>
      <c r="B610" s="5" t="s">
        <v>205</v>
      </c>
      <c r="C610" s="6">
        <v>3.14</v>
      </c>
      <c r="D610" s="7">
        <v>0.59260000000000002</v>
      </c>
      <c r="E610" s="25">
        <v>1</v>
      </c>
      <c r="F610" s="26">
        <v>1.25</v>
      </c>
      <c r="G610" s="183">
        <v>0.8</v>
      </c>
      <c r="H610" s="8" t="s">
        <v>14</v>
      </c>
      <c r="I610" s="9" t="s">
        <v>32</v>
      </c>
    </row>
    <row r="611" spans="1:9">
      <c r="A611" s="63" t="s">
        <v>989</v>
      </c>
      <c r="B611" s="5" t="s">
        <v>205</v>
      </c>
      <c r="C611" s="6">
        <v>4.83</v>
      </c>
      <c r="D611" s="7">
        <v>0.88590000000000002</v>
      </c>
      <c r="E611" s="25">
        <v>1</v>
      </c>
      <c r="F611" s="26">
        <v>1.25</v>
      </c>
      <c r="G611" s="183">
        <v>0.8</v>
      </c>
      <c r="H611" s="8" t="s">
        <v>14</v>
      </c>
      <c r="I611" s="9" t="s">
        <v>32</v>
      </c>
    </row>
    <row r="612" spans="1:9">
      <c r="A612" s="64" t="s">
        <v>990</v>
      </c>
      <c r="B612" s="10" t="s">
        <v>205</v>
      </c>
      <c r="C612" s="11">
        <v>10.51</v>
      </c>
      <c r="D612" s="12">
        <v>2.3197000000000001</v>
      </c>
      <c r="E612" s="27">
        <v>1</v>
      </c>
      <c r="F612" s="28">
        <v>1.25</v>
      </c>
      <c r="G612" s="184">
        <v>0.8</v>
      </c>
      <c r="H612" s="13" t="s">
        <v>14</v>
      </c>
      <c r="I612" s="14" t="s">
        <v>32</v>
      </c>
    </row>
    <row r="613" spans="1:9">
      <c r="A613" s="63" t="s">
        <v>991</v>
      </c>
      <c r="B613" s="5" t="s">
        <v>206</v>
      </c>
      <c r="C613" s="6">
        <v>3.45</v>
      </c>
      <c r="D613" s="7">
        <v>0.69</v>
      </c>
      <c r="E613" s="25">
        <v>1</v>
      </c>
      <c r="F613" s="26">
        <v>1.25</v>
      </c>
      <c r="G613" s="183">
        <v>0.8</v>
      </c>
      <c r="H613" s="15" t="s">
        <v>14</v>
      </c>
      <c r="I613" s="16" t="s">
        <v>32</v>
      </c>
    </row>
    <row r="614" spans="1:9">
      <c r="A614" s="63" t="s">
        <v>992</v>
      </c>
      <c r="B614" s="5" t="s">
        <v>206</v>
      </c>
      <c r="C614" s="6">
        <v>4.33</v>
      </c>
      <c r="D614" s="7">
        <v>0.85399999999999998</v>
      </c>
      <c r="E614" s="25">
        <v>1</v>
      </c>
      <c r="F614" s="26">
        <v>1.25</v>
      </c>
      <c r="G614" s="183">
        <v>0.8</v>
      </c>
      <c r="H614" s="8" t="s">
        <v>14</v>
      </c>
      <c r="I614" s="9" t="s">
        <v>32</v>
      </c>
    </row>
    <row r="615" spans="1:9">
      <c r="A615" s="63" t="s">
        <v>993</v>
      </c>
      <c r="B615" s="5" t="s">
        <v>206</v>
      </c>
      <c r="C615" s="6">
        <v>7.11</v>
      </c>
      <c r="D615" s="7">
        <v>1.3832</v>
      </c>
      <c r="E615" s="25">
        <v>1</v>
      </c>
      <c r="F615" s="26">
        <v>1.25</v>
      </c>
      <c r="G615" s="183">
        <v>0.8</v>
      </c>
      <c r="H615" s="8" t="s">
        <v>14</v>
      </c>
      <c r="I615" s="9" t="s">
        <v>32</v>
      </c>
    </row>
    <row r="616" spans="1:9">
      <c r="A616" s="64" t="s">
        <v>994</v>
      </c>
      <c r="B616" s="10" t="s">
        <v>206</v>
      </c>
      <c r="C616" s="11">
        <v>12.36</v>
      </c>
      <c r="D616" s="12">
        <v>2.5983999999999998</v>
      </c>
      <c r="E616" s="27">
        <v>1</v>
      </c>
      <c r="F616" s="28">
        <v>1.25</v>
      </c>
      <c r="G616" s="184">
        <v>0.8</v>
      </c>
      <c r="H616" s="13" t="s">
        <v>14</v>
      </c>
      <c r="I616" s="14" t="s">
        <v>32</v>
      </c>
    </row>
    <row r="617" spans="1:9">
      <c r="A617" s="63" t="s">
        <v>995</v>
      </c>
      <c r="B617" s="5" t="s">
        <v>207</v>
      </c>
      <c r="C617" s="6">
        <v>4.08</v>
      </c>
      <c r="D617" s="7">
        <v>0.64810000000000001</v>
      </c>
      <c r="E617" s="25">
        <v>1</v>
      </c>
      <c r="F617" s="26">
        <v>1.25</v>
      </c>
      <c r="G617" s="183">
        <v>0.8</v>
      </c>
      <c r="H617" s="15" t="s">
        <v>14</v>
      </c>
      <c r="I617" s="16" t="s">
        <v>32</v>
      </c>
    </row>
    <row r="618" spans="1:9">
      <c r="A618" s="63" t="s">
        <v>996</v>
      </c>
      <c r="B618" s="5" t="s">
        <v>207</v>
      </c>
      <c r="C618" s="6">
        <v>5.36</v>
      </c>
      <c r="D618" s="7">
        <v>0.84770000000000001</v>
      </c>
      <c r="E618" s="25">
        <v>1</v>
      </c>
      <c r="F618" s="26">
        <v>1.25</v>
      </c>
      <c r="G618" s="183">
        <v>0.8</v>
      </c>
      <c r="H618" s="8" t="s">
        <v>14</v>
      </c>
      <c r="I618" s="9" t="s">
        <v>32</v>
      </c>
    </row>
    <row r="619" spans="1:9">
      <c r="A619" s="63" t="s">
        <v>997</v>
      </c>
      <c r="B619" s="5" t="s">
        <v>207</v>
      </c>
      <c r="C619" s="6">
        <v>9.27</v>
      </c>
      <c r="D619" s="7">
        <v>1.4544999999999999</v>
      </c>
      <c r="E619" s="25">
        <v>1</v>
      </c>
      <c r="F619" s="26">
        <v>1.25</v>
      </c>
      <c r="G619" s="183">
        <v>0.8</v>
      </c>
      <c r="H619" s="8" t="s">
        <v>14</v>
      </c>
      <c r="I619" s="9" t="s">
        <v>32</v>
      </c>
    </row>
    <row r="620" spans="1:9">
      <c r="A620" s="64" t="s">
        <v>998</v>
      </c>
      <c r="B620" s="10" t="s">
        <v>207</v>
      </c>
      <c r="C620" s="11">
        <v>16.36</v>
      </c>
      <c r="D620" s="12">
        <v>2.7915000000000001</v>
      </c>
      <c r="E620" s="27">
        <v>1</v>
      </c>
      <c r="F620" s="28">
        <v>1.25</v>
      </c>
      <c r="G620" s="184">
        <v>0.8</v>
      </c>
      <c r="H620" s="13" t="s">
        <v>14</v>
      </c>
      <c r="I620" s="14" t="s">
        <v>32</v>
      </c>
    </row>
    <row r="621" spans="1:9">
      <c r="A621" s="63" t="s">
        <v>999</v>
      </c>
      <c r="B621" s="5" t="s">
        <v>208</v>
      </c>
      <c r="C621" s="6">
        <v>2.94</v>
      </c>
      <c r="D621" s="7">
        <v>0.56420000000000003</v>
      </c>
      <c r="E621" s="25">
        <v>1</v>
      </c>
      <c r="F621" s="26">
        <v>1.25</v>
      </c>
      <c r="G621" s="183">
        <v>0.8</v>
      </c>
      <c r="H621" s="15" t="s">
        <v>14</v>
      </c>
      <c r="I621" s="16" t="s">
        <v>32</v>
      </c>
    </row>
    <row r="622" spans="1:9">
      <c r="A622" s="63" t="s">
        <v>1000</v>
      </c>
      <c r="B622" s="5" t="s">
        <v>208</v>
      </c>
      <c r="C622" s="6">
        <v>3.9</v>
      </c>
      <c r="D622" s="7">
        <v>0.7671</v>
      </c>
      <c r="E622" s="25">
        <v>1</v>
      </c>
      <c r="F622" s="26">
        <v>1.25</v>
      </c>
      <c r="G622" s="183">
        <v>0.8</v>
      </c>
      <c r="H622" s="8" t="s">
        <v>14</v>
      </c>
      <c r="I622" s="9" t="s">
        <v>32</v>
      </c>
    </row>
    <row r="623" spans="1:9">
      <c r="A623" s="63" t="s">
        <v>1001</v>
      </c>
      <c r="B623" s="5" t="s">
        <v>208</v>
      </c>
      <c r="C623" s="6">
        <v>6.8</v>
      </c>
      <c r="D623" s="7">
        <v>1.3788</v>
      </c>
      <c r="E623" s="25">
        <v>1</v>
      </c>
      <c r="F623" s="26">
        <v>1.25</v>
      </c>
      <c r="G623" s="183">
        <v>0.8</v>
      </c>
      <c r="H623" s="8" t="s">
        <v>14</v>
      </c>
      <c r="I623" s="9" t="s">
        <v>32</v>
      </c>
    </row>
    <row r="624" spans="1:9">
      <c r="A624" s="64" t="s">
        <v>1002</v>
      </c>
      <c r="B624" s="10" t="s">
        <v>208</v>
      </c>
      <c r="C624" s="11">
        <v>14.96</v>
      </c>
      <c r="D624" s="12">
        <v>4.0194000000000001</v>
      </c>
      <c r="E624" s="27">
        <v>1</v>
      </c>
      <c r="F624" s="28">
        <v>1.25</v>
      </c>
      <c r="G624" s="184">
        <v>0.8</v>
      </c>
      <c r="H624" s="13" t="s">
        <v>14</v>
      </c>
      <c r="I624" s="14" t="s">
        <v>32</v>
      </c>
    </row>
    <row r="625" spans="1:9">
      <c r="A625" s="63" t="s">
        <v>1003</v>
      </c>
      <c r="B625" s="5" t="s">
        <v>209</v>
      </c>
      <c r="C625" s="6">
        <v>2.75</v>
      </c>
      <c r="D625" s="7">
        <v>0.54269999999999996</v>
      </c>
      <c r="E625" s="25">
        <v>1</v>
      </c>
      <c r="F625" s="26">
        <v>1.25</v>
      </c>
      <c r="G625" s="183">
        <v>0.8</v>
      </c>
      <c r="H625" s="15" t="s">
        <v>14</v>
      </c>
      <c r="I625" s="16" t="s">
        <v>32</v>
      </c>
    </row>
    <row r="626" spans="1:9">
      <c r="A626" s="63" t="s">
        <v>1004</v>
      </c>
      <c r="B626" s="5" t="s">
        <v>209</v>
      </c>
      <c r="C626" s="6">
        <v>3.65</v>
      </c>
      <c r="D626" s="7">
        <v>0.69810000000000005</v>
      </c>
      <c r="E626" s="25">
        <v>1</v>
      </c>
      <c r="F626" s="26">
        <v>1.25</v>
      </c>
      <c r="G626" s="183">
        <v>0.8</v>
      </c>
      <c r="H626" s="8" t="s">
        <v>14</v>
      </c>
      <c r="I626" s="9" t="s">
        <v>32</v>
      </c>
    </row>
    <row r="627" spans="1:9">
      <c r="A627" s="63" t="s">
        <v>1005</v>
      </c>
      <c r="B627" s="5" t="s">
        <v>209</v>
      </c>
      <c r="C627" s="6">
        <v>4.97</v>
      </c>
      <c r="D627" s="7">
        <v>1.0118</v>
      </c>
      <c r="E627" s="25">
        <v>1</v>
      </c>
      <c r="F627" s="26">
        <v>1.25</v>
      </c>
      <c r="G627" s="183">
        <v>0.8</v>
      </c>
      <c r="H627" s="8" t="s">
        <v>14</v>
      </c>
      <c r="I627" s="9" t="s">
        <v>32</v>
      </c>
    </row>
    <row r="628" spans="1:9">
      <c r="A628" s="64" t="s">
        <v>1006</v>
      </c>
      <c r="B628" s="10" t="s">
        <v>209</v>
      </c>
      <c r="C628" s="11">
        <v>11.45</v>
      </c>
      <c r="D628" s="12">
        <v>2.5794999999999999</v>
      </c>
      <c r="E628" s="27">
        <v>1</v>
      </c>
      <c r="F628" s="28">
        <v>1.25</v>
      </c>
      <c r="G628" s="184">
        <v>0.8</v>
      </c>
      <c r="H628" s="13" t="s">
        <v>14</v>
      </c>
      <c r="I628" s="14" t="s">
        <v>32</v>
      </c>
    </row>
    <row r="629" spans="1:9">
      <c r="A629" s="63" t="s">
        <v>1007</v>
      </c>
      <c r="B629" s="5" t="s">
        <v>210</v>
      </c>
      <c r="C629" s="6">
        <v>2.09</v>
      </c>
      <c r="D629" s="7">
        <v>0.443</v>
      </c>
      <c r="E629" s="25">
        <v>1</v>
      </c>
      <c r="F629" s="26">
        <v>1.25</v>
      </c>
      <c r="G629" s="183">
        <v>0.8</v>
      </c>
      <c r="H629" s="15" t="s">
        <v>14</v>
      </c>
      <c r="I629" s="16" t="s">
        <v>32</v>
      </c>
    </row>
    <row r="630" spans="1:9">
      <c r="A630" s="63" t="s">
        <v>1008</v>
      </c>
      <c r="B630" s="5" t="s">
        <v>210</v>
      </c>
      <c r="C630" s="6">
        <v>3.95</v>
      </c>
      <c r="D630" s="7">
        <v>0.67530000000000001</v>
      </c>
      <c r="E630" s="25">
        <v>1</v>
      </c>
      <c r="F630" s="26">
        <v>1.25</v>
      </c>
      <c r="G630" s="183">
        <v>0.8</v>
      </c>
      <c r="H630" s="8" t="s">
        <v>14</v>
      </c>
      <c r="I630" s="9" t="s">
        <v>32</v>
      </c>
    </row>
    <row r="631" spans="1:9">
      <c r="A631" s="63" t="s">
        <v>1009</v>
      </c>
      <c r="B631" s="5" t="s">
        <v>210</v>
      </c>
      <c r="C631" s="6">
        <v>6.42</v>
      </c>
      <c r="D631" s="7">
        <v>1.1348</v>
      </c>
      <c r="E631" s="25">
        <v>1</v>
      </c>
      <c r="F631" s="26">
        <v>1.25</v>
      </c>
      <c r="G631" s="183">
        <v>0.8</v>
      </c>
      <c r="H631" s="8" t="s">
        <v>14</v>
      </c>
      <c r="I631" s="9" t="s">
        <v>32</v>
      </c>
    </row>
    <row r="632" spans="1:9">
      <c r="A632" s="64" t="s">
        <v>1010</v>
      </c>
      <c r="B632" s="10" t="s">
        <v>210</v>
      </c>
      <c r="C632" s="11">
        <v>12.66</v>
      </c>
      <c r="D632" s="12">
        <v>2.5087999999999999</v>
      </c>
      <c r="E632" s="27">
        <v>1</v>
      </c>
      <c r="F632" s="28">
        <v>1.25</v>
      </c>
      <c r="G632" s="184">
        <v>0.8</v>
      </c>
      <c r="H632" s="13" t="s">
        <v>14</v>
      </c>
      <c r="I632" s="14" t="s">
        <v>32</v>
      </c>
    </row>
    <row r="633" spans="1:9">
      <c r="A633" s="63" t="s">
        <v>1011</v>
      </c>
      <c r="B633" s="5" t="s">
        <v>211</v>
      </c>
      <c r="C633" s="6">
        <v>2.33</v>
      </c>
      <c r="D633" s="7">
        <v>0.44379999999999997</v>
      </c>
      <c r="E633" s="25">
        <v>1</v>
      </c>
      <c r="F633" s="26">
        <v>1.25</v>
      </c>
      <c r="G633" s="183">
        <v>0.8</v>
      </c>
      <c r="H633" s="15" t="s">
        <v>14</v>
      </c>
      <c r="I633" s="16" t="s">
        <v>32</v>
      </c>
    </row>
    <row r="634" spans="1:9">
      <c r="A634" s="63" t="s">
        <v>1012</v>
      </c>
      <c r="B634" s="5" t="s">
        <v>211</v>
      </c>
      <c r="C634" s="6">
        <v>3.27</v>
      </c>
      <c r="D634" s="7">
        <v>0.55840000000000001</v>
      </c>
      <c r="E634" s="25">
        <v>1</v>
      </c>
      <c r="F634" s="26">
        <v>1.25</v>
      </c>
      <c r="G634" s="183">
        <v>0.8</v>
      </c>
      <c r="H634" s="8" t="s">
        <v>14</v>
      </c>
      <c r="I634" s="9" t="s">
        <v>32</v>
      </c>
    </row>
    <row r="635" spans="1:9">
      <c r="A635" s="63" t="s">
        <v>1013</v>
      </c>
      <c r="B635" s="5" t="s">
        <v>211</v>
      </c>
      <c r="C635" s="6">
        <v>5.03</v>
      </c>
      <c r="D635" s="7">
        <v>0.9173</v>
      </c>
      <c r="E635" s="25">
        <v>1</v>
      </c>
      <c r="F635" s="26">
        <v>1.25</v>
      </c>
      <c r="G635" s="183">
        <v>0.8</v>
      </c>
      <c r="H635" s="8" t="s">
        <v>14</v>
      </c>
      <c r="I635" s="9" t="s">
        <v>32</v>
      </c>
    </row>
    <row r="636" spans="1:9">
      <c r="A636" s="64" t="s">
        <v>1014</v>
      </c>
      <c r="B636" s="10" t="s">
        <v>211</v>
      </c>
      <c r="C636" s="11">
        <v>10.72</v>
      </c>
      <c r="D636" s="12">
        <v>2.2048999999999999</v>
      </c>
      <c r="E636" s="27">
        <v>1</v>
      </c>
      <c r="F636" s="28">
        <v>1.25</v>
      </c>
      <c r="G636" s="184">
        <v>0.8</v>
      </c>
      <c r="H636" s="13" t="s">
        <v>14</v>
      </c>
      <c r="I636" s="14" t="s">
        <v>32</v>
      </c>
    </row>
    <row r="637" spans="1:9">
      <c r="A637" s="63" t="s">
        <v>1015</v>
      </c>
      <c r="B637" s="5" t="s">
        <v>212</v>
      </c>
      <c r="C637" s="6">
        <v>3.66</v>
      </c>
      <c r="D637" s="7">
        <v>1.2043999999999999</v>
      </c>
      <c r="E637" s="25">
        <v>1</v>
      </c>
      <c r="F637" s="26">
        <v>1.25</v>
      </c>
      <c r="G637" s="183">
        <v>0.8</v>
      </c>
      <c r="H637" s="15" t="s">
        <v>14</v>
      </c>
      <c r="I637" s="16" t="s">
        <v>32</v>
      </c>
    </row>
    <row r="638" spans="1:9">
      <c r="A638" s="63" t="s">
        <v>1016</v>
      </c>
      <c r="B638" s="5" t="s">
        <v>212</v>
      </c>
      <c r="C638" s="6">
        <v>6.74</v>
      </c>
      <c r="D638" s="7">
        <v>1.6249</v>
      </c>
      <c r="E638" s="25">
        <v>1</v>
      </c>
      <c r="F638" s="26">
        <v>1.25</v>
      </c>
      <c r="G638" s="183">
        <v>0.8</v>
      </c>
      <c r="H638" s="8" t="s">
        <v>14</v>
      </c>
      <c r="I638" s="9" t="s">
        <v>32</v>
      </c>
    </row>
    <row r="639" spans="1:9">
      <c r="A639" s="63" t="s">
        <v>1017</v>
      </c>
      <c r="B639" s="5" t="s">
        <v>212</v>
      </c>
      <c r="C639" s="6">
        <v>12.09</v>
      </c>
      <c r="D639" s="7">
        <v>2.5019</v>
      </c>
      <c r="E639" s="25">
        <v>1</v>
      </c>
      <c r="F639" s="26">
        <v>1.25</v>
      </c>
      <c r="G639" s="183">
        <v>0.8</v>
      </c>
      <c r="H639" s="8" t="s">
        <v>14</v>
      </c>
      <c r="I639" s="9" t="s">
        <v>32</v>
      </c>
    </row>
    <row r="640" spans="1:9">
      <c r="A640" s="64" t="s">
        <v>1018</v>
      </c>
      <c r="B640" s="10" t="s">
        <v>212</v>
      </c>
      <c r="C640" s="11">
        <v>25.86</v>
      </c>
      <c r="D640" s="12">
        <v>5.6734</v>
      </c>
      <c r="E640" s="27">
        <v>1</v>
      </c>
      <c r="F640" s="28">
        <v>1.25</v>
      </c>
      <c r="G640" s="184">
        <v>0.8</v>
      </c>
      <c r="H640" s="13" t="s">
        <v>14</v>
      </c>
      <c r="I640" s="14" t="s">
        <v>32</v>
      </c>
    </row>
    <row r="641" spans="1:9">
      <c r="A641" s="63" t="s">
        <v>1019</v>
      </c>
      <c r="B641" s="5" t="s">
        <v>213</v>
      </c>
      <c r="C641" s="6">
        <v>1.71</v>
      </c>
      <c r="D641" s="7">
        <v>1.0392999999999999</v>
      </c>
      <c r="E641" s="25">
        <v>1</v>
      </c>
      <c r="F641" s="26">
        <v>1.25</v>
      </c>
      <c r="G641" s="183">
        <v>0.8</v>
      </c>
      <c r="H641" s="15" t="s">
        <v>14</v>
      </c>
      <c r="I641" s="16" t="s">
        <v>32</v>
      </c>
    </row>
    <row r="642" spans="1:9">
      <c r="A642" s="63" t="s">
        <v>1020</v>
      </c>
      <c r="B642" s="5" t="s">
        <v>213</v>
      </c>
      <c r="C642" s="6">
        <v>2.17</v>
      </c>
      <c r="D642" s="7">
        <v>1.3898999999999999</v>
      </c>
      <c r="E642" s="25">
        <v>1</v>
      </c>
      <c r="F642" s="26">
        <v>1.25</v>
      </c>
      <c r="G642" s="183">
        <v>0.8</v>
      </c>
      <c r="H642" s="8" t="s">
        <v>14</v>
      </c>
      <c r="I642" s="9" t="s">
        <v>32</v>
      </c>
    </row>
    <row r="643" spans="1:9">
      <c r="A643" s="63" t="s">
        <v>1021</v>
      </c>
      <c r="B643" s="5" t="s">
        <v>213</v>
      </c>
      <c r="C643" s="6">
        <v>5.49</v>
      </c>
      <c r="D643" s="7">
        <v>1.9466000000000001</v>
      </c>
      <c r="E643" s="25">
        <v>1</v>
      </c>
      <c r="F643" s="26">
        <v>1.25</v>
      </c>
      <c r="G643" s="183">
        <v>0.8</v>
      </c>
      <c r="H643" s="8" t="s">
        <v>14</v>
      </c>
      <c r="I643" s="9" t="s">
        <v>32</v>
      </c>
    </row>
    <row r="644" spans="1:9">
      <c r="A644" s="64" t="s">
        <v>1022</v>
      </c>
      <c r="B644" s="10" t="s">
        <v>213</v>
      </c>
      <c r="C644" s="11">
        <v>12.96</v>
      </c>
      <c r="D644" s="12">
        <v>4.8960999999999997</v>
      </c>
      <c r="E644" s="27">
        <v>1</v>
      </c>
      <c r="F644" s="28">
        <v>1.25</v>
      </c>
      <c r="G644" s="184">
        <v>0.8</v>
      </c>
      <c r="H644" s="13" t="s">
        <v>14</v>
      </c>
      <c r="I644" s="14" t="s">
        <v>32</v>
      </c>
    </row>
    <row r="645" spans="1:9">
      <c r="A645" s="63" t="s">
        <v>1023</v>
      </c>
      <c r="B645" s="5" t="s">
        <v>214</v>
      </c>
      <c r="C645" s="6">
        <v>1.88</v>
      </c>
      <c r="D645" s="7">
        <v>0.92679999999999996</v>
      </c>
      <c r="E645" s="25">
        <v>1</v>
      </c>
      <c r="F645" s="26">
        <v>1.25</v>
      </c>
      <c r="G645" s="183">
        <v>0.8</v>
      </c>
      <c r="H645" s="15" t="s">
        <v>14</v>
      </c>
      <c r="I645" s="16" t="s">
        <v>32</v>
      </c>
    </row>
    <row r="646" spans="1:9">
      <c r="A646" s="63" t="s">
        <v>1024</v>
      </c>
      <c r="B646" s="5" t="s">
        <v>214</v>
      </c>
      <c r="C646" s="6">
        <v>3.01</v>
      </c>
      <c r="D646" s="7">
        <v>1.5952</v>
      </c>
      <c r="E646" s="25">
        <v>1</v>
      </c>
      <c r="F646" s="26">
        <v>1.25</v>
      </c>
      <c r="G646" s="183">
        <v>0.8</v>
      </c>
      <c r="H646" s="8" t="s">
        <v>14</v>
      </c>
      <c r="I646" s="9" t="s">
        <v>32</v>
      </c>
    </row>
    <row r="647" spans="1:9">
      <c r="A647" s="63" t="s">
        <v>1025</v>
      </c>
      <c r="B647" s="5" t="s">
        <v>214</v>
      </c>
      <c r="C647" s="6">
        <v>4.8</v>
      </c>
      <c r="D647" s="7">
        <v>1.9454</v>
      </c>
      <c r="E647" s="25">
        <v>1</v>
      </c>
      <c r="F647" s="26">
        <v>1.25</v>
      </c>
      <c r="G647" s="183">
        <v>0.8</v>
      </c>
      <c r="H647" s="8" t="s">
        <v>14</v>
      </c>
      <c r="I647" s="9" t="s">
        <v>32</v>
      </c>
    </row>
    <row r="648" spans="1:9">
      <c r="A648" s="64" t="s">
        <v>1026</v>
      </c>
      <c r="B648" s="10" t="s">
        <v>214</v>
      </c>
      <c r="C648" s="11">
        <v>17.059999999999999</v>
      </c>
      <c r="D648" s="12">
        <v>4.3071999999999999</v>
      </c>
      <c r="E648" s="27">
        <v>1</v>
      </c>
      <c r="F648" s="28">
        <v>1.25</v>
      </c>
      <c r="G648" s="184">
        <v>0.8</v>
      </c>
      <c r="H648" s="13" t="s">
        <v>14</v>
      </c>
      <c r="I648" s="14" t="s">
        <v>32</v>
      </c>
    </row>
    <row r="649" spans="1:9">
      <c r="A649" s="63" t="s">
        <v>1027</v>
      </c>
      <c r="B649" s="5" t="s">
        <v>215</v>
      </c>
      <c r="C649" s="6">
        <v>2.65</v>
      </c>
      <c r="D649" s="7">
        <v>0.77449999999999997</v>
      </c>
      <c r="E649" s="25">
        <v>1</v>
      </c>
      <c r="F649" s="26">
        <v>1.25</v>
      </c>
      <c r="G649" s="183">
        <v>0.8</v>
      </c>
      <c r="H649" s="15" t="s">
        <v>14</v>
      </c>
      <c r="I649" s="16" t="s">
        <v>32</v>
      </c>
    </row>
    <row r="650" spans="1:9">
      <c r="A650" s="63" t="s">
        <v>1028</v>
      </c>
      <c r="B650" s="5" t="s">
        <v>215</v>
      </c>
      <c r="C650" s="6">
        <v>4.7300000000000004</v>
      </c>
      <c r="D650" s="7">
        <v>1.0939000000000001</v>
      </c>
      <c r="E650" s="25">
        <v>1</v>
      </c>
      <c r="F650" s="26">
        <v>1.25</v>
      </c>
      <c r="G650" s="183">
        <v>0.8</v>
      </c>
      <c r="H650" s="8" t="s">
        <v>14</v>
      </c>
      <c r="I650" s="9" t="s">
        <v>32</v>
      </c>
    </row>
    <row r="651" spans="1:9">
      <c r="A651" s="63" t="s">
        <v>1029</v>
      </c>
      <c r="B651" s="5" t="s">
        <v>215</v>
      </c>
      <c r="C651" s="6">
        <v>8.42</v>
      </c>
      <c r="D651" s="7">
        <v>1.8050999999999999</v>
      </c>
      <c r="E651" s="25">
        <v>1</v>
      </c>
      <c r="F651" s="26">
        <v>1.25</v>
      </c>
      <c r="G651" s="183">
        <v>0.8</v>
      </c>
      <c r="H651" s="8" t="s">
        <v>14</v>
      </c>
      <c r="I651" s="9" t="s">
        <v>32</v>
      </c>
    </row>
    <row r="652" spans="1:9">
      <c r="A652" s="64" t="s">
        <v>1030</v>
      </c>
      <c r="B652" s="10" t="s">
        <v>215</v>
      </c>
      <c r="C652" s="11">
        <v>17.46</v>
      </c>
      <c r="D652" s="12">
        <v>3.8855</v>
      </c>
      <c r="E652" s="27">
        <v>1</v>
      </c>
      <c r="F652" s="28">
        <v>1.25</v>
      </c>
      <c r="G652" s="184">
        <v>0.8</v>
      </c>
      <c r="H652" s="13" t="s">
        <v>14</v>
      </c>
      <c r="I652" s="14" t="s">
        <v>32</v>
      </c>
    </row>
    <row r="653" spans="1:9">
      <c r="A653" s="63" t="s">
        <v>1031</v>
      </c>
      <c r="B653" s="5" t="s">
        <v>216</v>
      </c>
      <c r="C653" s="6">
        <v>3.68</v>
      </c>
      <c r="D653" s="7">
        <v>0.53049999999999997</v>
      </c>
      <c r="E653" s="25">
        <v>1</v>
      </c>
      <c r="F653" s="26">
        <v>1.25</v>
      </c>
      <c r="G653" s="183">
        <v>0.8</v>
      </c>
      <c r="H653" s="15" t="s">
        <v>14</v>
      </c>
      <c r="I653" s="16" t="s">
        <v>32</v>
      </c>
    </row>
    <row r="654" spans="1:9">
      <c r="A654" s="63" t="s">
        <v>1032</v>
      </c>
      <c r="B654" s="5" t="s">
        <v>216</v>
      </c>
      <c r="C654" s="6">
        <v>4.4000000000000004</v>
      </c>
      <c r="D654" s="7">
        <v>0.63729999999999998</v>
      </c>
      <c r="E654" s="25">
        <v>1</v>
      </c>
      <c r="F654" s="26">
        <v>1.25</v>
      </c>
      <c r="G654" s="183">
        <v>0.8</v>
      </c>
      <c r="H654" s="8" t="s">
        <v>14</v>
      </c>
      <c r="I654" s="9" t="s">
        <v>32</v>
      </c>
    </row>
    <row r="655" spans="1:9">
      <c r="A655" s="63" t="s">
        <v>1033</v>
      </c>
      <c r="B655" s="5" t="s">
        <v>216</v>
      </c>
      <c r="C655" s="6">
        <v>6.51</v>
      </c>
      <c r="D655" s="7">
        <v>0.98229999999999995</v>
      </c>
      <c r="E655" s="25">
        <v>1</v>
      </c>
      <c r="F655" s="26">
        <v>1.25</v>
      </c>
      <c r="G655" s="183">
        <v>0.8</v>
      </c>
      <c r="H655" s="8" t="s">
        <v>14</v>
      </c>
      <c r="I655" s="9" t="s">
        <v>32</v>
      </c>
    </row>
    <row r="656" spans="1:9">
      <c r="A656" s="64" t="s">
        <v>1034</v>
      </c>
      <c r="B656" s="10" t="s">
        <v>216</v>
      </c>
      <c r="C656" s="11">
        <v>14.42</v>
      </c>
      <c r="D656" s="12">
        <v>2.2675000000000001</v>
      </c>
      <c r="E656" s="27">
        <v>1</v>
      </c>
      <c r="F656" s="28">
        <v>1.25</v>
      </c>
      <c r="G656" s="184">
        <v>0.8</v>
      </c>
      <c r="H656" s="13" t="s">
        <v>14</v>
      </c>
      <c r="I656" s="14" t="s">
        <v>32</v>
      </c>
    </row>
    <row r="657" spans="1:9">
      <c r="A657" s="63" t="s">
        <v>1035</v>
      </c>
      <c r="B657" s="5" t="s">
        <v>217</v>
      </c>
      <c r="C657" s="6">
        <v>2.8</v>
      </c>
      <c r="D657" s="7">
        <v>0.42899999999999999</v>
      </c>
      <c r="E657" s="25">
        <v>1</v>
      </c>
      <c r="F657" s="26">
        <v>1.25</v>
      </c>
      <c r="G657" s="183">
        <v>0.8</v>
      </c>
      <c r="H657" s="15" t="s">
        <v>14</v>
      </c>
      <c r="I657" s="16" t="s">
        <v>32</v>
      </c>
    </row>
    <row r="658" spans="1:9">
      <c r="A658" s="63" t="s">
        <v>1036</v>
      </c>
      <c r="B658" s="5" t="s">
        <v>217</v>
      </c>
      <c r="C658" s="6">
        <v>3.94</v>
      </c>
      <c r="D658" s="7">
        <v>0.61799999999999999</v>
      </c>
      <c r="E658" s="25">
        <v>1</v>
      </c>
      <c r="F658" s="26">
        <v>1.25</v>
      </c>
      <c r="G658" s="183">
        <v>0.8</v>
      </c>
      <c r="H658" s="8" t="s">
        <v>14</v>
      </c>
      <c r="I658" s="9" t="s">
        <v>32</v>
      </c>
    </row>
    <row r="659" spans="1:9">
      <c r="A659" s="63" t="s">
        <v>1037</v>
      </c>
      <c r="B659" s="5" t="s">
        <v>217</v>
      </c>
      <c r="C659" s="6">
        <v>6.23</v>
      </c>
      <c r="D659" s="7">
        <v>1.1214</v>
      </c>
      <c r="E659" s="25">
        <v>1</v>
      </c>
      <c r="F659" s="26">
        <v>1.25</v>
      </c>
      <c r="G659" s="183">
        <v>0.8</v>
      </c>
      <c r="H659" s="8" t="s">
        <v>14</v>
      </c>
      <c r="I659" s="9" t="s">
        <v>32</v>
      </c>
    </row>
    <row r="660" spans="1:9">
      <c r="A660" s="64" t="s">
        <v>1038</v>
      </c>
      <c r="B660" s="10" t="s">
        <v>217</v>
      </c>
      <c r="C660" s="11">
        <v>13.15</v>
      </c>
      <c r="D660" s="12">
        <v>4.0938999999999997</v>
      </c>
      <c r="E660" s="27">
        <v>1</v>
      </c>
      <c r="F660" s="28">
        <v>1.25</v>
      </c>
      <c r="G660" s="184">
        <v>0.8</v>
      </c>
      <c r="H660" s="13" t="s">
        <v>14</v>
      </c>
      <c r="I660" s="14" t="s">
        <v>32</v>
      </c>
    </row>
    <row r="661" spans="1:9">
      <c r="A661" s="63" t="s">
        <v>1039</v>
      </c>
      <c r="B661" s="5" t="s">
        <v>218</v>
      </c>
      <c r="C661" s="6">
        <v>2.4500000000000002</v>
      </c>
      <c r="D661" s="7">
        <v>0.4763</v>
      </c>
      <c r="E661" s="25">
        <v>1</v>
      </c>
      <c r="F661" s="26">
        <v>1.25</v>
      </c>
      <c r="G661" s="183">
        <v>0.8</v>
      </c>
      <c r="H661" s="15" t="s">
        <v>14</v>
      </c>
      <c r="I661" s="16" t="s">
        <v>32</v>
      </c>
    </row>
    <row r="662" spans="1:9">
      <c r="A662" s="63" t="s">
        <v>1040</v>
      </c>
      <c r="B662" s="5" t="s">
        <v>218</v>
      </c>
      <c r="C662" s="6">
        <v>3.87</v>
      </c>
      <c r="D662" s="7">
        <v>0.66469999999999996</v>
      </c>
      <c r="E662" s="25">
        <v>1</v>
      </c>
      <c r="F662" s="26">
        <v>1.25</v>
      </c>
      <c r="G662" s="183">
        <v>0.8</v>
      </c>
      <c r="H662" s="8" t="s">
        <v>14</v>
      </c>
      <c r="I662" s="9" t="s">
        <v>32</v>
      </c>
    </row>
    <row r="663" spans="1:9">
      <c r="A663" s="63" t="s">
        <v>1041</v>
      </c>
      <c r="B663" s="5" t="s">
        <v>218</v>
      </c>
      <c r="C663" s="6">
        <v>5.94</v>
      </c>
      <c r="D663" s="7">
        <v>1.1145</v>
      </c>
      <c r="E663" s="25">
        <v>1</v>
      </c>
      <c r="F663" s="26">
        <v>1.25</v>
      </c>
      <c r="G663" s="183">
        <v>0.8</v>
      </c>
      <c r="H663" s="8" t="s">
        <v>14</v>
      </c>
      <c r="I663" s="9" t="s">
        <v>32</v>
      </c>
    </row>
    <row r="664" spans="1:9">
      <c r="A664" s="64" t="s">
        <v>1042</v>
      </c>
      <c r="B664" s="10" t="s">
        <v>218</v>
      </c>
      <c r="C664" s="11">
        <v>9.23</v>
      </c>
      <c r="D664" s="12">
        <v>2.1109</v>
      </c>
      <c r="E664" s="27">
        <v>1</v>
      </c>
      <c r="F664" s="28">
        <v>1.25</v>
      </c>
      <c r="G664" s="184">
        <v>0.8</v>
      </c>
      <c r="H664" s="13" t="s">
        <v>14</v>
      </c>
      <c r="I664" s="14" t="s">
        <v>32</v>
      </c>
    </row>
    <row r="665" spans="1:9">
      <c r="A665" s="63" t="s">
        <v>1043</v>
      </c>
      <c r="B665" s="5" t="s">
        <v>219</v>
      </c>
      <c r="C665" s="6">
        <v>2.81</v>
      </c>
      <c r="D665" s="7">
        <v>0.40849999999999997</v>
      </c>
      <c r="E665" s="25">
        <v>1</v>
      </c>
      <c r="F665" s="26">
        <v>1.25</v>
      </c>
      <c r="G665" s="183">
        <v>0.8</v>
      </c>
      <c r="H665" s="15" t="s">
        <v>14</v>
      </c>
      <c r="I665" s="16" t="s">
        <v>32</v>
      </c>
    </row>
    <row r="666" spans="1:9">
      <c r="A666" s="63" t="s">
        <v>1044</v>
      </c>
      <c r="B666" s="5" t="s">
        <v>219</v>
      </c>
      <c r="C666" s="6">
        <v>3.91</v>
      </c>
      <c r="D666" s="7">
        <v>0.57130000000000003</v>
      </c>
      <c r="E666" s="25">
        <v>1</v>
      </c>
      <c r="F666" s="26">
        <v>1.25</v>
      </c>
      <c r="G666" s="183">
        <v>0.8</v>
      </c>
      <c r="H666" s="8" t="s">
        <v>14</v>
      </c>
      <c r="I666" s="9" t="s">
        <v>32</v>
      </c>
    </row>
    <row r="667" spans="1:9">
      <c r="A667" s="63" t="s">
        <v>1045</v>
      </c>
      <c r="B667" s="5" t="s">
        <v>219</v>
      </c>
      <c r="C667" s="6">
        <v>5.73</v>
      </c>
      <c r="D667" s="7">
        <v>0.92020000000000002</v>
      </c>
      <c r="E667" s="25">
        <v>1</v>
      </c>
      <c r="F667" s="26">
        <v>1.25</v>
      </c>
      <c r="G667" s="183">
        <v>0.8</v>
      </c>
      <c r="H667" s="8" t="s">
        <v>14</v>
      </c>
      <c r="I667" s="9" t="s">
        <v>32</v>
      </c>
    </row>
    <row r="668" spans="1:9">
      <c r="A668" s="64" t="s">
        <v>1046</v>
      </c>
      <c r="B668" s="10" t="s">
        <v>219</v>
      </c>
      <c r="C668" s="11">
        <v>11.28</v>
      </c>
      <c r="D668" s="12">
        <v>2.2703000000000002</v>
      </c>
      <c r="E668" s="27">
        <v>1</v>
      </c>
      <c r="F668" s="28">
        <v>1.25</v>
      </c>
      <c r="G668" s="184">
        <v>0.8</v>
      </c>
      <c r="H668" s="13" t="s">
        <v>14</v>
      </c>
      <c r="I668" s="14" t="s">
        <v>32</v>
      </c>
    </row>
    <row r="669" spans="1:9">
      <c r="A669" s="63" t="s">
        <v>1047</v>
      </c>
      <c r="B669" s="5" t="s">
        <v>220</v>
      </c>
      <c r="C669" s="6">
        <v>1.8</v>
      </c>
      <c r="D669" s="7">
        <v>0.53569999999999995</v>
      </c>
      <c r="E669" s="25">
        <v>1</v>
      </c>
      <c r="F669" s="26">
        <v>1.25</v>
      </c>
      <c r="G669" s="183">
        <v>0.8</v>
      </c>
      <c r="H669" s="15" t="s">
        <v>14</v>
      </c>
      <c r="I669" s="16" t="s">
        <v>32</v>
      </c>
    </row>
    <row r="670" spans="1:9">
      <c r="A670" s="63" t="s">
        <v>1048</v>
      </c>
      <c r="B670" s="5" t="s">
        <v>220</v>
      </c>
      <c r="C670" s="6">
        <v>2.81</v>
      </c>
      <c r="D670" s="7">
        <v>0.63109999999999999</v>
      </c>
      <c r="E670" s="25">
        <v>1</v>
      </c>
      <c r="F670" s="26">
        <v>1.25</v>
      </c>
      <c r="G670" s="183">
        <v>0.8</v>
      </c>
      <c r="H670" s="8" t="s">
        <v>14</v>
      </c>
      <c r="I670" s="9" t="s">
        <v>32</v>
      </c>
    </row>
    <row r="671" spans="1:9">
      <c r="A671" s="63" t="s">
        <v>1049</v>
      </c>
      <c r="B671" s="5" t="s">
        <v>220</v>
      </c>
      <c r="C671" s="6">
        <v>4.5</v>
      </c>
      <c r="D671" s="7">
        <v>0.92010000000000003</v>
      </c>
      <c r="E671" s="25">
        <v>1</v>
      </c>
      <c r="F671" s="26">
        <v>1.25</v>
      </c>
      <c r="G671" s="183">
        <v>0.8</v>
      </c>
      <c r="H671" s="8" t="s">
        <v>14</v>
      </c>
      <c r="I671" s="9" t="s">
        <v>32</v>
      </c>
    </row>
    <row r="672" spans="1:9">
      <c r="A672" s="64" t="s">
        <v>1050</v>
      </c>
      <c r="B672" s="10" t="s">
        <v>220</v>
      </c>
      <c r="C672" s="11">
        <v>10.3</v>
      </c>
      <c r="D672" s="12">
        <v>2.3405999999999998</v>
      </c>
      <c r="E672" s="27">
        <v>1</v>
      </c>
      <c r="F672" s="28">
        <v>1.25</v>
      </c>
      <c r="G672" s="184">
        <v>0.8</v>
      </c>
      <c r="H672" s="13" t="s">
        <v>14</v>
      </c>
      <c r="I672" s="14" t="s">
        <v>32</v>
      </c>
    </row>
    <row r="673" spans="1:9">
      <c r="A673" s="63" t="s">
        <v>1051</v>
      </c>
      <c r="B673" s="5" t="s">
        <v>221</v>
      </c>
      <c r="C673" s="6">
        <v>2.3199999999999998</v>
      </c>
      <c r="D673" s="7">
        <v>0.3755</v>
      </c>
      <c r="E673" s="25">
        <v>1</v>
      </c>
      <c r="F673" s="26">
        <v>1.25</v>
      </c>
      <c r="G673" s="183">
        <v>0.8</v>
      </c>
      <c r="H673" s="15" t="s">
        <v>14</v>
      </c>
      <c r="I673" s="16" t="s">
        <v>32</v>
      </c>
    </row>
    <row r="674" spans="1:9">
      <c r="A674" s="63" t="s">
        <v>1052</v>
      </c>
      <c r="B674" s="5" t="s">
        <v>221</v>
      </c>
      <c r="C674" s="6">
        <v>3.31</v>
      </c>
      <c r="D674" s="7">
        <v>0.52170000000000005</v>
      </c>
      <c r="E674" s="25">
        <v>1</v>
      </c>
      <c r="F674" s="26">
        <v>1.25</v>
      </c>
      <c r="G674" s="183">
        <v>0.8</v>
      </c>
      <c r="H674" s="8" t="s">
        <v>14</v>
      </c>
      <c r="I674" s="9" t="s">
        <v>32</v>
      </c>
    </row>
    <row r="675" spans="1:9">
      <c r="A675" s="63" t="s">
        <v>1053</v>
      </c>
      <c r="B675" s="5" t="s">
        <v>221</v>
      </c>
      <c r="C675" s="6">
        <v>5.12</v>
      </c>
      <c r="D675" s="7">
        <v>0.8649</v>
      </c>
      <c r="E675" s="25">
        <v>1</v>
      </c>
      <c r="F675" s="26">
        <v>1.25</v>
      </c>
      <c r="G675" s="183">
        <v>0.8</v>
      </c>
      <c r="H675" s="8" t="s">
        <v>14</v>
      </c>
      <c r="I675" s="9" t="s">
        <v>32</v>
      </c>
    </row>
    <row r="676" spans="1:9">
      <c r="A676" s="64" t="s">
        <v>1054</v>
      </c>
      <c r="B676" s="10" t="s">
        <v>221</v>
      </c>
      <c r="C676" s="11">
        <v>12.29</v>
      </c>
      <c r="D676" s="12">
        <v>2.7566000000000002</v>
      </c>
      <c r="E676" s="27">
        <v>1</v>
      </c>
      <c r="F676" s="28">
        <v>1.25</v>
      </c>
      <c r="G676" s="184">
        <v>0.8</v>
      </c>
      <c r="H676" s="13" t="s">
        <v>14</v>
      </c>
      <c r="I676" s="14" t="s">
        <v>32</v>
      </c>
    </row>
    <row r="677" spans="1:9">
      <c r="A677" s="63" t="s">
        <v>1055</v>
      </c>
      <c r="B677" s="5" t="s">
        <v>222</v>
      </c>
      <c r="C677" s="6">
        <v>2.87</v>
      </c>
      <c r="D677" s="7">
        <v>1.3956</v>
      </c>
      <c r="E677" s="25">
        <v>1</v>
      </c>
      <c r="F677" s="26">
        <v>1.25</v>
      </c>
      <c r="G677" s="183">
        <v>0.8</v>
      </c>
      <c r="H677" s="15" t="s">
        <v>14</v>
      </c>
      <c r="I677" s="16" t="s">
        <v>32</v>
      </c>
    </row>
    <row r="678" spans="1:9">
      <c r="A678" s="63" t="s">
        <v>1056</v>
      </c>
      <c r="B678" s="5" t="s">
        <v>222</v>
      </c>
      <c r="C678" s="6">
        <v>4</v>
      </c>
      <c r="D678" s="7">
        <v>1.8484</v>
      </c>
      <c r="E678" s="25">
        <v>1</v>
      </c>
      <c r="F678" s="26">
        <v>1.25</v>
      </c>
      <c r="G678" s="183">
        <v>0.8</v>
      </c>
      <c r="H678" s="8" t="s">
        <v>14</v>
      </c>
      <c r="I678" s="9" t="s">
        <v>32</v>
      </c>
    </row>
    <row r="679" spans="1:9">
      <c r="A679" s="63" t="s">
        <v>1057</v>
      </c>
      <c r="B679" s="5" t="s">
        <v>222</v>
      </c>
      <c r="C679" s="6">
        <v>8.0399999999999991</v>
      </c>
      <c r="D679" s="7">
        <v>3.1181999999999999</v>
      </c>
      <c r="E679" s="25">
        <v>1</v>
      </c>
      <c r="F679" s="26">
        <v>1.25</v>
      </c>
      <c r="G679" s="183">
        <v>0.8</v>
      </c>
      <c r="H679" s="8" t="s">
        <v>14</v>
      </c>
      <c r="I679" s="9" t="s">
        <v>32</v>
      </c>
    </row>
    <row r="680" spans="1:9">
      <c r="A680" s="64" t="s">
        <v>1058</v>
      </c>
      <c r="B680" s="10" t="s">
        <v>222</v>
      </c>
      <c r="C680" s="11">
        <v>21.52</v>
      </c>
      <c r="D680" s="12">
        <v>7.6253000000000002</v>
      </c>
      <c r="E680" s="27">
        <v>1</v>
      </c>
      <c r="F680" s="28">
        <v>1.25</v>
      </c>
      <c r="G680" s="184">
        <v>0.8</v>
      </c>
      <c r="H680" s="13" t="s">
        <v>14</v>
      </c>
      <c r="I680" s="14" t="s">
        <v>32</v>
      </c>
    </row>
    <row r="681" spans="1:9">
      <c r="A681" s="63" t="s">
        <v>1059</v>
      </c>
      <c r="B681" s="5" t="s">
        <v>223</v>
      </c>
      <c r="C681" s="6">
        <v>1.78</v>
      </c>
      <c r="D681" s="7">
        <v>1.2890999999999999</v>
      </c>
      <c r="E681" s="25">
        <v>1</v>
      </c>
      <c r="F681" s="26">
        <v>1.25</v>
      </c>
      <c r="G681" s="183">
        <v>0.8</v>
      </c>
      <c r="H681" s="15" t="s">
        <v>14</v>
      </c>
      <c r="I681" s="16" t="s">
        <v>32</v>
      </c>
    </row>
    <row r="682" spans="1:9">
      <c r="A682" s="63" t="s">
        <v>1060</v>
      </c>
      <c r="B682" s="5" t="s">
        <v>223</v>
      </c>
      <c r="C682" s="6">
        <v>2.12</v>
      </c>
      <c r="D682" s="7">
        <v>1.3779999999999999</v>
      </c>
      <c r="E682" s="25">
        <v>1</v>
      </c>
      <c r="F682" s="26">
        <v>1.25</v>
      </c>
      <c r="G682" s="183">
        <v>0.8</v>
      </c>
      <c r="H682" s="8" t="s">
        <v>14</v>
      </c>
      <c r="I682" s="9" t="s">
        <v>32</v>
      </c>
    </row>
    <row r="683" spans="1:9">
      <c r="A683" s="63" t="s">
        <v>1061</v>
      </c>
      <c r="B683" s="5" t="s">
        <v>223</v>
      </c>
      <c r="C683" s="6">
        <v>4.45</v>
      </c>
      <c r="D683" s="7">
        <v>2.1362000000000001</v>
      </c>
      <c r="E683" s="25">
        <v>1</v>
      </c>
      <c r="F683" s="26">
        <v>1.25</v>
      </c>
      <c r="G683" s="183">
        <v>0.8</v>
      </c>
      <c r="H683" s="8" t="s">
        <v>14</v>
      </c>
      <c r="I683" s="9" t="s">
        <v>32</v>
      </c>
    </row>
    <row r="684" spans="1:9">
      <c r="A684" s="64" t="s">
        <v>1062</v>
      </c>
      <c r="B684" s="10" t="s">
        <v>223</v>
      </c>
      <c r="C684" s="11">
        <v>17.34</v>
      </c>
      <c r="D684" s="12">
        <v>6.6403999999999996</v>
      </c>
      <c r="E684" s="27">
        <v>1</v>
      </c>
      <c r="F684" s="28">
        <v>1.25</v>
      </c>
      <c r="G684" s="184">
        <v>0.8</v>
      </c>
      <c r="H684" s="13" t="s">
        <v>14</v>
      </c>
      <c r="I684" s="14" t="s">
        <v>32</v>
      </c>
    </row>
    <row r="685" spans="1:9">
      <c r="A685" s="63" t="s">
        <v>1063</v>
      </c>
      <c r="B685" s="5" t="s">
        <v>224</v>
      </c>
      <c r="C685" s="6">
        <v>1.23</v>
      </c>
      <c r="D685" s="7">
        <v>0.74909999999999999</v>
      </c>
      <c r="E685" s="25">
        <v>1</v>
      </c>
      <c r="F685" s="26">
        <v>1.25</v>
      </c>
      <c r="G685" s="183">
        <v>0.8</v>
      </c>
      <c r="H685" s="15" t="s">
        <v>14</v>
      </c>
      <c r="I685" s="16" t="s">
        <v>32</v>
      </c>
    </row>
    <row r="686" spans="1:9">
      <c r="A686" s="63" t="s">
        <v>1064</v>
      </c>
      <c r="B686" s="5" t="s">
        <v>224</v>
      </c>
      <c r="C686" s="6">
        <v>1.97</v>
      </c>
      <c r="D686" s="7">
        <v>0.96870000000000001</v>
      </c>
      <c r="E686" s="25">
        <v>1</v>
      </c>
      <c r="F686" s="26">
        <v>1.25</v>
      </c>
      <c r="G686" s="183">
        <v>0.8</v>
      </c>
      <c r="H686" s="8" t="s">
        <v>14</v>
      </c>
      <c r="I686" s="9" t="s">
        <v>32</v>
      </c>
    </row>
    <row r="687" spans="1:9">
      <c r="A687" s="63" t="s">
        <v>1065</v>
      </c>
      <c r="B687" s="5" t="s">
        <v>224</v>
      </c>
      <c r="C687" s="6">
        <v>6.24</v>
      </c>
      <c r="D687" s="7">
        <v>2.0569999999999999</v>
      </c>
      <c r="E687" s="25">
        <v>1</v>
      </c>
      <c r="F687" s="26">
        <v>1.25</v>
      </c>
      <c r="G687" s="183">
        <v>0.8</v>
      </c>
      <c r="H687" s="8" t="s">
        <v>14</v>
      </c>
      <c r="I687" s="9" t="s">
        <v>32</v>
      </c>
    </row>
    <row r="688" spans="1:9">
      <c r="A688" s="64" t="s">
        <v>1066</v>
      </c>
      <c r="B688" s="10" t="s">
        <v>224</v>
      </c>
      <c r="C688" s="11">
        <v>16.079999999999998</v>
      </c>
      <c r="D688" s="12">
        <v>4.5469999999999997</v>
      </c>
      <c r="E688" s="27">
        <v>1</v>
      </c>
      <c r="F688" s="28">
        <v>1.25</v>
      </c>
      <c r="G688" s="184">
        <v>0.8</v>
      </c>
      <c r="H688" s="13" t="s">
        <v>14</v>
      </c>
      <c r="I688" s="14" t="s">
        <v>32</v>
      </c>
    </row>
    <row r="689" spans="1:9">
      <c r="A689" s="63" t="s">
        <v>1067</v>
      </c>
      <c r="B689" s="5" t="s">
        <v>225</v>
      </c>
      <c r="C689" s="6">
        <v>3.51</v>
      </c>
      <c r="D689" s="7">
        <v>1.2629999999999999</v>
      </c>
      <c r="E689" s="25">
        <v>1</v>
      </c>
      <c r="F689" s="26">
        <v>1.25</v>
      </c>
      <c r="G689" s="183">
        <v>0.8</v>
      </c>
      <c r="H689" s="15" t="s">
        <v>14</v>
      </c>
      <c r="I689" s="16" t="s">
        <v>32</v>
      </c>
    </row>
    <row r="690" spans="1:9">
      <c r="A690" s="63" t="s">
        <v>1068</v>
      </c>
      <c r="B690" s="5" t="s">
        <v>225</v>
      </c>
      <c r="C690" s="6">
        <v>5.18</v>
      </c>
      <c r="D690" s="7">
        <v>1.4856</v>
      </c>
      <c r="E690" s="25">
        <v>1</v>
      </c>
      <c r="F690" s="26">
        <v>1.25</v>
      </c>
      <c r="G690" s="183">
        <v>0.8</v>
      </c>
      <c r="H690" s="8" t="s">
        <v>14</v>
      </c>
      <c r="I690" s="9" t="s">
        <v>32</v>
      </c>
    </row>
    <row r="691" spans="1:9">
      <c r="A691" s="63" t="s">
        <v>1069</v>
      </c>
      <c r="B691" s="5" t="s">
        <v>225</v>
      </c>
      <c r="C691" s="6">
        <v>8.89</v>
      </c>
      <c r="D691" s="7">
        <v>2.2765</v>
      </c>
      <c r="E691" s="25">
        <v>1</v>
      </c>
      <c r="F691" s="26">
        <v>1.25</v>
      </c>
      <c r="G691" s="183">
        <v>0.8</v>
      </c>
      <c r="H691" s="8" t="s">
        <v>14</v>
      </c>
      <c r="I691" s="9" t="s">
        <v>32</v>
      </c>
    </row>
    <row r="692" spans="1:9">
      <c r="A692" s="64" t="s">
        <v>1070</v>
      </c>
      <c r="B692" s="10" t="s">
        <v>225</v>
      </c>
      <c r="C692" s="11">
        <v>21.06</v>
      </c>
      <c r="D692" s="12">
        <v>5.6639999999999997</v>
      </c>
      <c r="E692" s="27">
        <v>1</v>
      </c>
      <c r="F692" s="28">
        <v>1.25</v>
      </c>
      <c r="G692" s="184">
        <v>0.8</v>
      </c>
      <c r="H692" s="13" t="s">
        <v>14</v>
      </c>
      <c r="I692" s="14" t="s">
        <v>32</v>
      </c>
    </row>
    <row r="693" spans="1:9">
      <c r="A693" s="63" t="s">
        <v>1071</v>
      </c>
      <c r="B693" s="5" t="s">
        <v>226</v>
      </c>
      <c r="C693" s="6">
        <v>2.44</v>
      </c>
      <c r="D693" s="7">
        <v>0.38779999999999998</v>
      </c>
      <c r="E693" s="25">
        <v>1</v>
      </c>
      <c r="F693" s="26">
        <v>1.25</v>
      </c>
      <c r="G693" s="183">
        <v>0.8</v>
      </c>
      <c r="H693" s="15" t="s">
        <v>14</v>
      </c>
      <c r="I693" s="16" t="s">
        <v>32</v>
      </c>
    </row>
    <row r="694" spans="1:9">
      <c r="A694" s="63" t="s">
        <v>1072</v>
      </c>
      <c r="B694" s="5" t="s">
        <v>226</v>
      </c>
      <c r="C694" s="6">
        <v>2.6</v>
      </c>
      <c r="D694" s="7">
        <v>0.50460000000000005</v>
      </c>
      <c r="E694" s="25">
        <v>1</v>
      </c>
      <c r="F694" s="26">
        <v>1.25</v>
      </c>
      <c r="G694" s="183">
        <v>0.8</v>
      </c>
      <c r="H694" s="8" t="s">
        <v>14</v>
      </c>
      <c r="I694" s="9" t="s">
        <v>32</v>
      </c>
    </row>
    <row r="695" spans="1:9">
      <c r="A695" s="63" t="s">
        <v>1073</v>
      </c>
      <c r="B695" s="5" t="s">
        <v>226</v>
      </c>
      <c r="C695" s="6">
        <v>3.98</v>
      </c>
      <c r="D695" s="7">
        <v>0.78900000000000003</v>
      </c>
      <c r="E695" s="25">
        <v>1</v>
      </c>
      <c r="F695" s="26">
        <v>1.25</v>
      </c>
      <c r="G695" s="183">
        <v>0.8</v>
      </c>
      <c r="H695" s="8" t="s">
        <v>14</v>
      </c>
      <c r="I695" s="9" t="s">
        <v>32</v>
      </c>
    </row>
    <row r="696" spans="1:9">
      <c r="A696" s="64" t="s">
        <v>1074</v>
      </c>
      <c r="B696" s="10" t="s">
        <v>226</v>
      </c>
      <c r="C696" s="11">
        <v>9.08</v>
      </c>
      <c r="D696" s="12">
        <v>2.2166000000000001</v>
      </c>
      <c r="E696" s="27">
        <v>1</v>
      </c>
      <c r="F696" s="28">
        <v>1.25</v>
      </c>
      <c r="G696" s="184">
        <v>0.8</v>
      </c>
      <c r="H696" s="13" t="s">
        <v>14</v>
      </c>
      <c r="I696" s="14" t="s">
        <v>32</v>
      </c>
    </row>
    <row r="697" spans="1:9">
      <c r="A697" s="63" t="s">
        <v>1075</v>
      </c>
      <c r="B697" s="5" t="s">
        <v>227</v>
      </c>
      <c r="C697" s="6">
        <v>3.13</v>
      </c>
      <c r="D697" s="7">
        <v>0.34110000000000001</v>
      </c>
      <c r="E697" s="25">
        <v>1</v>
      </c>
      <c r="F697" s="26">
        <v>1.25</v>
      </c>
      <c r="G697" s="183">
        <v>0.8</v>
      </c>
      <c r="H697" s="15" t="s">
        <v>14</v>
      </c>
      <c r="I697" s="16" t="s">
        <v>32</v>
      </c>
    </row>
    <row r="698" spans="1:9">
      <c r="A698" s="63" t="s">
        <v>1076</v>
      </c>
      <c r="B698" s="5" t="s">
        <v>227</v>
      </c>
      <c r="C698" s="6">
        <v>4.08</v>
      </c>
      <c r="D698" s="7">
        <v>0.52629999999999999</v>
      </c>
      <c r="E698" s="25">
        <v>1</v>
      </c>
      <c r="F698" s="26">
        <v>1.25</v>
      </c>
      <c r="G698" s="183">
        <v>0.8</v>
      </c>
      <c r="H698" s="8" t="s">
        <v>14</v>
      </c>
      <c r="I698" s="9" t="s">
        <v>32</v>
      </c>
    </row>
    <row r="699" spans="1:9">
      <c r="A699" s="63" t="s">
        <v>1077</v>
      </c>
      <c r="B699" s="5" t="s">
        <v>227</v>
      </c>
      <c r="C699" s="6">
        <v>5.86</v>
      </c>
      <c r="D699" s="7">
        <v>0.85450000000000004</v>
      </c>
      <c r="E699" s="25">
        <v>1</v>
      </c>
      <c r="F699" s="26">
        <v>1.25</v>
      </c>
      <c r="G699" s="183">
        <v>0.8</v>
      </c>
      <c r="H699" s="8" t="s">
        <v>14</v>
      </c>
      <c r="I699" s="9" t="s">
        <v>32</v>
      </c>
    </row>
    <row r="700" spans="1:9">
      <c r="A700" s="64" t="s">
        <v>1078</v>
      </c>
      <c r="B700" s="10" t="s">
        <v>227</v>
      </c>
      <c r="C700" s="11">
        <v>12.35</v>
      </c>
      <c r="D700" s="12">
        <v>2.1859999999999999</v>
      </c>
      <c r="E700" s="27">
        <v>1</v>
      </c>
      <c r="F700" s="28">
        <v>1.25</v>
      </c>
      <c r="G700" s="184">
        <v>0.8</v>
      </c>
      <c r="H700" s="13" t="s">
        <v>14</v>
      </c>
      <c r="I700" s="14" t="s">
        <v>32</v>
      </c>
    </row>
    <row r="701" spans="1:9">
      <c r="A701" s="63" t="s">
        <v>1079</v>
      </c>
      <c r="B701" s="5" t="s">
        <v>228</v>
      </c>
      <c r="C701" s="6">
        <v>1.89</v>
      </c>
      <c r="D701" s="7">
        <v>0.27989999999999998</v>
      </c>
      <c r="E701" s="25">
        <v>1</v>
      </c>
      <c r="F701" s="26">
        <v>1.25</v>
      </c>
      <c r="G701" s="183">
        <v>0.8</v>
      </c>
      <c r="H701" s="15" t="s">
        <v>14</v>
      </c>
      <c r="I701" s="16" t="s">
        <v>32</v>
      </c>
    </row>
    <row r="702" spans="1:9">
      <c r="A702" s="63" t="s">
        <v>1080</v>
      </c>
      <c r="B702" s="5" t="s">
        <v>228</v>
      </c>
      <c r="C702" s="6">
        <v>2.75</v>
      </c>
      <c r="D702" s="7">
        <v>0.43530000000000002</v>
      </c>
      <c r="E702" s="25">
        <v>1</v>
      </c>
      <c r="F702" s="26">
        <v>1.25</v>
      </c>
      <c r="G702" s="183">
        <v>0.8</v>
      </c>
      <c r="H702" s="8" t="s">
        <v>14</v>
      </c>
      <c r="I702" s="9" t="s">
        <v>32</v>
      </c>
    </row>
    <row r="703" spans="1:9">
      <c r="A703" s="63" t="s">
        <v>1081</v>
      </c>
      <c r="B703" s="5" t="s">
        <v>228</v>
      </c>
      <c r="C703" s="6">
        <v>4.1399999999999997</v>
      </c>
      <c r="D703" s="7">
        <v>0.66720000000000002</v>
      </c>
      <c r="E703" s="25">
        <v>1</v>
      </c>
      <c r="F703" s="26">
        <v>1.25</v>
      </c>
      <c r="G703" s="183">
        <v>0.8</v>
      </c>
      <c r="H703" s="8" t="s">
        <v>14</v>
      </c>
      <c r="I703" s="9" t="s">
        <v>32</v>
      </c>
    </row>
    <row r="704" spans="1:9">
      <c r="A704" s="64" t="s">
        <v>1082</v>
      </c>
      <c r="B704" s="10" t="s">
        <v>228</v>
      </c>
      <c r="C704" s="11">
        <v>8.36</v>
      </c>
      <c r="D704" s="12">
        <v>1.675</v>
      </c>
      <c r="E704" s="27">
        <v>1</v>
      </c>
      <c r="F704" s="28">
        <v>1.25</v>
      </c>
      <c r="G704" s="184">
        <v>0.8</v>
      </c>
      <c r="H704" s="13" t="s">
        <v>14</v>
      </c>
      <c r="I704" s="14" t="s">
        <v>32</v>
      </c>
    </row>
    <row r="705" spans="1:9">
      <c r="A705" s="63" t="s">
        <v>1083</v>
      </c>
      <c r="B705" s="5" t="s">
        <v>229</v>
      </c>
      <c r="C705" s="6">
        <v>2.4700000000000002</v>
      </c>
      <c r="D705" s="7">
        <v>0.54879999999999995</v>
      </c>
      <c r="E705" s="25">
        <v>1</v>
      </c>
      <c r="F705" s="26">
        <v>1.25</v>
      </c>
      <c r="G705" s="183">
        <v>0.8</v>
      </c>
      <c r="H705" s="15" t="s">
        <v>14</v>
      </c>
      <c r="I705" s="16" t="s">
        <v>32</v>
      </c>
    </row>
    <row r="706" spans="1:9">
      <c r="A706" s="63" t="s">
        <v>1084</v>
      </c>
      <c r="B706" s="5" t="s">
        <v>229</v>
      </c>
      <c r="C706" s="6">
        <v>3.28</v>
      </c>
      <c r="D706" s="7">
        <v>0.68389999999999995</v>
      </c>
      <c r="E706" s="25">
        <v>1</v>
      </c>
      <c r="F706" s="26">
        <v>1.25</v>
      </c>
      <c r="G706" s="183">
        <v>0.8</v>
      </c>
      <c r="H706" s="8" t="s">
        <v>14</v>
      </c>
      <c r="I706" s="9" t="s">
        <v>32</v>
      </c>
    </row>
    <row r="707" spans="1:9">
      <c r="A707" s="63" t="s">
        <v>1085</v>
      </c>
      <c r="B707" s="5" t="s">
        <v>229</v>
      </c>
      <c r="C707" s="6">
        <v>5.29</v>
      </c>
      <c r="D707" s="7">
        <v>1.0512999999999999</v>
      </c>
      <c r="E707" s="25">
        <v>1</v>
      </c>
      <c r="F707" s="26">
        <v>1.25</v>
      </c>
      <c r="G707" s="183">
        <v>0.8</v>
      </c>
      <c r="H707" s="8" t="s">
        <v>14</v>
      </c>
      <c r="I707" s="9" t="s">
        <v>32</v>
      </c>
    </row>
    <row r="708" spans="1:9">
      <c r="A708" s="64" t="s">
        <v>1086</v>
      </c>
      <c r="B708" s="10" t="s">
        <v>229</v>
      </c>
      <c r="C708" s="11">
        <v>14.46</v>
      </c>
      <c r="D708" s="12">
        <v>3.7551999999999999</v>
      </c>
      <c r="E708" s="27">
        <v>1</v>
      </c>
      <c r="F708" s="28">
        <v>1.25</v>
      </c>
      <c r="G708" s="184">
        <v>0.8</v>
      </c>
      <c r="H708" s="13" t="s">
        <v>14</v>
      </c>
      <c r="I708" s="14" t="s">
        <v>32</v>
      </c>
    </row>
    <row r="709" spans="1:9">
      <c r="A709" s="63" t="s">
        <v>1087</v>
      </c>
      <c r="B709" s="5" t="s">
        <v>230</v>
      </c>
      <c r="C709" s="6">
        <v>2.39</v>
      </c>
      <c r="D709" s="7">
        <v>0.46250000000000002</v>
      </c>
      <c r="E709" s="25">
        <v>1</v>
      </c>
      <c r="F709" s="26">
        <v>1.25</v>
      </c>
      <c r="G709" s="183">
        <v>0.8</v>
      </c>
      <c r="H709" s="15" t="s">
        <v>14</v>
      </c>
      <c r="I709" s="16" t="s">
        <v>32</v>
      </c>
    </row>
    <row r="710" spans="1:9">
      <c r="A710" s="63" t="s">
        <v>1088</v>
      </c>
      <c r="B710" s="5" t="s">
        <v>230</v>
      </c>
      <c r="C710" s="6">
        <v>3.72</v>
      </c>
      <c r="D710" s="7">
        <v>0.66790000000000005</v>
      </c>
      <c r="E710" s="25">
        <v>1</v>
      </c>
      <c r="F710" s="26">
        <v>1.25</v>
      </c>
      <c r="G710" s="183">
        <v>0.8</v>
      </c>
      <c r="H710" s="8" t="s">
        <v>14</v>
      </c>
      <c r="I710" s="9" t="s">
        <v>32</v>
      </c>
    </row>
    <row r="711" spans="1:9">
      <c r="A711" s="63" t="s">
        <v>1089</v>
      </c>
      <c r="B711" s="5" t="s">
        <v>230</v>
      </c>
      <c r="C711" s="6">
        <v>5.53</v>
      </c>
      <c r="D711" s="7">
        <v>0.99829999999999997</v>
      </c>
      <c r="E711" s="25">
        <v>1</v>
      </c>
      <c r="F711" s="26">
        <v>1.25</v>
      </c>
      <c r="G711" s="183">
        <v>0.8</v>
      </c>
      <c r="H711" s="8" t="s">
        <v>14</v>
      </c>
      <c r="I711" s="9" t="s">
        <v>32</v>
      </c>
    </row>
    <row r="712" spans="1:9">
      <c r="A712" s="64" t="s">
        <v>1090</v>
      </c>
      <c r="B712" s="10" t="s">
        <v>230</v>
      </c>
      <c r="C712" s="11">
        <v>10.83</v>
      </c>
      <c r="D712" s="12">
        <v>2.3931</v>
      </c>
      <c r="E712" s="27">
        <v>1</v>
      </c>
      <c r="F712" s="28">
        <v>1.25</v>
      </c>
      <c r="G712" s="184">
        <v>0.8</v>
      </c>
      <c r="H712" s="13" t="s">
        <v>14</v>
      </c>
      <c r="I712" s="14" t="s">
        <v>32</v>
      </c>
    </row>
    <row r="713" spans="1:9">
      <c r="A713" s="63" t="s">
        <v>1091</v>
      </c>
      <c r="B713" s="5" t="s">
        <v>231</v>
      </c>
      <c r="C713" s="6">
        <v>2.2799999999999998</v>
      </c>
      <c r="D713" s="7">
        <v>0.39090000000000003</v>
      </c>
      <c r="E713" s="25">
        <v>1</v>
      </c>
      <c r="F713" s="26">
        <v>1.25</v>
      </c>
      <c r="G713" s="183">
        <v>0.8</v>
      </c>
      <c r="H713" s="15" t="s">
        <v>14</v>
      </c>
      <c r="I713" s="16" t="s">
        <v>32</v>
      </c>
    </row>
    <row r="714" spans="1:9">
      <c r="A714" s="63" t="s">
        <v>1092</v>
      </c>
      <c r="B714" s="5" t="s">
        <v>231</v>
      </c>
      <c r="C714" s="6">
        <v>2.83</v>
      </c>
      <c r="D714" s="7">
        <v>0.495</v>
      </c>
      <c r="E714" s="25">
        <v>1</v>
      </c>
      <c r="F714" s="26">
        <v>1.25</v>
      </c>
      <c r="G714" s="183">
        <v>0.8</v>
      </c>
      <c r="H714" s="8" t="s">
        <v>14</v>
      </c>
      <c r="I714" s="9" t="s">
        <v>32</v>
      </c>
    </row>
    <row r="715" spans="1:9">
      <c r="A715" s="63" t="s">
        <v>1093</v>
      </c>
      <c r="B715" s="5" t="s">
        <v>231</v>
      </c>
      <c r="C715" s="6">
        <v>4.3</v>
      </c>
      <c r="D715" s="7">
        <v>0.78310000000000002</v>
      </c>
      <c r="E715" s="25">
        <v>1</v>
      </c>
      <c r="F715" s="26">
        <v>1.25</v>
      </c>
      <c r="G715" s="183">
        <v>0.8</v>
      </c>
      <c r="H715" s="8" t="s">
        <v>14</v>
      </c>
      <c r="I715" s="9" t="s">
        <v>32</v>
      </c>
    </row>
    <row r="716" spans="1:9">
      <c r="A716" s="64" t="s">
        <v>1094</v>
      </c>
      <c r="B716" s="10" t="s">
        <v>231</v>
      </c>
      <c r="C716" s="11">
        <v>8.85</v>
      </c>
      <c r="D716" s="12">
        <v>1.9206000000000001</v>
      </c>
      <c r="E716" s="27">
        <v>1</v>
      </c>
      <c r="F716" s="28">
        <v>1.25</v>
      </c>
      <c r="G716" s="184">
        <v>0.8</v>
      </c>
      <c r="H716" s="13" t="s">
        <v>14</v>
      </c>
      <c r="I716" s="14" t="s">
        <v>32</v>
      </c>
    </row>
    <row r="717" spans="1:9">
      <c r="A717" s="63" t="s">
        <v>1868</v>
      </c>
      <c r="B717" s="5" t="s">
        <v>1869</v>
      </c>
      <c r="C717" s="6">
        <v>4.45</v>
      </c>
      <c r="D717" s="7">
        <v>4.4668999999999999</v>
      </c>
      <c r="E717" s="25">
        <v>1</v>
      </c>
      <c r="F717" s="26">
        <v>1.25</v>
      </c>
      <c r="G717" s="183">
        <v>0.8</v>
      </c>
      <c r="H717" s="15" t="s">
        <v>14</v>
      </c>
      <c r="I717" s="16" t="s">
        <v>32</v>
      </c>
    </row>
    <row r="718" spans="1:9">
      <c r="A718" s="63" t="s">
        <v>1870</v>
      </c>
      <c r="B718" s="5" t="s">
        <v>1869</v>
      </c>
      <c r="C718" s="6">
        <v>5.43</v>
      </c>
      <c r="D718" s="7">
        <v>4.9489999999999998</v>
      </c>
      <c r="E718" s="25">
        <v>1</v>
      </c>
      <c r="F718" s="26">
        <v>1.25</v>
      </c>
      <c r="G718" s="183">
        <v>0.8</v>
      </c>
      <c r="H718" s="8" t="s">
        <v>14</v>
      </c>
      <c r="I718" s="9" t="s">
        <v>32</v>
      </c>
    </row>
    <row r="719" spans="1:9">
      <c r="A719" s="63" t="s">
        <v>1871</v>
      </c>
      <c r="B719" s="5" t="s">
        <v>1869</v>
      </c>
      <c r="C719" s="6">
        <v>8.1300000000000008</v>
      </c>
      <c r="D719" s="7">
        <v>5.8978999999999999</v>
      </c>
      <c r="E719" s="25">
        <v>1</v>
      </c>
      <c r="F719" s="26">
        <v>1.25</v>
      </c>
      <c r="G719" s="183">
        <v>0.8</v>
      </c>
      <c r="H719" s="8" t="s">
        <v>14</v>
      </c>
      <c r="I719" s="9" t="s">
        <v>32</v>
      </c>
    </row>
    <row r="720" spans="1:9">
      <c r="A720" s="64" t="s">
        <v>1872</v>
      </c>
      <c r="B720" s="10" t="s">
        <v>1869</v>
      </c>
      <c r="C720" s="11">
        <v>18.739999999999998</v>
      </c>
      <c r="D720" s="12">
        <v>10.2326</v>
      </c>
      <c r="E720" s="27">
        <v>1</v>
      </c>
      <c r="F720" s="28">
        <v>1.25</v>
      </c>
      <c r="G720" s="184">
        <v>0.8</v>
      </c>
      <c r="H720" s="13" t="s">
        <v>14</v>
      </c>
      <c r="I720" s="14" t="s">
        <v>32</v>
      </c>
    </row>
    <row r="721" spans="1:9">
      <c r="A721" s="63" t="s">
        <v>1095</v>
      </c>
      <c r="B721" s="5" t="s">
        <v>232</v>
      </c>
      <c r="C721" s="6">
        <v>4.54</v>
      </c>
      <c r="D721" s="7">
        <v>1.3835</v>
      </c>
      <c r="E721" s="25">
        <v>1</v>
      </c>
      <c r="F721" s="26">
        <v>1.25</v>
      </c>
      <c r="G721" s="183">
        <v>0.8</v>
      </c>
      <c r="H721" s="15" t="s">
        <v>14</v>
      </c>
      <c r="I721" s="16" t="s">
        <v>32</v>
      </c>
    </row>
    <row r="722" spans="1:9">
      <c r="A722" s="63" t="s">
        <v>1096</v>
      </c>
      <c r="B722" s="5" t="s">
        <v>232</v>
      </c>
      <c r="C722" s="6">
        <v>7.05</v>
      </c>
      <c r="D722" s="7">
        <v>2.1535000000000002</v>
      </c>
      <c r="E722" s="25">
        <v>1</v>
      </c>
      <c r="F722" s="26">
        <v>1.25</v>
      </c>
      <c r="G722" s="183">
        <v>0.8</v>
      </c>
      <c r="H722" s="8" t="s">
        <v>14</v>
      </c>
      <c r="I722" s="9" t="s">
        <v>32</v>
      </c>
    </row>
    <row r="723" spans="1:9">
      <c r="A723" s="63" t="s">
        <v>1097</v>
      </c>
      <c r="B723" s="5" t="s">
        <v>232</v>
      </c>
      <c r="C723" s="6">
        <v>9.42</v>
      </c>
      <c r="D723" s="7">
        <v>2.8853</v>
      </c>
      <c r="E723" s="25">
        <v>1</v>
      </c>
      <c r="F723" s="26">
        <v>1.25</v>
      </c>
      <c r="G723" s="183">
        <v>0.8</v>
      </c>
      <c r="H723" s="8" t="s">
        <v>14</v>
      </c>
      <c r="I723" s="9" t="s">
        <v>32</v>
      </c>
    </row>
    <row r="724" spans="1:9">
      <c r="A724" s="64" t="s">
        <v>1098</v>
      </c>
      <c r="B724" s="10" t="s">
        <v>232</v>
      </c>
      <c r="C724" s="11">
        <v>20.93</v>
      </c>
      <c r="D724" s="12">
        <v>6.2275</v>
      </c>
      <c r="E724" s="27">
        <v>1</v>
      </c>
      <c r="F724" s="28">
        <v>1.25</v>
      </c>
      <c r="G724" s="184">
        <v>0.8</v>
      </c>
      <c r="H724" s="13" t="s">
        <v>14</v>
      </c>
      <c r="I724" s="14" t="s">
        <v>32</v>
      </c>
    </row>
    <row r="725" spans="1:9">
      <c r="A725" s="63" t="s">
        <v>1099</v>
      </c>
      <c r="B725" s="5" t="s">
        <v>233</v>
      </c>
      <c r="C725" s="6">
        <v>3.13</v>
      </c>
      <c r="D725" s="7">
        <v>1.2367999999999999</v>
      </c>
      <c r="E725" s="25">
        <v>1</v>
      </c>
      <c r="F725" s="26">
        <v>1.25</v>
      </c>
      <c r="G725" s="183">
        <v>0.8</v>
      </c>
      <c r="H725" s="15" t="s">
        <v>14</v>
      </c>
      <c r="I725" s="16" t="s">
        <v>32</v>
      </c>
    </row>
    <row r="726" spans="1:9">
      <c r="A726" s="63" t="s">
        <v>1100</v>
      </c>
      <c r="B726" s="5" t="s">
        <v>233</v>
      </c>
      <c r="C726" s="6">
        <v>4.04</v>
      </c>
      <c r="D726" s="7">
        <v>1.4537</v>
      </c>
      <c r="E726" s="25">
        <v>1</v>
      </c>
      <c r="F726" s="26">
        <v>1.25</v>
      </c>
      <c r="G726" s="183">
        <v>0.8</v>
      </c>
      <c r="H726" s="8" t="s">
        <v>14</v>
      </c>
      <c r="I726" s="9" t="s">
        <v>32</v>
      </c>
    </row>
    <row r="727" spans="1:9">
      <c r="A727" s="63" t="s">
        <v>1101</v>
      </c>
      <c r="B727" s="5" t="s">
        <v>233</v>
      </c>
      <c r="C727" s="6">
        <v>7.64</v>
      </c>
      <c r="D727" s="7">
        <v>2.3237999999999999</v>
      </c>
      <c r="E727" s="25">
        <v>1</v>
      </c>
      <c r="F727" s="26">
        <v>1.25</v>
      </c>
      <c r="G727" s="183">
        <v>0.8</v>
      </c>
      <c r="H727" s="8" t="s">
        <v>14</v>
      </c>
      <c r="I727" s="9" t="s">
        <v>32</v>
      </c>
    </row>
    <row r="728" spans="1:9">
      <c r="A728" s="64" t="s">
        <v>1102</v>
      </c>
      <c r="B728" s="10" t="s">
        <v>233</v>
      </c>
      <c r="C728" s="11">
        <v>16.37</v>
      </c>
      <c r="D728" s="12">
        <v>5.5702999999999996</v>
      </c>
      <c r="E728" s="27">
        <v>1</v>
      </c>
      <c r="F728" s="28">
        <v>1.25</v>
      </c>
      <c r="G728" s="184">
        <v>0.8</v>
      </c>
      <c r="H728" s="13" t="s">
        <v>14</v>
      </c>
      <c r="I728" s="14" t="s">
        <v>32</v>
      </c>
    </row>
    <row r="729" spans="1:9">
      <c r="A729" s="63" t="s">
        <v>1103</v>
      </c>
      <c r="B729" s="5" t="s">
        <v>234</v>
      </c>
      <c r="C729" s="6">
        <v>2.4</v>
      </c>
      <c r="D729" s="7">
        <v>1.0450999999999999</v>
      </c>
      <c r="E729" s="25">
        <v>1</v>
      </c>
      <c r="F729" s="26">
        <v>1.25</v>
      </c>
      <c r="G729" s="183">
        <v>0.8</v>
      </c>
      <c r="H729" s="15" t="s">
        <v>14</v>
      </c>
      <c r="I729" s="16" t="s">
        <v>32</v>
      </c>
    </row>
    <row r="730" spans="1:9">
      <c r="A730" s="63" t="s">
        <v>1104</v>
      </c>
      <c r="B730" s="5" t="s">
        <v>234</v>
      </c>
      <c r="C730" s="6">
        <v>3.33</v>
      </c>
      <c r="D730" s="7">
        <v>1.2726999999999999</v>
      </c>
      <c r="E730" s="25">
        <v>1</v>
      </c>
      <c r="F730" s="26">
        <v>1.25</v>
      </c>
      <c r="G730" s="183">
        <v>0.8</v>
      </c>
      <c r="H730" s="8" t="s">
        <v>14</v>
      </c>
      <c r="I730" s="9" t="s">
        <v>32</v>
      </c>
    </row>
    <row r="731" spans="1:9">
      <c r="A731" s="63" t="s">
        <v>1105</v>
      </c>
      <c r="B731" s="5" t="s">
        <v>234</v>
      </c>
      <c r="C731" s="6">
        <v>7.55</v>
      </c>
      <c r="D731" s="7">
        <v>1.9614</v>
      </c>
      <c r="E731" s="25">
        <v>1</v>
      </c>
      <c r="F731" s="26">
        <v>1.25</v>
      </c>
      <c r="G731" s="183">
        <v>0.8</v>
      </c>
      <c r="H731" s="8" t="s">
        <v>14</v>
      </c>
      <c r="I731" s="9" t="s">
        <v>32</v>
      </c>
    </row>
    <row r="732" spans="1:9">
      <c r="A732" s="64" t="s">
        <v>1106</v>
      </c>
      <c r="B732" s="10" t="s">
        <v>234</v>
      </c>
      <c r="C732" s="11">
        <v>16.440000000000001</v>
      </c>
      <c r="D732" s="12">
        <v>4.6814</v>
      </c>
      <c r="E732" s="27">
        <v>1</v>
      </c>
      <c r="F732" s="28">
        <v>1.25</v>
      </c>
      <c r="G732" s="184">
        <v>0.8</v>
      </c>
      <c r="H732" s="13" t="s">
        <v>14</v>
      </c>
      <c r="I732" s="14" t="s">
        <v>32</v>
      </c>
    </row>
    <row r="733" spans="1:9">
      <c r="A733" s="63" t="s">
        <v>1107</v>
      </c>
      <c r="B733" s="5" t="s">
        <v>235</v>
      </c>
      <c r="C733" s="6">
        <v>2.44</v>
      </c>
      <c r="D733" s="7">
        <v>1.0607</v>
      </c>
      <c r="E733" s="25">
        <v>1</v>
      </c>
      <c r="F733" s="26">
        <v>1.25</v>
      </c>
      <c r="G733" s="183">
        <v>0.8</v>
      </c>
      <c r="H733" s="15" t="s">
        <v>14</v>
      </c>
      <c r="I733" s="16" t="s">
        <v>32</v>
      </c>
    </row>
    <row r="734" spans="1:9">
      <c r="A734" s="63" t="s">
        <v>1108</v>
      </c>
      <c r="B734" s="5" t="s">
        <v>235</v>
      </c>
      <c r="C734" s="6">
        <v>4.13</v>
      </c>
      <c r="D734" s="7">
        <v>1.3767</v>
      </c>
      <c r="E734" s="25">
        <v>1</v>
      </c>
      <c r="F734" s="26">
        <v>1.25</v>
      </c>
      <c r="G734" s="183">
        <v>0.8</v>
      </c>
      <c r="H734" s="8" t="s">
        <v>14</v>
      </c>
      <c r="I734" s="9" t="s">
        <v>32</v>
      </c>
    </row>
    <row r="735" spans="1:9">
      <c r="A735" s="63" t="s">
        <v>1109</v>
      </c>
      <c r="B735" s="5" t="s">
        <v>235</v>
      </c>
      <c r="C735" s="6">
        <v>8.44</v>
      </c>
      <c r="D735" s="7">
        <v>2.2747999999999999</v>
      </c>
      <c r="E735" s="25">
        <v>1</v>
      </c>
      <c r="F735" s="26">
        <v>1.25</v>
      </c>
      <c r="G735" s="183">
        <v>0.8</v>
      </c>
      <c r="H735" s="8" t="s">
        <v>14</v>
      </c>
      <c r="I735" s="9" t="s">
        <v>32</v>
      </c>
    </row>
    <row r="736" spans="1:9">
      <c r="A736" s="64" t="s">
        <v>1110</v>
      </c>
      <c r="B736" s="10" t="s">
        <v>235</v>
      </c>
      <c r="C736" s="11">
        <v>15.28</v>
      </c>
      <c r="D736" s="12">
        <v>4.2183000000000002</v>
      </c>
      <c r="E736" s="27">
        <v>1</v>
      </c>
      <c r="F736" s="28">
        <v>1.25</v>
      </c>
      <c r="G736" s="184">
        <v>0.8</v>
      </c>
      <c r="H736" s="13" t="s">
        <v>14</v>
      </c>
      <c r="I736" s="14" t="s">
        <v>32</v>
      </c>
    </row>
    <row r="737" spans="1:9">
      <c r="A737" s="63" t="s">
        <v>1111</v>
      </c>
      <c r="B737" s="5" t="s">
        <v>236</v>
      </c>
      <c r="C737" s="6">
        <v>1.76</v>
      </c>
      <c r="D737" s="7">
        <v>0.8427</v>
      </c>
      <c r="E737" s="25">
        <v>1</v>
      </c>
      <c r="F737" s="26">
        <v>1.25</v>
      </c>
      <c r="G737" s="183">
        <v>0.8</v>
      </c>
      <c r="H737" s="15" t="s">
        <v>14</v>
      </c>
      <c r="I737" s="16" t="s">
        <v>32</v>
      </c>
    </row>
    <row r="738" spans="1:9">
      <c r="A738" s="63" t="s">
        <v>1112</v>
      </c>
      <c r="B738" s="5" t="s">
        <v>236</v>
      </c>
      <c r="C738" s="6">
        <v>3</v>
      </c>
      <c r="D738" s="7">
        <v>1.1649</v>
      </c>
      <c r="E738" s="25">
        <v>1</v>
      </c>
      <c r="F738" s="26">
        <v>1.25</v>
      </c>
      <c r="G738" s="183">
        <v>0.8</v>
      </c>
      <c r="H738" s="8" t="s">
        <v>14</v>
      </c>
      <c r="I738" s="9" t="s">
        <v>32</v>
      </c>
    </row>
    <row r="739" spans="1:9">
      <c r="A739" s="63" t="s">
        <v>1113</v>
      </c>
      <c r="B739" s="5" t="s">
        <v>236</v>
      </c>
      <c r="C739" s="6">
        <v>7.52</v>
      </c>
      <c r="D739" s="7">
        <v>1.7044999999999999</v>
      </c>
      <c r="E739" s="25">
        <v>1</v>
      </c>
      <c r="F739" s="26">
        <v>1.25</v>
      </c>
      <c r="G739" s="183">
        <v>0.8</v>
      </c>
      <c r="H739" s="8" t="s">
        <v>14</v>
      </c>
      <c r="I739" s="9" t="s">
        <v>32</v>
      </c>
    </row>
    <row r="740" spans="1:9">
      <c r="A740" s="64" t="s">
        <v>1114</v>
      </c>
      <c r="B740" s="10" t="s">
        <v>236</v>
      </c>
      <c r="C740" s="11">
        <v>13.48</v>
      </c>
      <c r="D740" s="12">
        <v>3.4617</v>
      </c>
      <c r="E740" s="27">
        <v>1</v>
      </c>
      <c r="F740" s="28">
        <v>1.25</v>
      </c>
      <c r="G740" s="184">
        <v>0.8</v>
      </c>
      <c r="H740" s="13" t="s">
        <v>14</v>
      </c>
      <c r="I740" s="14" t="s">
        <v>32</v>
      </c>
    </row>
    <row r="741" spans="1:9">
      <c r="A741" s="63" t="s">
        <v>1115</v>
      </c>
      <c r="B741" s="5" t="s">
        <v>237</v>
      </c>
      <c r="C741" s="6">
        <v>1.76</v>
      </c>
      <c r="D741" s="7">
        <v>0.63529999999999998</v>
      </c>
      <c r="E741" s="25">
        <v>1</v>
      </c>
      <c r="F741" s="26">
        <v>1.25</v>
      </c>
      <c r="G741" s="183">
        <v>0.8</v>
      </c>
      <c r="H741" s="15" t="s">
        <v>14</v>
      </c>
      <c r="I741" s="16" t="s">
        <v>32</v>
      </c>
    </row>
    <row r="742" spans="1:9">
      <c r="A742" s="63" t="s">
        <v>1116</v>
      </c>
      <c r="B742" s="5" t="s">
        <v>237</v>
      </c>
      <c r="C742" s="6">
        <v>2.4500000000000002</v>
      </c>
      <c r="D742" s="7">
        <v>0.82969999999999999</v>
      </c>
      <c r="E742" s="25">
        <v>1</v>
      </c>
      <c r="F742" s="26">
        <v>1.25</v>
      </c>
      <c r="G742" s="183">
        <v>0.8</v>
      </c>
      <c r="H742" s="8" t="s">
        <v>14</v>
      </c>
      <c r="I742" s="9" t="s">
        <v>32</v>
      </c>
    </row>
    <row r="743" spans="1:9">
      <c r="A743" s="63" t="s">
        <v>1117</v>
      </c>
      <c r="B743" s="5" t="s">
        <v>237</v>
      </c>
      <c r="C743" s="6">
        <v>5.78</v>
      </c>
      <c r="D743" s="7">
        <v>1.4067000000000001</v>
      </c>
      <c r="E743" s="25">
        <v>1</v>
      </c>
      <c r="F743" s="26">
        <v>1.25</v>
      </c>
      <c r="G743" s="183">
        <v>0.8</v>
      </c>
      <c r="H743" s="8" t="s">
        <v>14</v>
      </c>
      <c r="I743" s="9" t="s">
        <v>32</v>
      </c>
    </row>
    <row r="744" spans="1:9">
      <c r="A744" s="64" t="s">
        <v>1118</v>
      </c>
      <c r="B744" s="10" t="s">
        <v>237</v>
      </c>
      <c r="C744" s="11">
        <v>12.64</v>
      </c>
      <c r="D744" s="12">
        <v>2.9870000000000001</v>
      </c>
      <c r="E744" s="27">
        <v>1</v>
      </c>
      <c r="F744" s="28">
        <v>1.25</v>
      </c>
      <c r="G744" s="184">
        <v>0.8</v>
      </c>
      <c r="H744" s="13" t="s">
        <v>14</v>
      </c>
      <c r="I744" s="14" t="s">
        <v>32</v>
      </c>
    </row>
    <row r="745" spans="1:9">
      <c r="A745" s="63" t="s">
        <v>1119</v>
      </c>
      <c r="B745" s="5" t="s">
        <v>238</v>
      </c>
      <c r="C745" s="6">
        <v>2.0699999999999998</v>
      </c>
      <c r="D745" s="7">
        <v>1.1047</v>
      </c>
      <c r="E745" s="25">
        <v>1</v>
      </c>
      <c r="F745" s="26">
        <v>1.25</v>
      </c>
      <c r="G745" s="183">
        <v>0.8</v>
      </c>
      <c r="H745" s="15" t="s">
        <v>14</v>
      </c>
      <c r="I745" s="16" t="s">
        <v>32</v>
      </c>
    </row>
    <row r="746" spans="1:9">
      <c r="A746" s="63" t="s">
        <v>1120</v>
      </c>
      <c r="B746" s="5" t="s">
        <v>238</v>
      </c>
      <c r="C746" s="6">
        <v>3.29</v>
      </c>
      <c r="D746" s="7">
        <v>1.413</v>
      </c>
      <c r="E746" s="25">
        <v>1</v>
      </c>
      <c r="F746" s="26">
        <v>1.25</v>
      </c>
      <c r="G746" s="183">
        <v>0.8</v>
      </c>
      <c r="H746" s="8" t="s">
        <v>14</v>
      </c>
      <c r="I746" s="9" t="s">
        <v>32</v>
      </c>
    </row>
    <row r="747" spans="1:9">
      <c r="A747" s="63" t="s">
        <v>1121</v>
      </c>
      <c r="B747" s="5" t="s">
        <v>238</v>
      </c>
      <c r="C747" s="6">
        <v>6.68</v>
      </c>
      <c r="D747" s="7">
        <v>2.1343000000000001</v>
      </c>
      <c r="E747" s="25">
        <v>1</v>
      </c>
      <c r="F747" s="26">
        <v>1.25</v>
      </c>
      <c r="G747" s="183">
        <v>0.8</v>
      </c>
      <c r="H747" s="8" t="s">
        <v>14</v>
      </c>
      <c r="I747" s="9" t="s">
        <v>32</v>
      </c>
    </row>
    <row r="748" spans="1:9">
      <c r="A748" s="64" t="s">
        <v>1122</v>
      </c>
      <c r="B748" s="10" t="s">
        <v>238</v>
      </c>
      <c r="C748" s="11">
        <v>16.899999999999999</v>
      </c>
      <c r="D748" s="12">
        <v>5.3708999999999998</v>
      </c>
      <c r="E748" s="27">
        <v>1</v>
      </c>
      <c r="F748" s="28">
        <v>1.25</v>
      </c>
      <c r="G748" s="184">
        <v>0.8</v>
      </c>
      <c r="H748" s="13" t="s">
        <v>14</v>
      </c>
      <c r="I748" s="14" t="s">
        <v>32</v>
      </c>
    </row>
    <row r="749" spans="1:9">
      <c r="A749" s="63" t="s">
        <v>1123</v>
      </c>
      <c r="B749" s="5" t="s">
        <v>239</v>
      </c>
      <c r="C749" s="6">
        <v>2.61</v>
      </c>
      <c r="D749" s="7">
        <v>0.5282</v>
      </c>
      <c r="E749" s="25">
        <v>1</v>
      </c>
      <c r="F749" s="26">
        <v>1.25</v>
      </c>
      <c r="G749" s="183">
        <v>0.8</v>
      </c>
      <c r="H749" s="15" t="s">
        <v>14</v>
      </c>
      <c r="I749" s="16" t="s">
        <v>32</v>
      </c>
    </row>
    <row r="750" spans="1:9">
      <c r="A750" s="63" t="s">
        <v>1124</v>
      </c>
      <c r="B750" s="5" t="s">
        <v>239</v>
      </c>
      <c r="C750" s="6">
        <v>3.4</v>
      </c>
      <c r="D750" s="7">
        <v>0.65390000000000004</v>
      </c>
      <c r="E750" s="25">
        <v>1</v>
      </c>
      <c r="F750" s="26">
        <v>1.25</v>
      </c>
      <c r="G750" s="183">
        <v>0.8</v>
      </c>
      <c r="H750" s="8" t="s">
        <v>14</v>
      </c>
      <c r="I750" s="9" t="s">
        <v>32</v>
      </c>
    </row>
    <row r="751" spans="1:9">
      <c r="A751" s="63" t="s">
        <v>1125</v>
      </c>
      <c r="B751" s="5" t="s">
        <v>239</v>
      </c>
      <c r="C751" s="6">
        <v>4.6500000000000004</v>
      </c>
      <c r="D751" s="7">
        <v>0.82289999999999996</v>
      </c>
      <c r="E751" s="25">
        <v>1</v>
      </c>
      <c r="F751" s="26">
        <v>1.25</v>
      </c>
      <c r="G751" s="183">
        <v>0.8</v>
      </c>
      <c r="H751" s="8" t="s">
        <v>14</v>
      </c>
      <c r="I751" s="9" t="s">
        <v>32</v>
      </c>
    </row>
    <row r="752" spans="1:9">
      <c r="A752" s="64" t="s">
        <v>1126</v>
      </c>
      <c r="B752" s="10" t="s">
        <v>239</v>
      </c>
      <c r="C752" s="11">
        <v>10.62</v>
      </c>
      <c r="D752" s="12">
        <v>2.3691</v>
      </c>
      <c r="E752" s="27">
        <v>1</v>
      </c>
      <c r="F752" s="28">
        <v>1.25</v>
      </c>
      <c r="G752" s="184">
        <v>0.8</v>
      </c>
      <c r="H752" s="13" t="s">
        <v>14</v>
      </c>
      <c r="I752" s="14" t="s">
        <v>32</v>
      </c>
    </row>
    <row r="753" spans="1:9">
      <c r="A753" s="63" t="s">
        <v>1127</v>
      </c>
      <c r="B753" s="5" t="s">
        <v>240</v>
      </c>
      <c r="C753" s="6">
        <v>2.4500000000000002</v>
      </c>
      <c r="D753" s="7">
        <v>0.53720000000000001</v>
      </c>
      <c r="E753" s="25">
        <v>1</v>
      </c>
      <c r="F753" s="26">
        <v>1.25</v>
      </c>
      <c r="G753" s="183">
        <v>0.8</v>
      </c>
      <c r="H753" s="15" t="s">
        <v>14</v>
      </c>
      <c r="I753" s="16" t="s">
        <v>32</v>
      </c>
    </row>
    <row r="754" spans="1:9">
      <c r="A754" s="63" t="s">
        <v>1128</v>
      </c>
      <c r="B754" s="5" t="s">
        <v>240</v>
      </c>
      <c r="C754" s="6">
        <v>3.37</v>
      </c>
      <c r="D754" s="7">
        <v>0.64400000000000002</v>
      </c>
      <c r="E754" s="25">
        <v>1</v>
      </c>
      <c r="F754" s="26">
        <v>1.25</v>
      </c>
      <c r="G754" s="183">
        <v>0.8</v>
      </c>
      <c r="H754" s="8" t="s">
        <v>14</v>
      </c>
      <c r="I754" s="9" t="s">
        <v>32</v>
      </c>
    </row>
    <row r="755" spans="1:9">
      <c r="A755" s="63" t="s">
        <v>1129</v>
      </c>
      <c r="B755" s="5" t="s">
        <v>240</v>
      </c>
      <c r="C755" s="6">
        <v>5.59</v>
      </c>
      <c r="D755" s="7">
        <v>1.0132000000000001</v>
      </c>
      <c r="E755" s="25">
        <v>1</v>
      </c>
      <c r="F755" s="26">
        <v>1.25</v>
      </c>
      <c r="G755" s="183">
        <v>0.8</v>
      </c>
      <c r="H755" s="8" t="s">
        <v>14</v>
      </c>
      <c r="I755" s="9" t="s">
        <v>32</v>
      </c>
    </row>
    <row r="756" spans="1:9">
      <c r="A756" s="64" t="s">
        <v>1130</v>
      </c>
      <c r="B756" s="10" t="s">
        <v>240</v>
      </c>
      <c r="C756" s="11">
        <v>10.44</v>
      </c>
      <c r="D756" s="12">
        <v>2.1997</v>
      </c>
      <c r="E756" s="27">
        <v>1</v>
      </c>
      <c r="F756" s="28">
        <v>1.25</v>
      </c>
      <c r="G756" s="184">
        <v>0.8</v>
      </c>
      <c r="H756" s="13" t="s">
        <v>14</v>
      </c>
      <c r="I756" s="14" t="s">
        <v>32</v>
      </c>
    </row>
    <row r="757" spans="1:9">
      <c r="A757" s="63" t="s">
        <v>1131</v>
      </c>
      <c r="B757" s="5" t="s">
        <v>241</v>
      </c>
      <c r="C757" s="6">
        <v>2.4700000000000002</v>
      </c>
      <c r="D757" s="7">
        <v>0.41</v>
      </c>
      <c r="E757" s="25">
        <v>1</v>
      </c>
      <c r="F757" s="26">
        <v>1.25</v>
      </c>
      <c r="G757" s="183">
        <v>0.8</v>
      </c>
      <c r="H757" s="15" t="s">
        <v>14</v>
      </c>
      <c r="I757" s="16" t="s">
        <v>32</v>
      </c>
    </row>
    <row r="758" spans="1:9">
      <c r="A758" s="63" t="s">
        <v>1132</v>
      </c>
      <c r="B758" s="5" t="s">
        <v>241</v>
      </c>
      <c r="C758" s="6">
        <v>3.49</v>
      </c>
      <c r="D758" s="7">
        <v>0.56269999999999998</v>
      </c>
      <c r="E758" s="25">
        <v>1</v>
      </c>
      <c r="F758" s="26">
        <v>1.25</v>
      </c>
      <c r="G758" s="183">
        <v>0.8</v>
      </c>
      <c r="H758" s="8" t="s">
        <v>14</v>
      </c>
      <c r="I758" s="9" t="s">
        <v>32</v>
      </c>
    </row>
    <row r="759" spans="1:9">
      <c r="A759" s="63" t="s">
        <v>1133</v>
      </c>
      <c r="B759" s="5" t="s">
        <v>241</v>
      </c>
      <c r="C759" s="6">
        <v>6.06</v>
      </c>
      <c r="D759" s="7">
        <v>1.0233000000000001</v>
      </c>
      <c r="E759" s="25">
        <v>1</v>
      </c>
      <c r="F759" s="26">
        <v>1.25</v>
      </c>
      <c r="G759" s="183">
        <v>0.8</v>
      </c>
      <c r="H759" s="8" t="s">
        <v>14</v>
      </c>
      <c r="I759" s="9" t="s">
        <v>32</v>
      </c>
    </row>
    <row r="760" spans="1:9">
      <c r="A760" s="64" t="s">
        <v>1134</v>
      </c>
      <c r="B760" s="10" t="s">
        <v>241</v>
      </c>
      <c r="C760" s="11">
        <v>13.11</v>
      </c>
      <c r="D760" s="12">
        <v>2.5548000000000002</v>
      </c>
      <c r="E760" s="27">
        <v>1</v>
      </c>
      <c r="F760" s="28">
        <v>1.25</v>
      </c>
      <c r="G760" s="184">
        <v>0.8</v>
      </c>
      <c r="H760" s="13" t="s">
        <v>14</v>
      </c>
      <c r="I760" s="14" t="s">
        <v>32</v>
      </c>
    </row>
    <row r="761" spans="1:9">
      <c r="A761" s="63" t="s">
        <v>1135</v>
      </c>
      <c r="B761" s="5" t="s">
        <v>242</v>
      </c>
      <c r="C761" s="6">
        <v>2.5499999999999998</v>
      </c>
      <c r="D761" s="7">
        <v>0.39989999999999998</v>
      </c>
      <c r="E761" s="25">
        <v>1</v>
      </c>
      <c r="F761" s="26">
        <v>1.25</v>
      </c>
      <c r="G761" s="183">
        <v>0.8</v>
      </c>
      <c r="H761" s="15" t="s">
        <v>14</v>
      </c>
      <c r="I761" s="16" t="s">
        <v>32</v>
      </c>
    </row>
    <row r="762" spans="1:9">
      <c r="A762" s="63" t="s">
        <v>1136</v>
      </c>
      <c r="B762" s="5" t="s">
        <v>242</v>
      </c>
      <c r="C762" s="6">
        <v>3.33</v>
      </c>
      <c r="D762" s="7">
        <v>0.52329999999999999</v>
      </c>
      <c r="E762" s="25">
        <v>1</v>
      </c>
      <c r="F762" s="26">
        <v>1.25</v>
      </c>
      <c r="G762" s="183">
        <v>0.8</v>
      </c>
      <c r="H762" s="8" t="s">
        <v>14</v>
      </c>
      <c r="I762" s="9" t="s">
        <v>32</v>
      </c>
    </row>
    <row r="763" spans="1:9">
      <c r="A763" s="63" t="s">
        <v>1137</v>
      </c>
      <c r="B763" s="5" t="s">
        <v>242</v>
      </c>
      <c r="C763" s="6">
        <v>4.74</v>
      </c>
      <c r="D763" s="7">
        <v>0.75560000000000005</v>
      </c>
      <c r="E763" s="25">
        <v>1</v>
      </c>
      <c r="F763" s="26">
        <v>1.25</v>
      </c>
      <c r="G763" s="183">
        <v>0.8</v>
      </c>
      <c r="H763" s="8" t="s">
        <v>14</v>
      </c>
      <c r="I763" s="9" t="s">
        <v>32</v>
      </c>
    </row>
    <row r="764" spans="1:9">
      <c r="A764" s="64" t="s">
        <v>1138</v>
      </c>
      <c r="B764" s="10" t="s">
        <v>242</v>
      </c>
      <c r="C764" s="11">
        <v>8.5</v>
      </c>
      <c r="D764" s="12">
        <v>1.5742</v>
      </c>
      <c r="E764" s="27">
        <v>1</v>
      </c>
      <c r="F764" s="28">
        <v>1.25</v>
      </c>
      <c r="G764" s="184">
        <v>0.8</v>
      </c>
      <c r="H764" s="13" t="s">
        <v>14</v>
      </c>
      <c r="I764" s="14" t="s">
        <v>32</v>
      </c>
    </row>
    <row r="765" spans="1:9">
      <c r="A765" s="63" t="s">
        <v>1139</v>
      </c>
      <c r="B765" s="5" t="s">
        <v>243</v>
      </c>
      <c r="C765" s="6">
        <v>1.59</v>
      </c>
      <c r="D765" s="7">
        <v>0.42580000000000001</v>
      </c>
      <c r="E765" s="25">
        <v>1</v>
      </c>
      <c r="F765" s="26">
        <v>1.25</v>
      </c>
      <c r="G765" s="183">
        <v>0.8</v>
      </c>
      <c r="H765" s="15" t="s">
        <v>14</v>
      </c>
      <c r="I765" s="16" t="s">
        <v>32</v>
      </c>
    </row>
    <row r="766" spans="1:9">
      <c r="A766" s="63" t="s">
        <v>1140</v>
      </c>
      <c r="B766" s="5" t="s">
        <v>243</v>
      </c>
      <c r="C766" s="6">
        <v>1.91</v>
      </c>
      <c r="D766" s="7">
        <v>0.53900000000000003</v>
      </c>
      <c r="E766" s="25">
        <v>1</v>
      </c>
      <c r="F766" s="26">
        <v>1.25</v>
      </c>
      <c r="G766" s="183">
        <v>0.8</v>
      </c>
      <c r="H766" s="8" t="s">
        <v>14</v>
      </c>
      <c r="I766" s="9" t="s">
        <v>32</v>
      </c>
    </row>
    <row r="767" spans="1:9">
      <c r="A767" s="63" t="s">
        <v>1141</v>
      </c>
      <c r="B767" s="5" t="s">
        <v>243</v>
      </c>
      <c r="C767" s="6">
        <v>3.61</v>
      </c>
      <c r="D767" s="7">
        <v>0.87070000000000003</v>
      </c>
      <c r="E767" s="25">
        <v>1</v>
      </c>
      <c r="F767" s="26">
        <v>1.25</v>
      </c>
      <c r="G767" s="183">
        <v>0.8</v>
      </c>
      <c r="H767" s="8" t="s">
        <v>14</v>
      </c>
      <c r="I767" s="9" t="s">
        <v>32</v>
      </c>
    </row>
    <row r="768" spans="1:9">
      <c r="A768" s="64" t="s">
        <v>1142</v>
      </c>
      <c r="B768" s="10" t="s">
        <v>243</v>
      </c>
      <c r="C768" s="11">
        <v>8.1199999999999992</v>
      </c>
      <c r="D768" s="12">
        <v>1.8977999999999999</v>
      </c>
      <c r="E768" s="27">
        <v>1</v>
      </c>
      <c r="F768" s="28">
        <v>1.25</v>
      </c>
      <c r="G768" s="184">
        <v>0.8</v>
      </c>
      <c r="H768" s="13" t="s">
        <v>14</v>
      </c>
      <c r="I768" s="14" t="s">
        <v>32</v>
      </c>
    </row>
    <row r="769" spans="1:9">
      <c r="A769" s="63" t="s">
        <v>1143</v>
      </c>
      <c r="B769" s="5" t="s">
        <v>244</v>
      </c>
      <c r="C769" s="6">
        <v>1.93</v>
      </c>
      <c r="D769" s="7">
        <v>0.40660000000000002</v>
      </c>
      <c r="E769" s="25">
        <v>1</v>
      </c>
      <c r="F769" s="26">
        <v>1.25</v>
      </c>
      <c r="G769" s="183">
        <v>0.8</v>
      </c>
      <c r="H769" s="15" t="s">
        <v>14</v>
      </c>
      <c r="I769" s="16" t="s">
        <v>32</v>
      </c>
    </row>
    <row r="770" spans="1:9">
      <c r="A770" s="63" t="s">
        <v>1144</v>
      </c>
      <c r="B770" s="5" t="s">
        <v>244</v>
      </c>
      <c r="C770" s="6">
        <v>3.21</v>
      </c>
      <c r="D770" s="7">
        <v>0.60880000000000001</v>
      </c>
      <c r="E770" s="25">
        <v>1</v>
      </c>
      <c r="F770" s="26">
        <v>1.25</v>
      </c>
      <c r="G770" s="183">
        <v>0.8</v>
      </c>
      <c r="H770" s="8" t="s">
        <v>14</v>
      </c>
      <c r="I770" s="9" t="s">
        <v>32</v>
      </c>
    </row>
    <row r="771" spans="1:9">
      <c r="A771" s="63" t="s">
        <v>1145</v>
      </c>
      <c r="B771" s="5" t="s">
        <v>244</v>
      </c>
      <c r="C771" s="6">
        <v>4.99</v>
      </c>
      <c r="D771" s="7">
        <v>1.0015000000000001</v>
      </c>
      <c r="E771" s="25">
        <v>1</v>
      </c>
      <c r="F771" s="26">
        <v>1.25</v>
      </c>
      <c r="G771" s="183">
        <v>0.8</v>
      </c>
      <c r="H771" s="8" t="s">
        <v>14</v>
      </c>
      <c r="I771" s="9" t="s">
        <v>32</v>
      </c>
    </row>
    <row r="772" spans="1:9">
      <c r="A772" s="64" t="s">
        <v>1146</v>
      </c>
      <c r="B772" s="10" t="s">
        <v>244</v>
      </c>
      <c r="C772" s="11">
        <v>9.08</v>
      </c>
      <c r="D772" s="12">
        <v>2.032</v>
      </c>
      <c r="E772" s="27">
        <v>1</v>
      </c>
      <c r="F772" s="28">
        <v>1.25</v>
      </c>
      <c r="G772" s="184">
        <v>0.8</v>
      </c>
      <c r="H772" s="13" t="s">
        <v>14</v>
      </c>
      <c r="I772" s="14" t="s">
        <v>32</v>
      </c>
    </row>
    <row r="773" spans="1:9">
      <c r="A773" s="63" t="s">
        <v>1147</v>
      </c>
      <c r="B773" s="5" t="s">
        <v>245</v>
      </c>
      <c r="C773" s="6">
        <v>2.2999999999999998</v>
      </c>
      <c r="D773" s="7">
        <v>0.4466</v>
      </c>
      <c r="E773" s="25">
        <v>1</v>
      </c>
      <c r="F773" s="26">
        <v>1.25</v>
      </c>
      <c r="G773" s="183">
        <v>0.8</v>
      </c>
      <c r="H773" s="15" t="s">
        <v>14</v>
      </c>
      <c r="I773" s="16" t="s">
        <v>32</v>
      </c>
    </row>
    <row r="774" spans="1:9">
      <c r="A774" s="63" t="s">
        <v>1148</v>
      </c>
      <c r="B774" s="5" t="s">
        <v>245</v>
      </c>
      <c r="C774" s="6">
        <v>3.1</v>
      </c>
      <c r="D774" s="7">
        <v>0.60709999999999997</v>
      </c>
      <c r="E774" s="25">
        <v>1</v>
      </c>
      <c r="F774" s="26">
        <v>1.25</v>
      </c>
      <c r="G774" s="183">
        <v>0.8</v>
      </c>
      <c r="H774" s="8" t="s">
        <v>14</v>
      </c>
      <c r="I774" s="9" t="s">
        <v>32</v>
      </c>
    </row>
    <row r="775" spans="1:9">
      <c r="A775" s="63" t="s">
        <v>1149</v>
      </c>
      <c r="B775" s="5" t="s">
        <v>245</v>
      </c>
      <c r="C775" s="6">
        <v>4.74</v>
      </c>
      <c r="D775" s="7">
        <v>0.90239999999999998</v>
      </c>
      <c r="E775" s="25">
        <v>1</v>
      </c>
      <c r="F775" s="26">
        <v>1.25</v>
      </c>
      <c r="G775" s="183">
        <v>0.8</v>
      </c>
      <c r="H775" s="8" t="s">
        <v>14</v>
      </c>
      <c r="I775" s="9" t="s">
        <v>32</v>
      </c>
    </row>
    <row r="776" spans="1:9">
      <c r="A776" s="64" t="s">
        <v>1150</v>
      </c>
      <c r="B776" s="10" t="s">
        <v>245</v>
      </c>
      <c r="C776" s="11">
        <v>9.66</v>
      </c>
      <c r="D776" s="12">
        <v>2.0975000000000001</v>
      </c>
      <c r="E776" s="27">
        <v>1</v>
      </c>
      <c r="F776" s="28">
        <v>1.25</v>
      </c>
      <c r="G776" s="184">
        <v>0.8</v>
      </c>
      <c r="H776" s="13" t="s">
        <v>14</v>
      </c>
      <c r="I776" s="14" t="s">
        <v>32</v>
      </c>
    </row>
    <row r="777" spans="1:9">
      <c r="A777" s="63" t="s">
        <v>1151</v>
      </c>
      <c r="B777" s="5" t="s">
        <v>246</v>
      </c>
      <c r="C777" s="6">
        <v>1.71</v>
      </c>
      <c r="D777" s="7">
        <v>1.1347</v>
      </c>
      <c r="E777" s="25">
        <v>1</v>
      </c>
      <c r="F777" s="26">
        <v>1.25</v>
      </c>
      <c r="G777" s="183">
        <v>0.8</v>
      </c>
      <c r="H777" s="15" t="s">
        <v>14</v>
      </c>
      <c r="I777" s="16" t="s">
        <v>32</v>
      </c>
    </row>
    <row r="778" spans="1:9">
      <c r="A778" s="63" t="s">
        <v>1152</v>
      </c>
      <c r="B778" s="5" t="s">
        <v>246</v>
      </c>
      <c r="C778" s="6">
        <v>2.2799999999999998</v>
      </c>
      <c r="D778" s="7">
        <v>1.2391000000000001</v>
      </c>
      <c r="E778" s="25">
        <v>1</v>
      </c>
      <c r="F778" s="26">
        <v>1.25</v>
      </c>
      <c r="G778" s="183">
        <v>0.8</v>
      </c>
      <c r="H778" s="8" t="s">
        <v>14</v>
      </c>
      <c r="I778" s="9" t="s">
        <v>32</v>
      </c>
    </row>
    <row r="779" spans="1:9">
      <c r="A779" s="63" t="s">
        <v>1153</v>
      </c>
      <c r="B779" s="5" t="s">
        <v>246</v>
      </c>
      <c r="C779" s="6">
        <v>5.74</v>
      </c>
      <c r="D779" s="7">
        <v>2.0423</v>
      </c>
      <c r="E779" s="25">
        <v>1</v>
      </c>
      <c r="F779" s="26">
        <v>1.25</v>
      </c>
      <c r="G779" s="183">
        <v>0.8</v>
      </c>
      <c r="H779" s="8" t="s">
        <v>14</v>
      </c>
      <c r="I779" s="9" t="s">
        <v>32</v>
      </c>
    </row>
    <row r="780" spans="1:9">
      <c r="A780" s="64" t="s">
        <v>1154</v>
      </c>
      <c r="B780" s="10" t="s">
        <v>246</v>
      </c>
      <c r="C780" s="11">
        <v>14.59</v>
      </c>
      <c r="D780" s="12">
        <v>4.7195</v>
      </c>
      <c r="E780" s="27">
        <v>1</v>
      </c>
      <c r="F780" s="28">
        <v>1.25</v>
      </c>
      <c r="G780" s="184">
        <v>0.8</v>
      </c>
      <c r="H780" s="13" t="s">
        <v>14</v>
      </c>
      <c r="I780" s="14" t="s">
        <v>32</v>
      </c>
    </row>
    <row r="781" spans="1:9">
      <c r="A781" s="63" t="s">
        <v>1155</v>
      </c>
      <c r="B781" s="5" t="s">
        <v>247</v>
      </c>
      <c r="C781" s="6">
        <v>2.08</v>
      </c>
      <c r="D781" s="7">
        <v>0.7097</v>
      </c>
      <c r="E781" s="25">
        <v>1</v>
      </c>
      <c r="F781" s="26">
        <v>1.25</v>
      </c>
      <c r="G781" s="183">
        <v>0.8</v>
      </c>
      <c r="H781" s="15" t="s">
        <v>14</v>
      </c>
      <c r="I781" s="16" t="s">
        <v>32</v>
      </c>
    </row>
    <row r="782" spans="1:9">
      <c r="A782" s="63" t="s">
        <v>1156</v>
      </c>
      <c r="B782" s="5" t="s">
        <v>247</v>
      </c>
      <c r="C782" s="6">
        <v>2.29</v>
      </c>
      <c r="D782" s="7">
        <v>1.2315</v>
      </c>
      <c r="E782" s="25">
        <v>1</v>
      </c>
      <c r="F782" s="26">
        <v>1.25</v>
      </c>
      <c r="G782" s="183">
        <v>0.8</v>
      </c>
      <c r="H782" s="8" t="s">
        <v>14</v>
      </c>
      <c r="I782" s="9" t="s">
        <v>32</v>
      </c>
    </row>
    <row r="783" spans="1:9">
      <c r="A783" s="63" t="s">
        <v>1157</v>
      </c>
      <c r="B783" s="5" t="s">
        <v>247</v>
      </c>
      <c r="C783" s="6">
        <v>8.02</v>
      </c>
      <c r="D783" s="7">
        <v>1.8989</v>
      </c>
      <c r="E783" s="25">
        <v>1</v>
      </c>
      <c r="F783" s="26">
        <v>1.25</v>
      </c>
      <c r="G783" s="183">
        <v>0.8</v>
      </c>
      <c r="H783" s="8" t="s">
        <v>14</v>
      </c>
      <c r="I783" s="9" t="s">
        <v>32</v>
      </c>
    </row>
    <row r="784" spans="1:9">
      <c r="A784" s="64" t="s">
        <v>1158</v>
      </c>
      <c r="B784" s="10" t="s">
        <v>247</v>
      </c>
      <c r="C784" s="11">
        <v>18.63</v>
      </c>
      <c r="D784" s="12">
        <v>4.7348999999999997</v>
      </c>
      <c r="E784" s="27">
        <v>1</v>
      </c>
      <c r="F784" s="28">
        <v>1.25</v>
      </c>
      <c r="G784" s="184">
        <v>0.8</v>
      </c>
      <c r="H784" s="13" t="s">
        <v>14</v>
      </c>
      <c r="I784" s="14" t="s">
        <v>32</v>
      </c>
    </row>
    <row r="785" spans="1:9">
      <c r="A785" s="63" t="s">
        <v>1159</v>
      </c>
      <c r="B785" s="5" t="s">
        <v>248</v>
      </c>
      <c r="C785" s="6">
        <v>1.62</v>
      </c>
      <c r="D785" s="7">
        <v>0.56520000000000004</v>
      </c>
      <c r="E785" s="25">
        <v>1</v>
      </c>
      <c r="F785" s="26">
        <v>1.25</v>
      </c>
      <c r="G785" s="183">
        <v>0.8</v>
      </c>
      <c r="H785" s="15" t="s">
        <v>14</v>
      </c>
      <c r="I785" s="16" t="s">
        <v>32</v>
      </c>
    </row>
    <row r="786" spans="1:9">
      <c r="A786" s="63" t="s">
        <v>1160</v>
      </c>
      <c r="B786" s="5" t="s">
        <v>248</v>
      </c>
      <c r="C786" s="6">
        <v>2.54</v>
      </c>
      <c r="D786" s="7">
        <v>0.73660000000000003</v>
      </c>
      <c r="E786" s="25">
        <v>1</v>
      </c>
      <c r="F786" s="26">
        <v>1.25</v>
      </c>
      <c r="G786" s="183">
        <v>0.8</v>
      </c>
      <c r="H786" s="8" t="s">
        <v>14</v>
      </c>
      <c r="I786" s="9" t="s">
        <v>32</v>
      </c>
    </row>
    <row r="787" spans="1:9">
      <c r="A787" s="63" t="s">
        <v>1161</v>
      </c>
      <c r="B787" s="5" t="s">
        <v>248</v>
      </c>
      <c r="C787" s="6">
        <v>6.75</v>
      </c>
      <c r="D787" s="7">
        <v>1.4837</v>
      </c>
      <c r="E787" s="25">
        <v>1</v>
      </c>
      <c r="F787" s="26">
        <v>1.25</v>
      </c>
      <c r="G787" s="183">
        <v>0.8</v>
      </c>
      <c r="H787" s="8" t="s">
        <v>14</v>
      </c>
      <c r="I787" s="9" t="s">
        <v>32</v>
      </c>
    </row>
    <row r="788" spans="1:9">
      <c r="A788" s="64" t="s">
        <v>1162</v>
      </c>
      <c r="B788" s="10" t="s">
        <v>248</v>
      </c>
      <c r="C788" s="11">
        <v>12.54</v>
      </c>
      <c r="D788" s="12">
        <v>2.9912000000000001</v>
      </c>
      <c r="E788" s="27">
        <v>1</v>
      </c>
      <c r="F788" s="28">
        <v>1.25</v>
      </c>
      <c r="G788" s="184">
        <v>0.8</v>
      </c>
      <c r="H788" s="13" t="s">
        <v>14</v>
      </c>
      <c r="I788" s="14" t="s">
        <v>32</v>
      </c>
    </row>
    <row r="789" spans="1:9">
      <c r="A789" s="63" t="s">
        <v>1163</v>
      </c>
      <c r="B789" s="5" t="s">
        <v>249</v>
      </c>
      <c r="C789" s="6">
        <v>1.82</v>
      </c>
      <c r="D789" s="7">
        <v>0.62929999999999997</v>
      </c>
      <c r="E789" s="25">
        <v>1</v>
      </c>
      <c r="F789" s="26">
        <v>1.25</v>
      </c>
      <c r="G789" s="183">
        <v>0.8</v>
      </c>
      <c r="H789" s="15" t="s">
        <v>14</v>
      </c>
      <c r="I789" s="16" t="s">
        <v>32</v>
      </c>
    </row>
    <row r="790" spans="1:9">
      <c r="A790" s="63" t="s">
        <v>1164</v>
      </c>
      <c r="B790" s="5" t="s">
        <v>249</v>
      </c>
      <c r="C790" s="6">
        <v>4.9000000000000004</v>
      </c>
      <c r="D790" s="7">
        <v>1.1659999999999999</v>
      </c>
      <c r="E790" s="25">
        <v>1</v>
      </c>
      <c r="F790" s="26">
        <v>1.25</v>
      </c>
      <c r="G790" s="183">
        <v>0.8</v>
      </c>
      <c r="H790" s="8" t="s">
        <v>14</v>
      </c>
      <c r="I790" s="9" t="s">
        <v>32</v>
      </c>
    </row>
    <row r="791" spans="1:9">
      <c r="A791" s="63" t="s">
        <v>1165</v>
      </c>
      <c r="B791" s="5" t="s">
        <v>249</v>
      </c>
      <c r="C791" s="6">
        <v>10.02</v>
      </c>
      <c r="D791" s="7">
        <v>2.2492999999999999</v>
      </c>
      <c r="E791" s="25">
        <v>1</v>
      </c>
      <c r="F791" s="26">
        <v>1.25</v>
      </c>
      <c r="G791" s="183">
        <v>0.8</v>
      </c>
      <c r="H791" s="8" t="s">
        <v>14</v>
      </c>
      <c r="I791" s="9" t="s">
        <v>32</v>
      </c>
    </row>
    <row r="792" spans="1:9">
      <c r="A792" s="64" t="s">
        <v>1166</v>
      </c>
      <c r="B792" s="10" t="s">
        <v>249</v>
      </c>
      <c r="C792" s="11">
        <v>19.25</v>
      </c>
      <c r="D792" s="12">
        <v>5.1266999999999996</v>
      </c>
      <c r="E792" s="27">
        <v>1</v>
      </c>
      <c r="F792" s="28">
        <v>1.25</v>
      </c>
      <c r="G792" s="184">
        <v>0.8</v>
      </c>
      <c r="H792" s="13" t="s">
        <v>14</v>
      </c>
      <c r="I792" s="14" t="s">
        <v>32</v>
      </c>
    </row>
    <row r="793" spans="1:9">
      <c r="A793" s="63" t="s">
        <v>1167</v>
      </c>
      <c r="B793" s="5" t="s">
        <v>250</v>
      </c>
      <c r="C793" s="6">
        <v>2.4300000000000002</v>
      </c>
      <c r="D793" s="7">
        <v>0.82320000000000004</v>
      </c>
      <c r="E793" s="25">
        <v>1</v>
      </c>
      <c r="F793" s="26">
        <v>1.25</v>
      </c>
      <c r="G793" s="183">
        <v>0.8</v>
      </c>
      <c r="H793" s="15" t="s">
        <v>14</v>
      </c>
      <c r="I793" s="16" t="s">
        <v>32</v>
      </c>
    </row>
    <row r="794" spans="1:9">
      <c r="A794" s="63" t="s">
        <v>1168</v>
      </c>
      <c r="B794" s="5" t="s">
        <v>250</v>
      </c>
      <c r="C794" s="6">
        <v>1.84</v>
      </c>
      <c r="D794" s="7">
        <v>1.149</v>
      </c>
      <c r="E794" s="25">
        <v>1</v>
      </c>
      <c r="F794" s="26">
        <v>1.25</v>
      </c>
      <c r="G794" s="183">
        <v>0.8</v>
      </c>
      <c r="H794" s="8" t="s">
        <v>14</v>
      </c>
      <c r="I794" s="9" t="s">
        <v>32</v>
      </c>
    </row>
    <row r="795" spans="1:9">
      <c r="A795" s="63" t="s">
        <v>1169</v>
      </c>
      <c r="B795" s="5" t="s">
        <v>250</v>
      </c>
      <c r="C795" s="6">
        <v>4.5999999999999996</v>
      </c>
      <c r="D795" s="7">
        <v>1.5155000000000001</v>
      </c>
      <c r="E795" s="25">
        <v>1</v>
      </c>
      <c r="F795" s="26">
        <v>1.25</v>
      </c>
      <c r="G795" s="183">
        <v>0.8</v>
      </c>
      <c r="H795" s="8" t="s">
        <v>14</v>
      </c>
      <c r="I795" s="9" t="s">
        <v>32</v>
      </c>
    </row>
    <row r="796" spans="1:9">
      <c r="A796" s="64" t="s">
        <v>1170</v>
      </c>
      <c r="B796" s="10" t="s">
        <v>250</v>
      </c>
      <c r="C796" s="11">
        <v>17</v>
      </c>
      <c r="D796" s="12">
        <v>3.7820999999999998</v>
      </c>
      <c r="E796" s="27">
        <v>1</v>
      </c>
      <c r="F796" s="28">
        <v>1.25</v>
      </c>
      <c r="G796" s="184">
        <v>0.8</v>
      </c>
      <c r="H796" s="13" t="s">
        <v>14</v>
      </c>
      <c r="I796" s="14" t="s">
        <v>32</v>
      </c>
    </row>
    <row r="797" spans="1:9">
      <c r="A797" s="63" t="s">
        <v>1171</v>
      </c>
      <c r="B797" s="5" t="s">
        <v>251</v>
      </c>
      <c r="C797" s="6">
        <v>2.38</v>
      </c>
      <c r="D797" s="7">
        <v>0.52039999999999997</v>
      </c>
      <c r="E797" s="25">
        <v>1</v>
      </c>
      <c r="F797" s="26">
        <v>1.25</v>
      </c>
      <c r="G797" s="183">
        <v>0.8</v>
      </c>
      <c r="H797" s="15" t="s">
        <v>14</v>
      </c>
      <c r="I797" s="16" t="s">
        <v>32</v>
      </c>
    </row>
    <row r="798" spans="1:9">
      <c r="A798" s="63" t="s">
        <v>1172</v>
      </c>
      <c r="B798" s="5" t="s">
        <v>251</v>
      </c>
      <c r="C798" s="6">
        <v>3.96</v>
      </c>
      <c r="D798" s="7">
        <v>0.68020000000000003</v>
      </c>
      <c r="E798" s="25">
        <v>1</v>
      </c>
      <c r="F798" s="26">
        <v>1.25</v>
      </c>
      <c r="G798" s="183">
        <v>0.8</v>
      </c>
      <c r="H798" s="8" t="s">
        <v>14</v>
      </c>
      <c r="I798" s="9" t="s">
        <v>32</v>
      </c>
    </row>
    <row r="799" spans="1:9">
      <c r="A799" s="63" t="s">
        <v>1173</v>
      </c>
      <c r="B799" s="5" t="s">
        <v>251</v>
      </c>
      <c r="C799" s="6">
        <v>5.66</v>
      </c>
      <c r="D799" s="7">
        <v>1.0124</v>
      </c>
      <c r="E799" s="25">
        <v>1</v>
      </c>
      <c r="F799" s="26">
        <v>1.25</v>
      </c>
      <c r="G799" s="183">
        <v>0.8</v>
      </c>
      <c r="H799" s="8" t="s">
        <v>14</v>
      </c>
      <c r="I799" s="9" t="s">
        <v>32</v>
      </c>
    </row>
    <row r="800" spans="1:9">
      <c r="A800" s="64" t="s">
        <v>1174</v>
      </c>
      <c r="B800" s="10" t="s">
        <v>251</v>
      </c>
      <c r="C800" s="11">
        <v>10.1</v>
      </c>
      <c r="D800" s="12">
        <v>2.0363000000000002</v>
      </c>
      <c r="E800" s="27">
        <v>1</v>
      </c>
      <c r="F800" s="28">
        <v>1.25</v>
      </c>
      <c r="G800" s="184">
        <v>0.8</v>
      </c>
      <c r="H800" s="13" t="s">
        <v>14</v>
      </c>
      <c r="I800" s="14" t="s">
        <v>32</v>
      </c>
    </row>
    <row r="801" spans="1:9">
      <c r="A801" s="63" t="s">
        <v>1175</v>
      </c>
      <c r="B801" s="5" t="s">
        <v>252</v>
      </c>
      <c r="C801" s="6">
        <v>2.48</v>
      </c>
      <c r="D801" s="7">
        <v>0.41849999999999998</v>
      </c>
      <c r="E801" s="25">
        <v>1</v>
      </c>
      <c r="F801" s="26">
        <v>1.25</v>
      </c>
      <c r="G801" s="183">
        <v>0.8</v>
      </c>
      <c r="H801" s="15" t="s">
        <v>14</v>
      </c>
      <c r="I801" s="16" t="s">
        <v>32</v>
      </c>
    </row>
    <row r="802" spans="1:9">
      <c r="A802" s="63" t="s">
        <v>1176</v>
      </c>
      <c r="B802" s="5" t="s">
        <v>252</v>
      </c>
      <c r="C802" s="6">
        <v>3.33</v>
      </c>
      <c r="D802" s="7">
        <v>0.55930000000000002</v>
      </c>
      <c r="E802" s="25">
        <v>1</v>
      </c>
      <c r="F802" s="26">
        <v>1.25</v>
      </c>
      <c r="G802" s="183">
        <v>0.8</v>
      </c>
      <c r="H802" s="8" t="s">
        <v>14</v>
      </c>
      <c r="I802" s="9" t="s">
        <v>32</v>
      </c>
    </row>
    <row r="803" spans="1:9">
      <c r="A803" s="63" t="s">
        <v>1177</v>
      </c>
      <c r="B803" s="5" t="s">
        <v>252</v>
      </c>
      <c r="C803" s="6">
        <v>4.97</v>
      </c>
      <c r="D803" s="7">
        <v>0.85529999999999995</v>
      </c>
      <c r="E803" s="25">
        <v>1</v>
      </c>
      <c r="F803" s="26">
        <v>1.25</v>
      </c>
      <c r="G803" s="183">
        <v>0.8</v>
      </c>
      <c r="H803" s="8" t="s">
        <v>14</v>
      </c>
      <c r="I803" s="9" t="s">
        <v>32</v>
      </c>
    </row>
    <row r="804" spans="1:9">
      <c r="A804" s="64" t="s">
        <v>1178</v>
      </c>
      <c r="B804" s="10" t="s">
        <v>252</v>
      </c>
      <c r="C804" s="11">
        <v>10.63</v>
      </c>
      <c r="D804" s="12">
        <v>2.0236000000000001</v>
      </c>
      <c r="E804" s="27">
        <v>1</v>
      </c>
      <c r="F804" s="28">
        <v>1.25</v>
      </c>
      <c r="G804" s="184">
        <v>0.8</v>
      </c>
      <c r="H804" s="13" t="s">
        <v>14</v>
      </c>
      <c r="I804" s="14" t="s">
        <v>32</v>
      </c>
    </row>
    <row r="805" spans="1:9">
      <c r="A805" s="63" t="s">
        <v>1179</v>
      </c>
      <c r="B805" s="5" t="s">
        <v>253</v>
      </c>
      <c r="C805" s="6">
        <v>2.35</v>
      </c>
      <c r="D805" s="7">
        <v>1.1359999999999999</v>
      </c>
      <c r="E805" s="25">
        <v>1</v>
      </c>
      <c r="F805" s="26">
        <v>1.25</v>
      </c>
      <c r="G805" s="183">
        <v>0.8</v>
      </c>
      <c r="H805" s="15" t="s">
        <v>14</v>
      </c>
      <c r="I805" s="16" t="s">
        <v>32</v>
      </c>
    </row>
    <row r="806" spans="1:9">
      <c r="A806" s="63" t="s">
        <v>1180</v>
      </c>
      <c r="B806" s="5" t="s">
        <v>253</v>
      </c>
      <c r="C806" s="6">
        <v>3.69</v>
      </c>
      <c r="D806" s="7">
        <v>1.4335</v>
      </c>
      <c r="E806" s="25">
        <v>1</v>
      </c>
      <c r="F806" s="26">
        <v>1.25</v>
      </c>
      <c r="G806" s="183">
        <v>0.8</v>
      </c>
      <c r="H806" s="8" t="s">
        <v>14</v>
      </c>
      <c r="I806" s="9" t="s">
        <v>32</v>
      </c>
    </row>
    <row r="807" spans="1:9">
      <c r="A807" s="63" t="s">
        <v>1181</v>
      </c>
      <c r="B807" s="5" t="s">
        <v>253</v>
      </c>
      <c r="C807" s="6">
        <v>8.75</v>
      </c>
      <c r="D807" s="7">
        <v>2.8012000000000001</v>
      </c>
      <c r="E807" s="25">
        <v>1</v>
      </c>
      <c r="F807" s="26">
        <v>1.25</v>
      </c>
      <c r="G807" s="183">
        <v>0.8</v>
      </c>
      <c r="H807" s="8" t="s">
        <v>14</v>
      </c>
      <c r="I807" s="9" t="s">
        <v>32</v>
      </c>
    </row>
    <row r="808" spans="1:9">
      <c r="A808" s="64" t="s">
        <v>1182</v>
      </c>
      <c r="B808" s="10" t="s">
        <v>253</v>
      </c>
      <c r="C808" s="11">
        <v>17.07</v>
      </c>
      <c r="D808" s="12">
        <v>6.3097000000000003</v>
      </c>
      <c r="E808" s="27">
        <v>1</v>
      </c>
      <c r="F808" s="28">
        <v>1.25</v>
      </c>
      <c r="G808" s="184">
        <v>0.8</v>
      </c>
      <c r="H808" s="13" t="s">
        <v>14</v>
      </c>
      <c r="I808" s="14" t="s">
        <v>32</v>
      </c>
    </row>
    <row r="809" spans="1:9">
      <c r="A809" s="63" t="s">
        <v>1183</v>
      </c>
      <c r="B809" s="5" t="s">
        <v>254</v>
      </c>
      <c r="C809" s="6">
        <v>3.17</v>
      </c>
      <c r="D809" s="7">
        <v>1.1613</v>
      </c>
      <c r="E809" s="25">
        <v>1</v>
      </c>
      <c r="F809" s="26">
        <v>1.25</v>
      </c>
      <c r="G809" s="183">
        <v>0.8</v>
      </c>
      <c r="H809" s="15" t="s">
        <v>14</v>
      </c>
      <c r="I809" s="16" t="s">
        <v>32</v>
      </c>
    </row>
    <row r="810" spans="1:9">
      <c r="A810" s="63" t="s">
        <v>1184</v>
      </c>
      <c r="B810" s="5" t="s">
        <v>254</v>
      </c>
      <c r="C810" s="6">
        <v>4.67</v>
      </c>
      <c r="D810" s="7">
        <v>1.4508000000000001</v>
      </c>
      <c r="E810" s="25">
        <v>1</v>
      </c>
      <c r="F810" s="26">
        <v>1.25</v>
      </c>
      <c r="G810" s="183">
        <v>0.8</v>
      </c>
      <c r="H810" s="8" t="s">
        <v>14</v>
      </c>
      <c r="I810" s="9" t="s">
        <v>32</v>
      </c>
    </row>
    <row r="811" spans="1:9">
      <c r="A811" s="63" t="s">
        <v>1185</v>
      </c>
      <c r="B811" s="5" t="s">
        <v>254</v>
      </c>
      <c r="C811" s="6">
        <v>8.34</v>
      </c>
      <c r="D811" s="7">
        <v>2.2406999999999999</v>
      </c>
      <c r="E811" s="25">
        <v>1</v>
      </c>
      <c r="F811" s="26">
        <v>1.25</v>
      </c>
      <c r="G811" s="183">
        <v>0.8</v>
      </c>
      <c r="H811" s="8" t="s">
        <v>14</v>
      </c>
      <c r="I811" s="9" t="s">
        <v>32</v>
      </c>
    </row>
    <row r="812" spans="1:9">
      <c r="A812" s="64" t="s">
        <v>1186</v>
      </c>
      <c r="B812" s="10" t="s">
        <v>254</v>
      </c>
      <c r="C812" s="11">
        <v>17.11</v>
      </c>
      <c r="D812" s="12">
        <v>5.0180999999999996</v>
      </c>
      <c r="E812" s="27">
        <v>1</v>
      </c>
      <c r="F812" s="28">
        <v>1.25</v>
      </c>
      <c r="G812" s="184">
        <v>0.8</v>
      </c>
      <c r="H812" s="13" t="s">
        <v>14</v>
      </c>
      <c r="I812" s="14" t="s">
        <v>32</v>
      </c>
    </row>
    <row r="813" spans="1:9">
      <c r="A813" s="63" t="s">
        <v>1187</v>
      </c>
      <c r="B813" s="5" t="s">
        <v>255</v>
      </c>
      <c r="C813" s="6">
        <v>2.09</v>
      </c>
      <c r="D813" s="7">
        <v>1.0656000000000001</v>
      </c>
      <c r="E813" s="25">
        <v>1</v>
      </c>
      <c r="F813" s="26">
        <v>1.25</v>
      </c>
      <c r="G813" s="183">
        <v>0.8</v>
      </c>
      <c r="H813" s="15" t="s">
        <v>14</v>
      </c>
      <c r="I813" s="16" t="s">
        <v>32</v>
      </c>
    </row>
    <row r="814" spans="1:9">
      <c r="A814" s="63" t="s">
        <v>1188</v>
      </c>
      <c r="B814" s="5" t="s">
        <v>255</v>
      </c>
      <c r="C814" s="6">
        <v>2.91</v>
      </c>
      <c r="D814" s="7">
        <v>1.2088000000000001</v>
      </c>
      <c r="E814" s="25">
        <v>1</v>
      </c>
      <c r="F814" s="26">
        <v>1.25</v>
      </c>
      <c r="G814" s="183">
        <v>0.8</v>
      </c>
      <c r="H814" s="8" t="s">
        <v>14</v>
      </c>
      <c r="I814" s="9" t="s">
        <v>32</v>
      </c>
    </row>
    <row r="815" spans="1:9">
      <c r="A815" s="63" t="s">
        <v>1189</v>
      </c>
      <c r="B815" s="5" t="s">
        <v>255</v>
      </c>
      <c r="C815" s="6">
        <v>6.5</v>
      </c>
      <c r="D815" s="7">
        <v>1.9910000000000001</v>
      </c>
      <c r="E815" s="25">
        <v>1</v>
      </c>
      <c r="F815" s="26">
        <v>1.25</v>
      </c>
      <c r="G815" s="183">
        <v>0.8</v>
      </c>
      <c r="H815" s="8" t="s">
        <v>14</v>
      </c>
      <c r="I815" s="9" t="s">
        <v>32</v>
      </c>
    </row>
    <row r="816" spans="1:9">
      <c r="A816" s="64" t="s">
        <v>1190</v>
      </c>
      <c r="B816" s="10" t="s">
        <v>255</v>
      </c>
      <c r="C816" s="11">
        <v>15.65</v>
      </c>
      <c r="D816" s="12">
        <v>4.8909000000000002</v>
      </c>
      <c r="E816" s="27">
        <v>1</v>
      </c>
      <c r="F816" s="28">
        <v>1.25</v>
      </c>
      <c r="G816" s="184">
        <v>0.8</v>
      </c>
      <c r="H816" s="13" t="s">
        <v>14</v>
      </c>
      <c r="I816" s="14" t="s">
        <v>32</v>
      </c>
    </row>
    <row r="817" spans="1:9">
      <c r="A817" s="63" t="s">
        <v>1191</v>
      </c>
      <c r="B817" s="5" t="s">
        <v>256</v>
      </c>
      <c r="C817" s="6">
        <v>1.79</v>
      </c>
      <c r="D817" s="7">
        <v>0.77159999999999995</v>
      </c>
      <c r="E817" s="25">
        <v>1</v>
      </c>
      <c r="F817" s="26">
        <v>1.25</v>
      </c>
      <c r="G817" s="183">
        <v>0.8</v>
      </c>
      <c r="H817" s="15" t="s">
        <v>14</v>
      </c>
      <c r="I817" s="16" t="s">
        <v>32</v>
      </c>
    </row>
    <row r="818" spans="1:9">
      <c r="A818" s="63" t="s">
        <v>1192</v>
      </c>
      <c r="B818" s="5" t="s">
        <v>256</v>
      </c>
      <c r="C818" s="6">
        <v>2.37</v>
      </c>
      <c r="D818" s="7">
        <v>0.91180000000000005</v>
      </c>
      <c r="E818" s="25">
        <v>1</v>
      </c>
      <c r="F818" s="26">
        <v>1.25</v>
      </c>
      <c r="G818" s="183">
        <v>0.8</v>
      </c>
      <c r="H818" s="8" t="s">
        <v>14</v>
      </c>
      <c r="I818" s="9" t="s">
        <v>32</v>
      </c>
    </row>
    <row r="819" spans="1:9">
      <c r="A819" s="63" t="s">
        <v>1193</v>
      </c>
      <c r="B819" s="5" t="s">
        <v>256</v>
      </c>
      <c r="C819" s="6">
        <v>5.27</v>
      </c>
      <c r="D819" s="7">
        <v>1.5798000000000001</v>
      </c>
      <c r="E819" s="25">
        <v>1</v>
      </c>
      <c r="F819" s="26">
        <v>1.25</v>
      </c>
      <c r="G819" s="183">
        <v>0.8</v>
      </c>
      <c r="H819" s="8" t="s">
        <v>14</v>
      </c>
      <c r="I819" s="9" t="s">
        <v>32</v>
      </c>
    </row>
    <row r="820" spans="1:9">
      <c r="A820" s="64" t="s">
        <v>1194</v>
      </c>
      <c r="B820" s="10" t="s">
        <v>256</v>
      </c>
      <c r="C820" s="11">
        <v>13.92</v>
      </c>
      <c r="D820" s="12">
        <v>4.3806000000000003</v>
      </c>
      <c r="E820" s="27">
        <v>1</v>
      </c>
      <c r="F820" s="28">
        <v>1.25</v>
      </c>
      <c r="G820" s="184">
        <v>0.8</v>
      </c>
      <c r="H820" s="13" t="s">
        <v>14</v>
      </c>
      <c r="I820" s="14" t="s">
        <v>32</v>
      </c>
    </row>
    <row r="821" spans="1:9">
      <c r="A821" s="63" t="s">
        <v>1195</v>
      </c>
      <c r="B821" s="5" t="s">
        <v>257</v>
      </c>
      <c r="C821" s="6">
        <v>1.32</v>
      </c>
      <c r="D821" s="7">
        <v>0.66210000000000002</v>
      </c>
      <c r="E821" s="25">
        <v>1</v>
      </c>
      <c r="F821" s="26">
        <v>1.25</v>
      </c>
      <c r="G821" s="183">
        <v>0.8</v>
      </c>
      <c r="H821" s="15" t="s">
        <v>14</v>
      </c>
      <c r="I821" s="16" t="s">
        <v>32</v>
      </c>
    </row>
    <row r="822" spans="1:9">
      <c r="A822" s="63" t="s">
        <v>1196</v>
      </c>
      <c r="B822" s="5" t="s">
        <v>257</v>
      </c>
      <c r="C822" s="6">
        <v>1.62</v>
      </c>
      <c r="D822" s="7">
        <v>0.92030000000000001</v>
      </c>
      <c r="E822" s="25">
        <v>1</v>
      </c>
      <c r="F822" s="26">
        <v>1.25</v>
      </c>
      <c r="G822" s="183">
        <v>0.8</v>
      </c>
      <c r="H822" s="8" t="s">
        <v>14</v>
      </c>
      <c r="I822" s="9" t="s">
        <v>32</v>
      </c>
    </row>
    <row r="823" spans="1:9">
      <c r="A823" s="63" t="s">
        <v>1197</v>
      </c>
      <c r="B823" s="5" t="s">
        <v>257</v>
      </c>
      <c r="C823" s="6">
        <v>4.6900000000000004</v>
      </c>
      <c r="D823" s="7">
        <v>1.5649</v>
      </c>
      <c r="E823" s="25">
        <v>1</v>
      </c>
      <c r="F823" s="26">
        <v>1.25</v>
      </c>
      <c r="G823" s="183">
        <v>0.8</v>
      </c>
      <c r="H823" s="8" t="s">
        <v>14</v>
      </c>
      <c r="I823" s="9" t="s">
        <v>32</v>
      </c>
    </row>
    <row r="824" spans="1:9">
      <c r="A824" s="64" t="s">
        <v>1198</v>
      </c>
      <c r="B824" s="10" t="s">
        <v>257</v>
      </c>
      <c r="C824" s="11">
        <v>14.3</v>
      </c>
      <c r="D824" s="12">
        <v>4.9611999999999998</v>
      </c>
      <c r="E824" s="27">
        <v>1</v>
      </c>
      <c r="F824" s="28">
        <v>1.25</v>
      </c>
      <c r="G824" s="184">
        <v>0.8</v>
      </c>
      <c r="H824" s="13" t="s">
        <v>14</v>
      </c>
      <c r="I824" s="14" t="s">
        <v>32</v>
      </c>
    </row>
    <row r="825" spans="1:9">
      <c r="A825" s="63" t="s">
        <v>1199</v>
      </c>
      <c r="B825" s="5" t="s">
        <v>258</v>
      </c>
      <c r="C825" s="6">
        <v>1.79</v>
      </c>
      <c r="D825" s="7">
        <v>0.62570000000000003</v>
      </c>
      <c r="E825" s="25">
        <v>1</v>
      </c>
      <c r="F825" s="26">
        <v>1.25</v>
      </c>
      <c r="G825" s="183">
        <v>0.8</v>
      </c>
      <c r="H825" s="15" t="s">
        <v>14</v>
      </c>
      <c r="I825" s="16" t="s">
        <v>32</v>
      </c>
    </row>
    <row r="826" spans="1:9">
      <c r="A826" s="63" t="s">
        <v>1200</v>
      </c>
      <c r="B826" s="5" t="s">
        <v>258</v>
      </c>
      <c r="C826" s="6">
        <v>2.75</v>
      </c>
      <c r="D826" s="7">
        <v>0.80020000000000002</v>
      </c>
      <c r="E826" s="25">
        <v>1</v>
      </c>
      <c r="F826" s="26">
        <v>1.25</v>
      </c>
      <c r="G826" s="183">
        <v>0.8</v>
      </c>
      <c r="H826" s="8" t="s">
        <v>14</v>
      </c>
      <c r="I826" s="9" t="s">
        <v>32</v>
      </c>
    </row>
    <row r="827" spans="1:9">
      <c r="A827" s="63" t="s">
        <v>1201</v>
      </c>
      <c r="B827" s="5" t="s">
        <v>258</v>
      </c>
      <c r="C827" s="6">
        <v>6.07</v>
      </c>
      <c r="D827" s="7">
        <v>1.4011</v>
      </c>
      <c r="E827" s="25">
        <v>1</v>
      </c>
      <c r="F827" s="26">
        <v>1.25</v>
      </c>
      <c r="G827" s="183">
        <v>0.8</v>
      </c>
      <c r="H827" s="8" t="s">
        <v>14</v>
      </c>
      <c r="I827" s="9" t="s">
        <v>32</v>
      </c>
    </row>
    <row r="828" spans="1:9">
      <c r="A828" s="64" t="s">
        <v>1202</v>
      </c>
      <c r="B828" s="10" t="s">
        <v>258</v>
      </c>
      <c r="C828" s="11">
        <v>11.85</v>
      </c>
      <c r="D828" s="12">
        <v>2.6972</v>
      </c>
      <c r="E828" s="27">
        <v>1</v>
      </c>
      <c r="F828" s="28">
        <v>1.25</v>
      </c>
      <c r="G828" s="184">
        <v>0.8</v>
      </c>
      <c r="H828" s="13" t="s">
        <v>14</v>
      </c>
      <c r="I828" s="14" t="s">
        <v>32</v>
      </c>
    </row>
    <row r="829" spans="1:9">
      <c r="A829" s="63" t="s">
        <v>1203</v>
      </c>
      <c r="B829" s="5" t="s">
        <v>259</v>
      </c>
      <c r="C829" s="6">
        <v>2.13</v>
      </c>
      <c r="D829" s="7">
        <v>0.72829999999999995</v>
      </c>
      <c r="E829" s="25">
        <v>1</v>
      </c>
      <c r="F829" s="26">
        <v>1.25</v>
      </c>
      <c r="G829" s="183">
        <v>0.8</v>
      </c>
      <c r="H829" s="15" t="s">
        <v>14</v>
      </c>
      <c r="I829" s="16" t="s">
        <v>32</v>
      </c>
    </row>
    <row r="830" spans="1:9">
      <c r="A830" s="63" t="s">
        <v>1204</v>
      </c>
      <c r="B830" s="5" t="s">
        <v>259</v>
      </c>
      <c r="C830" s="6">
        <v>3.57</v>
      </c>
      <c r="D830" s="7">
        <v>1.0042</v>
      </c>
      <c r="E830" s="25">
        <v>1</v>
      </c>
      <c r="F830" s="26">
        <v>1.25</v>
      </c>
      <c r="G830" s="183">
        <v>0.8</v>
      </c>
      <c r="H830" s="8" t="s">
        <v>14</v>
      </c>
      <c r="I830" s="9" t="s">
        <v>32</v>
      </c>
    </row>
    <row r="831" spans="1:9">
      <c r="A831" s="63" t="s">
        <v>1205</v>
      </c>
      <c r="B831" s="5" t="s">
        <v>259</v>
      </c>
      <c r="C831" s="6">
        <v>8</v>
      </c>
      <c r="D831" s="7">
        <v>1.9483999999999999</v>
      </c>
      <c r="E831" s="25">
        <v>1</v>
      </c>
      <c r="F831" s="26">
        <v>1.25</v>
      </c>
      <c r="G831" s="183">
        <v>0.8</v>
      </c>
      <c r="H831" s="8" t="s">
        <v>14</v>
      </c>
      <c r="I831" s="9" t="s">
        <v>32</v>
      </c>
    </row>
    <row r="832" spans="1:9">
      <c r="A832" s="64" t="s">
        <v>1206</v>
      </c>
      <c r="B832" s="10" t="s">
        <v>259</v>
      </c>
      <c r="C832" s="11">
        <v>18.13</v>
      </c>
      <c r="D832" s="12">
        <v>4.9279000000000002</v>
      </c>
      <c r="E832" s="27">
        <v>1</v>
      </c>
      <c r="F832" s="28">
        <v>1.25</v>
      </c>
      <c r="G832" s="184">
        <v>0.8</v>
      </c>
      <c r="H832" s="13" t="s">
        <v>14</v>
      </c>
      <c r="I832" s="14" t="s">
        <v>32</v>
      </c>
    </row>
    <row r="833" spans="1:9">
      <c r="A833" s="63" t="s">
        <v>1207</v>
      </c>
      <c r="B833" s="5" t="s">
        <v>260</v>
      </c>
      <c r="C833" s="6">
        <v>2</v>
      </c>
      <c r="D833" s="7">
        <v>0.81220000000000003</v>
      </c>
      <c r="E833" s="25">
        <v>1</v>
      </c>
      <c r="F833" s="26">
        <v>1.25</v>
      </c>
      <c r="G833" s="183">
        <v>0.8</v>
      </c>
      <c r="H833" s="15" t="s">
        <v>14</v>
      </c>
      <c r="I833" s="16" t="s">
        <v>32</v>
      </c>
    </row>
    <row r="834" spans="1:9">
      <c r="A834" s="63" t="s">
        <v>1208</v>
      </c>
      <c r="B834" s="5" t="s">
        <v>260</v>
      </c>
      <c r="C834" s="6">
        <v>2.64</v>
      </c>
      <c r="D834" s="7">
        <v>0.93889999999999996</v>
      </c>
      <c r="E834" s="25">
        <v>1</v>
      </c>
      <c r="F834" s="26">
        <v>1.25</v>
      </c>
      <c r="G834" s="183">
        <v>0.8</v>
      </c>
      <c r="H834" s="8" t="s">
        <v>14</v>
      </c>
      <c r="I834" s="9" t="s">
        <v>32</v>
      </c>
    </row>
    <row r="835" spans="1:9">
      <c r="A835" s="63" t="s">
        <v>1209</v>
      </c>
      <c r="B835" s="5" t="s">
        <v>260</v>
      </c>
      <c r="C835" s="6">
        <v>5.72</v>
      </c>
      <c r="D835" s="7">
        <v>1.7068000000000001</v>
      </c>
      <c r="E835" s="25">
        <v>1</v>
      </c>
      <c r="F835" s="26">
        <v>1.25</v>
      </c>
      <c r="G835" s="183">
        <v>0.8</v>
      </c>
      <c r="H835" s="8" t="s">
        <v>14</v>
      </c>
      <c r="I835" s="9" t="s">
        <v>32</v>
      </c>
    </row>
    <row r="836" spans="1:9">
      <c r="A836" s="64" t="s">
        <v>1210</v>
      </c>
      <c r="B836" s="10" t="s">
        <v>260</v>
      </c>
      <c r="C836" s="11">
        <v>13.78</v>
      </c>
      <c r="D836" s="12">
        <v>4.5193000000000003</v>
      </c>
      <c r="E836" s="27">
        <v>1</v>
      </c>
      <c r="F836" s="28">
        <v>1.25</v>
      </c>
      <c r="G836" s="184">
        <v>0.8</v>
      </c>
      <c r="H836" s="13" t="s">
        <v>14</v>
      </c>
      <c r="I836" s="14" t="s">
        <v>32</v>
      </c>
    </row>
    <row r="837" spans="1:9">
      <c r="A837" s="63" t="s">
        <v>1211</v>
      </c>
      <c r="B837" s="5" t="s">
        <v>261</v>
      </c>
      <c r="C837" s="6">
        <v>2.36</v>
      </c>
      <c r="D837" s="7">
        <v>0.4909</v>
      </c>
      <c r="E837" s="25">
        <v>1</v>
      </c>
      <c r="F837" s="26">
        <v>1.25</v>
      </c>
      <c r="G837" s="183">
        <v>0.8</v>
      </c>
      <c r="H837" s="15" t="s">
        <v>14</v>
      </c>
      <c r="I837" s="16" t="s">
        <v>32</v>
      </c>
    </row>
    <row r="838" spans="1:9">
      <c r="A838" s="63" t="s">
        <v>1212</v>
      </c>
      <c r="B838" s="5" t="s">
        <v>261</v>
      </c>
      <c r="C838" s="6">
        <v>3.56</v>
      </c>
      <c r="D838" s="7">
        <v>0.65380000000000005</v>
      </c>
      <c r="E838" s="25">
        <v>1</v>
      </c>
      <c r="F838" s="26">
        <v>1.25</v>
      </c>
      <c r="G838" s="183">
        <v>0.8</v>
      </c>
      <c r="H838" s="8" t="s">
        <v>14</v>
      </c>
      <c r="I838" s="9" t="s">
        <v>32</v>
      </c>
    </row>
    <row r="839" spans="1:9">
      <c r="A839" s="63" t="s">
        <v>1213</v>
      </c>
      <c r="B839" s="5" t="s">
        <v>261</v>
      </c>
      <c r="C839" s="6">
        <v>5.87</v>
      </c>
      <c r="D839" s="7">
        <v>1.1037999999999999</v>
      </c>
      <c r="E839" s="25">
        <v>1</v>
      </c>
      <c r="F839" s="26">
        <v>1.25</v>
      </c>
      <c r="G839" s="183">
        <v>0.8</v>
      </c>
      <c r="H839" s="8" t="s">
        <v>14</v>
      </c>
      <c r="I839" s="9" t="s">
        <v>32</v>
      </c>
    </row>
    <row r="840" spans="1:9">
      <c r="A840" s="64" t="s">
        <v>1214</v>
      </c>
      <c r="B840" s="10" t="s">
        <v>261</v>
      </c>
      <c r="C840" s="11">
        <v>10.66</v>
      </c>
      <c r="D840" s="12">
        <v>2.3304</v>
      </c>
      <c r="E840" s="27">
        <v>1</v>
      </c>
      <c r="F840" s="28">
        <v>1.25</v>
      </c>
      <c r="G840" s="184">
        <v>0.8</v>
      </c>
      <c r="H840" s="13" t="s">
        <v>14</v>
      </c>
      <c r="I840" s="14" t="s">
        <v>32</v>
      </c>
    </row>
    <row r="841" spans="1:9">
      <c r="A841" s="63" t="s">
        <v>1215</v>
      </c>
      <c r="B841" s="5" t="s">
        <v>262</v>
      </c>
      <c r="C841" s="6">
        <v>2.5499999999999998</v>
      </c>
      <c r="D841" s="7">
        <v>0.44779999999999998</v>
      </c>
      <c r="E841" s="25">
        <v>1</v>
      </c>
      <c r="F841" s="26">
        <v>1.25</v>
      </c>
      <c r="G841" s="183">
        <v>0.8</v>
      </c>
      <c r="H841" s="15" t="s">
        <v>14</v>
      </c>
      <c r="I841" s="16" t="s">
        <v>32</v>
      </c>
    </row>
    <row r="842" spans="1:9">
      <c r="A842" s="63" t="s">
        <v>1216</v>
      </c>
      <c r="B842" s="5" t="s">
        <v>262</v>
      </c>
      <c r="C842" s="6">
        <v>3.57</v>
      </c>
      <c r="D842" s="7">
        <v>0.62339999999999995</v>
      </c>
      <c r="E842" s="25">
        <v>1</v>
      </c>
      <c r="F842" s="26">
        <v>1.25</v>
      </c>
      <c r="G842" s="183">
        <v>0.8</v>
      </c>
      <c r="H842" s="8" t="s">
        <v>14</v>
      </c>
      <c r="I842" s="9" t="s">
        <v>32</v>
      </c>
    </row>
    <row r="843" spans="1:9">
      <c r="A843" s="63" t="s">
        <v>1217</v>
      </c>
      <c r="B843" s="5" t="s">
        <v>262</v>
      </c>
      <c r="C843" s="6">
        <v>6.01</v>
      </c>
      <c r="D843" s="7">
        <v>1.0518000000000001</v>
      </c>
      <c r="E843" s="25">
        <v>1</v>
      </c>
      <c r="F843" s="26">
        <v>1.25</v>
      </c>
      <c r="G843" s="183">
        <v>0.8</v>
      </c>
      <c r="H843" s="8" t="s">
        <v>14</v>
      </c>
      <c r="I843" s="9" t="s">
        <v>32</v>
      </c>
    </row>
    <row r="844" spans="1:9">
      <c r="A844" s="64" t="s">
        <v>1218</v>
      </c>
      <c r="B844" s="10" t="s">
        <v>262</v>
      </c>
      <c r="C844" s="11">
        <v>11.13</v>
      </c>
      <c r="D844" s="12">
        <v>2.2864</v>
      </c>
      <c r="E844" s="27">
        <v>1</v>
      </c>
      <c r="F844" s="28">
        <v>1.25</v>
      </c>
      <c r="G844" s="184">
        <v>0.8</v>
      </c>
      <c r="H844" s="13" t="s">
        <v>14</v>
      </c>
      <c r="I844" s="14" t="s">
        <v>32</v>
      </c>
    </row>
    <row r="845" spans="1:9">
      <c r="A845" s="63" t="s">
        <v>1219</v>
      </c>
      <c r="B845" s="5" t="s">
        <v>263</v>
      </c>
      <c r="C845" s="6">
        <v>1.66</v>
      </c>
      <c r="D845" s="7">
        <v>0.42180000000000001</v>
      </c>
      <c r="E845" s="25">
        <v>1</v>
      </c>
      <c r="F845" s="26">
        <v>1.25</v>
      </c>
      <c r="G845" s="183">
        <v>0.8</v>
      </c>
      <c r="H845" s="15" t="s">
        <v>14</v>
      </c>
      <c r="I845" s="16" t="s">
        <v>32</v>
      </c>
    </row>
    <row r="846" spans="1:9">
      <c r="A846" s="63" t="s">
        <v>1220</v>
      </c>
      <c r="B846" s="5" t="s">
        <v>263</v>
      </c>
      <c r="C846" s="6">
        <v>2.23</v>
      </c>
      <c r="D846" s="7">
        <v>0.50800000000000001</v>
      </c>
      <c r="E846" s="25">
        <v>1</v>
      </c>
      <c r="F846" s="26">
        <v>1.25</v>
      </c>
      <c r="G846" s="183">
        <v>0.8</v>
      </c>
      <c r="H846" s="8" t="s">
        <v>14</v>
      </c>
      <c r="I846" s="9" t="s">
        <v>32</v>
      </c>
    </row>
    <row r="847" spans="1:9">
      <c r="A847" s="63" t="s">
        <v>1221</v>
      </c>
      <c r="B847" s="5" t="s">
        <v>263</v>
      </c>
      <c r="C847" s="6">
        <v>4.07</v>
      </c>
      <c r="D847" s="7">
        <v>0.83030000000000004</v>
      </c>
      <c r="E847" s="25">
        <v>1</v>
      </c>
      <c r="F847" s="26">
        <v>1.25</v>
      </c>
      <c r="G847" s="183">
        <v>0.8</v>
      </c>
      <c r="H847" s="8" t="s">
        <v>14</v>
      </c>
      <c r="I847" s="9" t="s">
        <v>32</v>
      </c>
    </row>
    <row r="848" spans="1:9">
      <c r="A848" s="64" t="s">
        <v>1222</v>
      </c>
      <c r="B848" s="10" t="s">
        <v>263</v>
      </c>
      <c r="C848" s="11">
        <v>8.43</v>
      </c>
      <c r="D848" s="12">
        <v>1.8456999999999999</v>
      </c>
      <c r="E848" s="27">
        <v>1</v>
      </c>
      <c r="F848" s="28">
        <v>1.25</v>
      </c>
      <c r="G848" s="184">
        <v>0.8</v>
      </c>
      <c r="H848" s="13" t="s">
        <v>14</v>
      </c>
      <c r="I848" s="14" t="s">
        <v>32</v>
      </c>
    </row>
    <row r="849" spans="1:9">
      <c r="A849" s="63" t="s">
        <v>1223</v>
      </c>
      <c r="B849" s="5" t="s">
        <v>264</v>
      </c>
      <c r="C849" s="6">
        <v>2.96</v>
      </c>
      <c r="D849" s="7">
        <v>0.51849999999999996</v>
      </c>
      <c r="E849" s="25">
        <v>1.55</v>
      </c>
      <c r="F849" s="26">
        <v>1</v>
      </c>
      <c r="G849" s="183">
        <v>0.8</v>
      </c>
      <c r="H849" s="15" t="s">
        <v>1</v>
      </c>
      <c r="I849" s="16" t="s">
        <v>1</v>
      </c>
    </row>
    <row r="850" spans="1:9">
      <c r="A850" s="63" t="s">
        <v>1224</v>
      </c>
      <c r="B850" s="5" t="s">
        <v>264</v>
      </c>
      <c r="C850" s="6">
        <v>3.62</v>
      </c>
      <c r="D850" s="7">
        <v>0.62370000000000003</v>
      </c>
      <c r="E850" s="25">
        <v>1.55</v>
      </c>
      <c r="F850" s="26">
        <v>1</v>
      </c>
      <c r="G850" s="183">
        <v>0.8</v>
      </c>
      <c r="H850" s="8" t="s">
        <v>1</v>
      </c>
      <c r="I850" s="9" t="s">
        <v>1</v>
      </c>
    </row>
    <row r="851" spans="1:9">
      <c r="A851" s="63" t="s">
        <v>1225</v>
      </c>
      <c r="B851" s="5" t="s">
        <v>264</v>
      </c>
      <c r="C851" s="6">
        <v>5.64</v>
      </c>
      <c r="D851" s="7">
        <v>0.92959999999999998</v>
      </c>
      <c r="E851" s="25">
        <v>1.55</v>
      </c>
      <c r="F851" s="26">
        <v>1</v>
      </c>
      <c r="G851" s="183">
        <v>0.8</v>
      </c>
      <c r="H851" s="8" t="s">
        <v>1</v>
      </c>
      <c r="I851" s="9" t="s">
        <v>1</v>
      </c>
    </row>
    <row r="852" spans="1:9">
      <c r="A852" s="64" t="s">
        <v>1226</v>
      </c>
      <c r="B852" s="10" t="s">
        <v>264</v>
      </c>
      <c r="C852" s="11">
        <v>10.06</v>
      </c>
      <c r="D852" s="12">
        <v>2.8304999999999998</v>
      </c>
      <c r="E852" s="27">
        <v>1.55</v>
      </c>
      <c r="F852" s="28">
        <v>1</v>
      </c>
      <c r="G852" s="184">
        <v>0.8</v>
      </c>
      <c r="H852" s="13" t="s">
        <v>1</v>
      </c>
      <c r="I852" s="14" t="s">
        <v>1</v>
      </c>
    </row>
    <row r="853" spans="1:9">
      <c r="A853" s="63" t="s">
        <v>1227</v>
      </c>
      <c r="B853" s="5" t="s">
        <v>265</v>
      </c>
      <c r="C853" s="6">
        <v>2.08</v>
      </c>
      <c r="D853" s="7">
        <v>0.48949999999999999</v>
      </c>
      <c r="E853" s="25">
        <v>1.55</v>
      </c>
      <c r="F853" s="26">
        <v>1</v>
      </c>
      <c r="G853" s="183">
        <v>0.8</v>
      </c>
      <c r="H853" s="15" t="s">
        <v>1</v>
      </c>
      <c r="I853" s="16" t="s">
        <v>1</v>
      </c>
    </row>
    <row r="854" spans="1:9">
      <c r="A854" s="63" t="s">
        <v>1228</v>
      </c>
      <c r="B854" s="5" t="s">
        <v>265</v>
      </c>
      <c r="C854" s="6">
        <v>2.33</v>
      </c>
      <c r="D854" s="7">
        <v>0.53559999999999997</v>
      </c>
      <c r="E854" s="25">
        <v>1.55</v>
      </c>
      <c r="F854" s="26">
        <v>1</v>
      </c>
      <c r="G854" s="183">
        <v>0.8</v>
      </c>
      <c r="H854" s="8" t="s">
        <v>1</v>
      </c>
      <c r="I854" s="9" t="s">
        <v>1</v>
      </c>
    </row>
    <row r="855" spans="1:9">
      <c r="A855" s="63" t="s">
        <v>1229</v>
      </c>
      <c r="B855" s="5" t="s">
        <v>265</v>
      </c>
      <c r="C855" s="6">
        <v>4.21</v>
      </c>
      <c r="D855" s="7">
        <v>0.85389999999999999</v>
      </c>
      <c r="E855" s="25">
        <v>1.55</v>
      </c>
      <c r="F855" s="26">
        <v>1</v>
      </c>
      <c r="G855" s="183">
        <v>0.8</v>
      </c>
      <c r="H855" s="8" t="s">
        <v>1</v>
      </c>
      <c r="I855" s="9" t="s">
        <v>1</v>
      </c>
    </row>
    <row r="856" spans="1:9">
      <c r="A856" s="64" t="s">
        <v>1230</v>
      </c>
      <c r="B856" s="10" t="s">
        <v>265</v>
      </c>
      <c r="C856" s="11">
        <v>7.96</v>
      </c>
      <c r="D856" s="12">
        <v>2.3986999999999998</v>
      </c>
      <c r="E856" s="27">
        <v>1.55</v>
      </c>
      <c r="F856" s="28">
        <v>1</v>
      </c>
      <c r="G856" s="184">
        <v>0.8</v>
      </c>
      <c r="H856" s="13" t="s">
        <v>1</v>
      </c>
      <c r="I856" s="14" t="s">
        <v>1</v>
      </c>
    </row>
    <row r="857" spans="1:9">
      <c r="A857" s="63" t="s">
        <v>1231</v>
      </c>
      <c r="B857" s="5" t="s">
        <v>266</v>
      </c>
      <c r="C857" s="6">
        <v>2.15</v>
      </c>
      <c r="D857" s="7">
        <v>0.33539999999999998</v>
      </c>
      <c r="E857" s="25">
        <v>1.55</v>
      </c>
      <c r="F857" s="26">
        <v>1</v>
      </c>
      <c r="G857" s="183">
        <v>0.8</v>
      </c>
      <c r="H857" s="15" t="s">
        <v>1</v>
      </c>
      <c r="I857" s="16" t="s">
        <v>1</v>
      </c>
    </row>
    <row r="858" spans="1:9">
      <c r="A858" s="63" t="s">
        <v>1232</v>
      </c>
      <c r="B858" s="5" t="s">
        <v>266</v>
      </c>
      <c r="C858" s="6">
        <v>2.4700000000000002</v>
      </c>
      <c r="D858" s="7">
        <v>0.43269999999999997</v>
      </c>
      <c r="E858" s="25">
        <v>1.55</v>
      </c>
      <c r="F858" s="26">
        <v>1</v>
      </c>
      <c r="G858" s="183">
        <v>0.8</v>
      </c>
      <c r="H858" s="8" t="s">
        <v>1</v>
      </c>
      <c r="I858" s="9" t="s">
        <v>1</v>
      </c>
    </row>
    <row r="859" spans="1:9">
      <c r="A859" s="63" t="s">
        <v>1233</v>
      </c>
      <c r="B859" s="5" t="s">
        <v>266</v>
      </c>
      <c r="C859" s="6">
        <v>4.62</v>
      </c>
      <c r="D859" s="7">
        <v>0.92449999999999999</v>
      </c>
      <c r="E859" s="25">
        <v>1.55</v>
      </c>
      <c r="F859" s="26">
        <v>1</v>
      </c>
      <c r="G859" s="183">
        <v>0.8</v>
      </c>
      <c r="H859" s="8" t="s">
        <v>1</v>
      </c>
      <c r="I859" s="9" t="s">
        <v>1</v>
      </c>
    </row>
    <row r="860" spans="1:9">
      <c r="A860" s="64" t="s">
        <v>1234</v>
      </c>
      <c r="B860" s="10" t="s">
        <v>266</v>
      </c>
      <c r="C860" s="11">
        <v>10.85</v>
      </c>
      <c r="D860" s="12">
        <v>4.2739000000000003</v>
      </c>
      <c r="E860" s="27">
        <v>1.55</v>
      </c>
      <c r="F860" s="28">
        <v>1</v>
      </c>
      <c r="G860" s="184">
        <v>0.8</v>
      </c>
      <c r="H860" s="13" t="s">
        <v>1</v>
      </c>
      <c r="I860" s="14" t="s">
        <v>1</v>
      </c>
    </row>
    <row r="861" spans="1:9">
      <c r="A861" s="63" t="s">
        <v>1235</v>
      </c>
      <c r="B861" s="5" t="s">
        <v>267</v>
      </c>
      <c r="C861" s="6">
        <v>1.3</v>
      </c>
      <c r="D861" s="7">
        <v>0.49619999999999997</v>
      </c>
      <c r="E861" s="25">
        <v>1.55</v>
      </c>
      <c r="F861" s="26">
        <v>1</v>
      </c>
      <c r="G861" s="183">
        <v>0.8</v>
      </c>
      <c r="H861" s="15" t="s">
        <v>1</v>
      </c>
      <c r="I861" s="16" t="s">
        <v>1</v>
      </c>
    </row>
    <row r="862" spans="1:9">
      <c r="A862" s="63" t="s">
        <v>1236</v>
      </c>
      <c r="B862" s="5" t="s">
        <v>267</v>
      </c>
      <c r="C862" s="6">
        <v>1.77</v>
      </c>
      <c r="D862" s="7">
        <v>0.58950000000000002</v>
      </c>
      <c r="E862" s="25">
        <v>1.55</v>
      </c>
      <c r="F862" s="26">
        <v>1</v>
      </c>
      <c r="G862" s="183">
        <v>0.8</v>
      </c>
      <c r="H862" s="8" t="s">
        <v>1</v>
      </c>
      <c r="I862" s="9" t="s">
        <v>1</v>
      </c>
    </row>
    <row r="863" spans="1:9">
      <c r="A863" s="63" t="s">
        <v>1237</v>
      </c>
      <c r="B863" s="5" t="s">
        <v>267</v>
      </c>
      <c r="C863" s="6">
        <v>3.61</v>
      </c>
      <c r="D863" s="7">
        <v>1.1220000000000001</v>
      </c>
      <c r="E863" s="25">
        <v>1.55</v>
      </c>
      <c r="F863" s="26">
        <v>1</v>
      </c>
      <c r="G863" s="183">
        <v>0.8</v>
      </c>
      <c r="H863" s="8" t="s">
        <v>1</v>
      </c>
      <c r="I863" s="9" t="s">
        <v>1</v>
      </c>
    </row>
    <row r="864" spans="1:9">
      <c r="A864" s="64" t="s">
        <v>1238</v>
      </c>
      <c r="B864" s="10" t="s">
        <v>267</v>
      </c>
      <c r="C864" s="11">
        <v>7.38</v>
      </c>
      <c r="D864" s="12">
        <v>2.7654999999999998</v>
      </c>
      <c r="E864" s="27">
        <v>1.55</v>
      </c>
      <c r="F864" s="28">
        <v>1</v>
      </c>
      <c r="G864" s="184">
        <v>0.8</v>
      </c>
      <c r="H864" s="13" t="s">
        <v>1</v>
      </c>
      <c r="I864" s="14" t="s">
        <v>1</v>
      </c>
    </row>
    <row r="865" spans="1:9">
      <c r="A865" s="63" t="s">
        <v>1239</v>
      </c>
      <c r="B865" s="5" t="s">
        <v>268</v>
      </c>
      <c r="C865" s="6">
        <v>1.57</v>
      </c>
      <c r="D865" s="7">
        <v>0.70189999999999997</v>
      </c>
      <c r="E865" s="25">
        <v>1.55</v>
      </c>
      <c r="F865" s="26">
        <v>1</v>
      </c>
      <c r="G865" s="183">
        <v>0.8</v>
      </c>
      <c r="H865" s="15" t="s">
        <v>1</v>
      </c>
      <c r="I865" s="16" t="s">
        <v>1</v>
      </c>
    </row>
    <row r="866" spans="1:9">
      <c r="A866" s="63" t="s">
        <v>1240</v>
      </c>
      <c r="B866" s="5" t="s">
        <v>268</v>
      </c>
      <c r="C866" s="6">
        <v>1.85</v>
      </c>
      <c r="D866" s="7">
        <v>0.80310000000000004</v>
      </c>
      <c r="E866" s="25">
        <v>1.55</v>
      </c>
      <c r="F866" s="26">
        <v>1</v>
      </c>
      <c r="G866" s="183">
        <v>0.8</v>
      </c>
      <c r="H866" s="8" t="s">
        <v>1</v>
      </c>
      <c r="I866" s="9" t="s">
        <v>1</v>
      </c>
    </row>
    <row r="867" spans="1:9">
      <c r="A867" s="63" t="s">
        <v>1241</v>
      </c>
      <c r="B867" s="5" t="s">
        <v>268</v>
      </c>
      <c r="C867" s="6">
        <v>2.5499999999999998</v>
      </c>
      <c r="D867" s="7">
        <v>1.0008999999999999</v>
      </c>
      <c r="E867" s="25">
        <v>1.55</v>
      </c>
      <c r="F867" s="26">
        <v>1</v>
      </c>
      <c r="G867" s="183">
        <v>0.8</v>
      </c>
      <c r="H867" s="8" t="s">
        <v>1</v>
      </c>
      <c r="I867" s="9" t="s">
        <v>1</v>
      </c>
    </row>
    <row r="868" spans="1:9">
      <c r="A868" s="64" t="s">
        <v>1242</v>
      </c>
      <c r="B868" s="10" t="s">
        <v>268</v>
      </c>
      <c r="C868" s="11">
        <v>4.49</v>
      </c>
      <c r="D868" s="12">
        <v>1.5198</v>
      </c>
      <c r="E868" s="27">
        <v>1.55</v>
      </c>
      <c r="F868" s="28">
        <v>1</v>
      </c>
      <c r="G868" s="184">
        <v>0.8</v>
      </c>
      <c r="H868" s="13" t="s">
        <v>1</v>
      </c>
      <c r="I868" s="14" t="s">
        <v>1</v>
      </c>
    </row>
    <row r="869" spans="1:9">
      <c r="A869" s="63" t="s">
        <v>1243</v>
      </c>
      <c r="B869" s="5" t="s">
        <v>269</v>
      </c>
      <c r="C869" s="6">
        <v>2.2999999999999998</v>
      </c>
      <c r="D869" s="7">
        <v>0.54269999999999996</v>
      </c>
      <c r="E869" s="25">
        <v>1.55</v>
      </c>
      <c r="F869" s="26">
        <v>1</v>
      </c>
      <c r="G869" s="183">
        <v>0.8</v>
      </c>
      <c r="H869" s="15" t="s">
        <v>1</v>
      </c>
      <c r="I869" s="16" t="s">
        <v>1</v>
      </c>
    </row>
    <row r="870" spans="1:9">
      <c r="A870" s="63" t="s">
        <v>1244</v>
      </c>
      <c r="B870" s="5" t="s">
        <v>269</v>
      </c>
      <c r="C870" s="6">
        <v>3.4</v>
      </c>
      <c r="D870" s="7">
        <v>0.77290000000000003</v>
      </c>
      <c r="E870" s="25">
        <v>1.55</v>
      </c>
      <c r="F870" s="26">
        <v>1</v>
      </c>
      <c r="G870" s="183">
        <v>0.8</v>
      </c>
      <c r="H870" s="8" t="s">
        <v>1</v>
      </c>
      <c r="I870" s="9" t="s">
        <v>1</v>
      </c>
    </row>
    <row r="871" spans="1:9">
      <c r="A871" s="63" t="s">
        <v>1245</v>
      </c>
      <c r="B871" s="5" t="s">
        <v>269</v>
      </c>
      <c r="C871" s="6">
        <v>6.71</v>
      </c>
      <c r="D871" s="7">
        <v>1.5331999999999999</v>
      </c>
      <c r="E871" s="25">
        <v>1.55</v>
      </c>
      <c r="F871" s="26">
        <v>1</v>
      </c>
      <c r="G871" s="183">
        <v>0.8</v>
      </c>
      <c r="H871" s="8" t="s">
        <v>1</v>
      </c>
      <c r="I871" s="9" t="s">
        <v>1</v>
      </c>
    </row>
    <row r="872" spans="1:9">
      <c r="A872" s="64" t="s">
        <v>1246</v>
      </c>
      <c r="B872" s="10" t="s">
        <v>269</v>
      </c>
      <c r="C872" s="11">
        <v>13.46</v>
      </c>
      <c r="D872" s="12">
        <v>4.4474999999999998</v>
      </c>
      <c r="E872" s="27">
        <v>1.55</v>
      </c>
      <c r="F872" s="28">
        <v>1</v>
      </c>
      <c r="G872" s="184">
        <v>0.8</v>
      </c>
      <c r="H872" s="13" t="s">
        <v>1</v>
      </c>
      <c r="I872" s="14" t="s">
        <v>1</v>
      </c>
    </row>
    <row r="873" spans="1:9">
      <c r="A873" s="63" t="s">
        <v>1247</v>
      </c>
      <c r="B873" s="5" t="s">
        <v>270</v>
      </c>
      <c r="C873" s="6">
        <v>2</v>
      </c>
      <c r="D873" s="7">
        <v>0.30270000000000002</v>
      </c>
      <c r="E873" s="25">
        <v>1.55</v>
      </c>
      <c r="F873" s="26">
        <v>1</v>
      </c>
      <c r="G873" s="183">
        <v>0.8</v>
      </c>
      <c r="H873" s="15" t="s">
        <v>1</v>
      </c>
      <c r="I873" s="16" t="s">
        <v>1</v>
      </c>
    </row>
    <row r="874" spans="1:9">
      <c r="A874" s="63" t="s">
        <v>1248</v>
      </c>
      <c r="B874" s="5" t="s">
        <v>270</v>
      </c>
      <c r="C874" s="6">
        <v>2.2799999999999998</v>
      </c>
      <c r="D874" s="7">
        <v>0.34449999999999997</v>
      </c>
      <c r="E874" s="25">
        <v>1.55</v>
      </c>
      <c r="F874" s="26">
        <v>1</v>
      </c>
      <c r="G874" s="183">
        <v>0.8</v>
      </c>
      <c r="H874" s="8" t="s">
        <v>1</v>
      </c>
      <c r="I874" s="9" t="s">
        <v>1</v>
      </c>
    </row>
    <row r="875" spans="1:9">
      <c r="A875" s="63" t="s">
        <v>1249</v>
      </c>
      <c r="B875" s="5" t="s">
        <v>270</v>
      </c>
      <c r="C875" s="6">
        <v>3.35</v>
      </c>
      <c r="D875" s="7">
        <v>0.51149999999999995</v>
      </c>
      <c r="E875" s="25">
        <v>1.55</v>
      </c>
      <c r="F875" s="26">
        <v>1</v>
      </c>
      <c r="G875" s="183">
        <v>0.8</v>
      </c>
      <c r="H875" s="8" t="s">
        <v>1</v>
      </c>
      <c r="I875" s="9" t="s">
        <v>1</v>
      </c>
    </row>
    <row r="876" spans="1:9">
      <c r="A876" s="64" t="s">
        <v>1250</v>
      </c>
      <c r="B876" s="10" t="s">
        <v>270</v>
      </c>
      <c r="C876" s="11">
        <v>7.61</v>
      </c>
      <c r="D876" s="12">
        <v>1.7983</v>
      </c>
      <c r="E876" s="27">
        <v>1.55</v>
      </c>
      <c r="F876" s="28">
        <v>1</v>
      </c>
      <c r="G876" s="184">
        <v>0.8</v>
      </c>
      <c r="H876" s="13" t="s">
        <v>1</v>
      </c>
      <c r="I876" s="14" t="s">
        <v>1</v>
      </c>
    </row>
    <row r="877" spans="1:9">
      <c r="A877" s="63" t="s">
        <v>1251</v>
      </c>
      <c r="B877" s="5" t="s">
        <v>271</v>
      </c>
      <c r="C877" s="6">
        <v>2.0099999999999998</v>
      </c>
      <c r="D877" s="7">
        <v>0.27050000000000002</v>
      </c>
      <c r="E877" s="25">
        <v>1.55</v>
      </c>
      <c r="F877" s="26">
        <v>1</v>
      </c>
      <c r="G877" s="183">
        <v>0.8</v>
      </c>
      <c r="H877" s="15" t="s">
        <v>1</v>
      </c>
      <c r="I877" s="16" t="s">
        <v>1</v>
      </c>
    </row>
    <row r="878" spans="1:9">
      <c r="A878" s="63" t="s">
        <v>1252</v>
      </c>
      <c r="B878" s="5" t="s">
        <v>271</v>
      </c>
      <c r="C878" s="6">
        <v>2.42</v>
      </c>
      <c r="D878" s="7">
        <v>0.40479999999999999</v>
      </c>
      <c r="E878" s="25">
        <v>1.55</v>
      </c>
      <c r="F878" s="26">
        <v>1</v>
      </c>
      <c r="G878" s="183">
        <v>0.8</v>
      </c>
      <c r="H878" s="8" t="s">
        <v>1</v>
      </c>
      <c r="I878" s="9" t="s">
        <v>1</v>
      </c>
    </row>
    <row r="879" spans="1:9">
      <c r="A879" s="63" t="s">
        <v>1253</v>
      </c>
      <c r="B879" s="5" t="s">
        <v>271</v>
      </c>
      <c r="C879" s="6">
        <v>3.6</v>
      </c>
      <c r="D879" s="7">
        <v>0.64700000000000002</v>
      </c>
      <c r="E879" s="25">
        <v>1.55</v>
      </c>
      <c r="F879" s="26">
        <v>1</v>
      </c>
      <c r="G879" s="183">
        <v>0.8</v>
      </c>
      <c r="H879" s="8" t="s">
        <v>1</v>
      </c>
      <c r="I879" s="9" t="s">
        <v>1</v>
      </c>
    </row>
    <row r="880" spans="1:9">
      <c r="A880" s="64" t="s">
        <v>1254</v>
      </c>
      <c r="B880" s="10" t="s">
        <v>271</v>
      </c>
      <c r="C880" s="11">
        <v>6.38</v>
      </c>
      <c r="D880" s="12">
        <v>1.7208000000000001</v>
      </c>
      <c r="E880" s="27">
        <v>1.55</v>
      </c>
      <c r="F880" s="28">
        <v>1</v>
      </c>
      <c r="G880" s="184">
        <v>0.8</v>
      </c>
      <c r="H880" s="13" t="s">
        <v>1</v>
      </c>
      <c r="I880" s="14" t="s">
        <v>1</v>
      </c>
    </row>
    <row r="881" spans="1:9">
      <c r="A881" s="63" t="s">
        <v>1255</v>
      </c>
      <c r="B881" s="5" t="s">
        <v>272</v>
      </c>
      <c r="C881" s="6">
        <v>2.2999999999999998</v>
      </c>
      <c r="D881" s="7">
        <v>0.27960000000000002</v>
      </c>
      <c r="E881" s="25">
        <v>1.55</v>
      </c>
      <c r="F881" s="26">
        <v>1</v>
      </c>
      <c r="G881" s="183">
        <v>0.8</v>
      </c>
      <c r="H881" s="15" t="s">
        <v>1</v>
      </c>
      <c r="I881" s="16" t="s">
        <v>1</v>
      </c>
    </row>
    <row r="882" spans="1:9">
      <c r="A882" s="63" t="s">
        <v>1256</v>
      </c>
      <c r="B882" s="5" t="s">
        <v>272</v>
      </c>
      <c r="C882" s="6">
        <v>3.38</v>
      </c>
      <c r="D882" s="7">
        <v>0.37519999999999998</v>
      </c>
      <c r="E882" s="25">
        <v>1.55</v>
      </c>
      <c r="F882" s="26">
        <v>1</v>
      </c>
      <c r="G882" s="183">
        <v>0.8</v>
      </c>
      <c r="H882" s="8" t="s">
        <v>1</v>
      </c>
      <c r="I882" s="9" t="s">
        <v>1</v>
      </c>
    </row>
    <row r="883" spans="1:9">
      <c r="A883" s="63" t="s">
        <v>1257</v>
      </c>
      <c r="B883" s="5" t="s">
        <v>272</v>
      </c>
      <c r="C883" s="6">
        <v>6.53</v>
      </c>
      <c r="D883" s="7">
        <v>0.69520000000000004</v>
      </c>
      <c r="E883" s="25">
        <v>1.55</v>
      </c>
      <c r="F883" s="26">
        <v>1</v>
      </c>
      <c r="G883" s="183">
        <v>0.8</v>
      </c>
      <c r="H883" s="8" t="s">
        <v>1</v>
      </c>
      <c r="I883" s="9" t="s">
        <v>1</v>
      </c>
    </row>
    <row r="884" spans="1:9">
      <c r="A884" s="64" t="s">
        <v>1258</v>
      </c>
      <c r="B884" s="10" t="s">
        <v>272</v>
      </c>
      <c r="C884" s="11">
        <v>8.5</v>
      </c>
      <c r="D884" s="12">
        <v>1.0549999999999999</v>
      </c>
      <c r="E884" s="27">
        <v>1.55</v>
      </c>
      <c r="F884" s="28">
        <v>1</v>
      </c>
      <c r="G884" s="184">
        <v>0.8</v>
      </c>
      <c r="H884" s="13" t="s">
        <v>1</v>
      </c>
      <c r="I884" s="14" t="s">
        <v>1</v>
      </c>
    </row>
    <row r="885" spans="1:9">
      <c r="A885" s="63" t="s">
        <v>1259</v>
      </c>
      <c r="B885" s="5" t="s">
        <v>273</v>
      </c>
      <c r="C885" s="6">
        <v>1.32</v>
      </c>
      <c r="D885" s="7">
        <v>0.28820000000000001</v>
      </c>
      <c r="E885" s="25">
        <v>1.55</v>
      </c>
      <c r="F885" s="26">
        <v>1</v>
      </c>
      <c r="G885" s="183">
        <v>0.8</v>
      </c>
      <c r="H885" s="15" t="s">
        <v>1</v>
      </c>
      <c r="I885" s="16" t="s">
        <v>1</v>
      </c>
    </row>
    <row r="886" spans="1:9">
      <c r="A886" s="63" t="s">
        <v>1260</v>
      </c>
      <c r="B886" s="5" t="s">
        <v>273</v>
      </c>
      <c r="C886" s="6">
        <v>1.58</v>
      </c>
      <c r="D886" s="7">
        <v>0.33700000000000002</v>
      </c>
      <c r="E886" s="25">
        <v>1.55</v>
      </c>
      <c r="F886" s="26">
        <v>1</v>
      </c>
      <c r="G886" s="183">
        <v>0.8</v>
      </c>
      <c r="H886" s="8" t="s">
        <v>1</v>
      </c>
      <c r="I886" s="9" t="s">
        <v>1</v>
      </c>
    </row>
    <row r="887" spans="1:9">
      <c r="A887" s="63" t="s">
        <v>1261</v>
      </c>
      <c r="B887" s="5" t="s">
        <v>273</v>
      </c>
      <c r="C887" s="6">
        <v>2.5499999999999998</v>
      </c>
      <c r="D887" s="7">
        <v>0.48799999999999999</v>
      </c>
      <c r="E887" s="25">
        <v>1.55</v>
      </c>
      <c r="F887" s="26">
        <v>1</v>
      </c>
      <c r="G887" s="183">
        <v>0.8</v>
      </c>
      <c r="H887" s="8" t="s">
        <v>1</v>
      </c>
      <c r="I887" s="9" t="s">
        <v>1</v>
      </c>
    </row>
    <row r="888" spans="1:9">
      <c r="A888" s="64" t="s">
        <v>1262</v>
      </c>
      <c r="B888" s="10" t="s">
        <v>273</v>
      </c>
      <c r="C888" s="11">
        <v>5.05</v>
      </c>
      <c r="D888" s="12">
        <v>2.4470000000000001</v>
      </c>
      <c r="E888" s="27">
        <v>1.55</v>
      </c>
      <c r="F888" s="28">
        <v>1</v>
      </c>
      <c r="G888" s="184">
        <v>0.8</v>
      </c>
      <c r="H888" s="13" t="s">
        <v>1</v>
      </c>
      <c r="I888" s="14" t="s">
        <v>1</v>
      </c>
    </row>
    <row r="889" spans="1:9">
      <c r="A889" s="63" t="s">
        <v>1263</v>
      </c>
      <c r="B889" s="5" t="s">
        <v>274</v>
      </c>
      <c r="C889" s="6">
        <v>1.1299999999999999</v>
      </c>
      <c r="D889" s="7">
        <v>0.1321</v>
      </c>
      <c r="E889" s="25">
        <v>1.55</v>
      </c>
      <c r="F889" s="26">
        <v>1</v>
      </c>
      <c r="G889" s="183">
        <v>0.8</v>
      </c>
      <c r="H889" s="15" t="s">
        <v>1</v>
      </c>
      <c r="I889" s="16" t="s">
        <v>1</v>
      </c>
    </row>
    <row r="890" spans="1:9">
      <c r="A890" s="63" t="s">
        <v>1264</v>
      </c>
      <c r="B890" s="5" t="s">
        <v>274</v>
      </c>
      <c r="C890" s="6">
        <v>1.63</v>
      </c>
      <c r="D890" s="7">
        <v>0.19819999999999999</v>
      </c>
      <c r="E890" s="25">
        <v>1.55</v>
      </c>
      <c r="F890" s="26">
        <v>1</v>
      </c>
      <c r="G890" s="183">
        <v>0.8</v>
      </c>
      <c r="H890" s="8" t="s">
        <v>1</v>
      </c>
      <c r="I890" s="9" t="s">
        <v>1</v>
      </c>
    </row>
    <row r="891" spans="1:9">
      <c r="A891" s="63" t="s">
        <v>1265</v>
      </c>
      <c r="B891" s="5" t="s">
        <v>274</v>
      </c>
      <c r="C891" s="6">
        <v>4.59</v>
      </c>
      <c r="D891" s="7">
        <v>0.31509999999999999</v>
      </c>
      <c r="E891" s="25">
        <v>1.55</v>
      </c>
      <c r="F891" s="26">
        <v>1</v>
      </c>
      <c r="G891" s="183">
        <v>0.8</v>
      </c>
      <c r="H891" s="8" t="s">
        <v>1</v>
      </c>
      <c r="I891" s="9" t="s">
        <v>1</v>
      </c>
    </row>
    <row r="892" spans="1:9">
      <c r="A892" s="64" t="s">
        <v>1266</v>
      </c>
      <c r="B892" s="10" t="s">
        <v>274</v>
      </c>
      <c r="C892" s="11">
        <v>5.05</v>
      </c>
      <c r="D892" s="12">
        <v>0.34670000000000001</v>
      </c>
      <c r="E892" s="27">
        <v>1.55</v>
      </c>
      <c r="F892" s="28">
        <v>1</v>
      </c>
      <c r="G892" s="184">
        <v>0.8</v>
      </c>
      <c r="H892" s="13" t="s">
        <v>1</v>
      </c>
      <c r="I892" s="14" t="s">
        <v>1</v>
      </c>
    </row>
    <row r="893" spans="1:9">
      <c r="A893" s="63" t="s">
        <v>1267</v>
      </c>
      <c r="B893" s="5" t="s">
        <v>275</v>
      </c>
      <c r="C893" s="6">
        <v>1.94</v>
      </c>
      <c r="D893" s="7">
        <v>0.26440000000000002</v>
      </c>
      <c r="E893" s="25">
        <v>1.55</v>
      </c>
      <c r="F893" s="26">
        <v>1</v>
      </c>
      <c r="G893" s="183">
        <v>0.8</v>
      </c>
      <c r="H893" s="15" t="s">
        <v>1</v>
      </c>
      <c r="I893" s="16" t="s">
        <v>1</v>
      </c>
    </row>
    <row r="894" spans="1:9">
      <c r="A894" s="63" t="s">
        <v>1268</v>
      </c>
      <c r="B894" s="5" t="s">
        <v>275</v>
      </c>
      <c r="C894" s="6">
        <v>2.57</v>
      </c>
      <c r="D894" s="7">
        <v>0.3533</v>
      </c>
      <c r="E894" s="25">
        <v>1.55</v>
      </c>
      <c r="F894" s="26">
        <v>1</v>
      </c>
      <c r="G894" s="183">
        <v>0.8</v>
      </c>
      <c r="H894" s="8" t="s">
        <v>1</v>
      </c>
      <c r="I894" s="9" t="s">
        <v>1</v>
      </c>
    </row>
    <row r="895" spans="1:9">
      <c r="A895" s="63" t="s">
        <v>1269</v>
      </c>
      <c r="B895" s="5" t="s">
        <v>275</v>
      </c>
      <c r="C895" s="6">
        <v>4.67</v>
      </c>
      <c r="D895" s="7">
        <v>0.55779999999999996</v>
      </c>
      <c r="E895" s="25">
        <v>1.55</v>
      </c>
      <c r="F895" s="26">
        <v>1</v>
      </c>
      <c r="G895" s="183">
        <v>0.8</v>
      </c>
      <c r="H895" s="8" t="s">
        <v>1</v>
      </c>
      <c r="I895" s="9" t="s">
        <v>1</v>
      </c>
    </row>
    <row r="896" spans="1:9">
      <c r="A896" s="64" t="s">
        <v>1270</v>
      </c>
      <c r="B896" s="10" t="s">
        <v>275</v>
      </c>
      <c r="C896" s="11">
        <v>8.06</v>
      </c>
      <c r="D896" s="12">
        <v>1.7503</v>
      </c>
      <c r="E896" s="27">
        <v>1.55</v>
      </c>
      <c r="F896" s="28">
        <v>1</v>
      </c>
      <c r="G896" s="184">
        <v>0.8</v>
      </c>
      <c r="H896" s="13" t="s">
        <v>1</v>
      </c>
      <c r="I896" s="14" t="s">
        <v>1</v>
      </c>
    </row>
    <row r="897" spans="1:9">
      <c r="A897" s="63" t="s">
        <v>1271</v>
      </c>
      <c r="B897" s="5" t="s">
        <v>276</v>
      </c>
      <c r="C897" s="6">
        <v>1.44</v>
      </c>
      <c r="D897" s="7">
        <v>0.2429</v>
      </c>
      <c r="E897" s="25">
        <v>1.1000000000000001</v>
      </c>
      <c r="F897" s="26">
        <v>1</v>
      </c>
      <c r="G897" s="183">
        <v>0.8</v>
      </c>
      <c r="H897" s="15" t="s">
        <v>0</v>
      </c>
      <c r="I897" s="16" t="s">
        <v>0</v>
      </c>
    </row>
    <row r="898" spans="1:9">
      <c r="A898" s="63" t="s">
        <v>1272</v>
      </c>
      <c r="B898" s="5" t="s">
        <v>276</v>
      </c>
      <c r="C898" s="6">
        <v>1.59</v>
      </c>
      <c r="D898" s="7">
        <v>0.36320000000000002</v>
      </c>
      <c r="E898" s="25">
        <v>1.1000000000000001</v>
      </c>
      <c r="F898" s="26">
        <v>1</v>
      </c>
      <c r="G898" s="183">
        <v>0.8</v>
      </c>
      <c r="H898" s="8" t="s">
        <v>0</v>
      </c>
      <c r="I898" s="9" t="s">
        <v>0</v>
      </c>
    </row>
    <row r="899" spans="1:9">
      <c r="A899" s="63" t="s">
        <v>1273</v>
      </c>
      <c r="B899" s="5" t="s">
        <v>276</v>
      </c>
      <c r="C899" s="6">
        <v>1.82</v>
      </c>
      <c r="D899" s="7">
        <v>0.60770000000000002</v>
      </c>
      <c r="E899" s="25">
        <v>1.1000000000000001</v>
      </c>
      <c r="F899" s="26">
        <v>1</v>
      </c>
      <c r="G899" s="183">
        <v>0.8</v>
      </c>
      <c r="H899" s="8" t="s">
        <v>0</v>
      </c>
      <c r="I899" s="9" t="s">
        <v>0</v>
      </c>
    </row>
    <row r="900" spans="1:9">
      <c r="A900" s="64" t="s">
        <v>1274</v>
      </c>
      <c r="B900" s="10" t="s">
        <v>276</v>
      </c>
      <c r="C900" s="11">
        <v>1.65</v>
      </c>
      <c r="D900" s="12">
        <v>1.0673999999999999</v>
      </c>
      <c r="E900" s="27">
        <v>1.1000000000000001</v>
      </c>
      <c r="F900" s="28">
        <v>1</v>
      </c>
      <c r="G900" s="184">
        <v>0.8</v>
      </c>
      <c r="H900" s="13" t="s">
        <v>0</v>
      </c>
      <c r="I900" s="14" t="s">
        <v>0</v>
      </c>
    </row>
    <row r="901" spans="1:9">
      <c r="A901" s="63" t="s">
        <v>1275</v>
      </c>
      <c r="B901" s="5" t="s">
        <v>277</v>
      </c>
      <c r="C901" s="6">
        <v>1.24</v>
      </c>
      <c r="D901" s="7">
        <v>0.10290000000000001</v>
      </c>
      <c r="E901" s="25">
        <v>1.1000000000000001</v>
      </c>
      <c r="F901" s="26">
        <v>1</v>
      </c>
      <c r="G901" s="183">
        <v>0.8</v>
      </c>
      <c r="H901" s="15" t="s">
        <v>0</v>
      </c>
      <c r="I901" s="16" t="s">
        <v>0</v>
      </c>
    </row>
    <row r="902" spans="1:9">
      <c r="A902" s="63" t="s">
        <v>1276</v>
      </c>
      <c r="B902" s="5" t="s">
        <v>277</v>
      </c>
      <c r="C902" s="6">
        <v>1.28</v>
      </c>
      <c r="D902" s="7">
        <v>0.157</v>
      </c>
      <c r="E902" s="25">
        <v>1.1000000000000001</v>
      </c>
      <c r="F902" s="26">
        <v>1</v>
      </c>
      <c r="G902" s="183">
        <v>0.8</v>
      </c>
      <c r="H902" s="8" t="s">
        <v>0</v>
      </c>
      <c r="I902" s="9" t="s">
        <v>0</v>
      </c>
    </row>
    <row r="903" spans="1:9">
      <c r="A903" s="63" t="s">
        <v>1277</v>
      </c>
      <c r="B903" s="5" t="s">
        <v>277</v>
      </c>
      <c r="C903" s="6">
        <v>1.26</v>
      </c>
      <c r="D903" s="7">
        <v>0.28070000000000001</v>
      </c>
      <c r="E903" s="25">
        <v>1.1000000000000001</v>
      </c>
      <c r="F903" s="26">
        <v>1</v>
      </c>
      <c r="G903" s="183">
        <v>0.8</v>
      </c>
      <c r="H903" s="8" t="s">
        <v>0</v>
      </c>
      <c r="I903" s="9" t="s">
        <v>0</v>
      </c>
    </row>
    <row r="904" spans="1:9">
      <c r="A904" s="64" t="s">
        <v>1278</v>
      </c>
      <c r="B904" s="10" t="s">
        <v>277</v>
      </c>
      <c r="C904" s="11">
        <v>1.35</v>
      </c>
      <c r="D904" s="12">
        <v>0.56159999999999999</v>
      </c>
      <c r="E904" s="27">
        <v>1.1000000000000001</v>
      </c>
      <c r="F904" s="28">
        <v>1</v>
      </c>
      <c r="G904" s="184">
        <v>0.8</v>
      </c>
      <c r="H904" s="13" t="s">
        <v>0</v>
      </c>
      <c r="I904" s="14" t="s">
        <v>0</v>
      </c>
    </row>
    <row r="905" spans="1:9">
      <c r="A905" s="63" t="s">
        <v>1279</v>
      </c>
      <c r="B905" s="5" t="s">
        <v>278</v>
      </c>
      <c r="C905" s="6">
        <v>16.649999999999999</v>
      </c>
      <c r="D905" s="7">
        <v>12.590999999999999</v>
      </c>
      <c r="E905" s="25">
        <v>1.1000000000000001</v>
      </c>
      <c r="F905" s="26">
        <v>1</v>
      </c>
      <c r="G905" s="183">
        <v>0.8</v>
      </c>
      <c r="H905" s="15" t="s">
        <v>0</v>
      </c>
      <c r="I905" s="16" t="s">
        <v>0</v>
      </c>
    </row>
    <row r="906" spans="1:9">
      <c r="A906" s="63" t="s">
        <v>1280</v>
      </c>
      <c r="B906" s="5" t="s">
        <v>278</v>
      </c>
      <c r="C906" s="6">
        <v>18.5</v>
      </c>
      <c r="D906" s="7">
        <v>13.99</v>
      </c>
      <c r="E906" s="25">
        <v>1.1000000000000001</v>
      </c>
      <c r="F906" s="26">
        <v>1</v>
      </c>
      <c r="G906" s="183">
        <v>0.8</v>
      </c>
      <c r="H906" s="8" t="s">
        <v>0</v>
      </c>
      <c r="I906" s="9" t="s">
        <v>0</v>
      </c>
    </row>
    <row r="907" spans="1:9">
      <c r="A907" s="63" t="s">
        <v>1281</v>
      </c>
      <c r="B907" s="5" t="s">
        <v>278</v>
      </c>
      <c r="C907" s="6">
        <v>34.49</v>
      </c>
      <c r="D907" s="7">
        <v>16.432300000000001</v>
      </c>
      <c r="E907" s="25">
        <v>1.1000000000000001</v>
      </c>
      <c r="F907" s="26">
        <v>1</v>
      </c>
      <c r="G907" s="183">
        <v>0.8</v>
      </c>
      <c r="H907" s="8" t="s">
        <v>0</v>
      </c>
      <c r="I907" s="9" t="s">
        <v>0</v>
      </c>
    </row>
    <row r="908" spans="1:9">
      <c r="A908" s="64" t="s">
        <v>1282</v>
      </c>
      <c r="B908" s="10" t="s">
        <v>278</v>
      </c>
      <c r="C908" s="11">
        <v>55.52</v>
      </c>
      <c r="D908" s="12">
        <v>26.699300000000001</v>
      </c>
      <c r="E908" s="27">
        <v>1.1000000000000001</v>
      </c>
      <c r="F908" s="28">
        <v>1</v>
      </c>
      <c r="G908" s="184">
        <v>0.8</v>
      </c>
      <c r="H908" s="13" t="s">
        <v>0</v>
      </c>
      <c r="I908" s="14" t="s">
        <v>0</v>
      </c>
    </row>
    <row r="909" spans="1:9">
      <c r="A909" s="63" t="s">
        <v>1283</v>
      </c>
      <c r="B909" s="5" t="s">
        <v>279</v>
      </c>
      <c r="C909" s="6">
        <v>45.87</v>
      </c>
      <c r="D909" s="7">
        <v>6.7361000000000004</v>
      </c>
      <c r="E909" s="25">
        <v>1.1000000000000001</v>
      </c>
      <c r="F909" s="26">
        <v>1</v>
      </c>
      <c r="G909" s="183">
        <v>0.8</v>
      </c>
      <c r="H909" s="15" t="s">
        <v>0</v>
      </c>
      <c r="I909" s="16" t="s">
        <v>0</v>
      </c>
    </row>
    <row r="910" spans="1:9">
      <c r="A910" s="63" t="s">
        <v>1284</v>
      </c>
      <c r="B910" s="5" t="s">
        <v>279</v>
      </c>
      <c r="C910" s="6">
        <v>50.97</v>
      </c>
      <c r="D910" s="7">
        <v>7.4846000000000004</v>
      </c>
      <c r="E910" s="25">
        <v>1.1000000000000001</v>
      </c>
      <c r="F910" s="26">
        <v>1</v>
      </c>
      <c r="G910" s="183">
        <v>0.8</v>
      </c>
      <c r="H910" s="8" t="s">
        <v>0</v>
      </c>
      <c r="I910" s="9" t="s">
        <v>0</v>
      </c>
    </row>
    <row r="911" spans="1:9">
      <c r="A911" s="63" t="s">
        <v>1285</v>
      </c>
      <c r="B911" s="5" t="s">
        <v>279</v>
      </c>
      <c r="C911" s="6">
        <v>78.17</v>
      </c>
      <c r="D911" s="7">
        <v>16.6068</v>
      </c>
      <c r="E911" s="25">
        <v>1.1000000000000001</v>
      </c>
      <c r="F911" s="26">
        <v>1</v>
      </c>
      <c r="G911" s="183">
        <v>0.8</v>
      </c>
      <c r="H911" s="8" t="s">
        <v>0</v>
      </c>
      <c r="I911" s="9" t="s">
        <v>0</v>
      </c>
    </row>
    <row r="912" spans="1:9">
      <c r="A912" s="64" t="s">
        <v>1286</v>
      </c>
      <c r="B912" s="10" t="s">
        <v>279</v>
      </c>
      <c r="C912" s="11">
        <v>111.18</v>
      </c>
      <c r="D912" s="12">
        <v>25.256900000000002</v>
      </c>
      <c r="E912" s="27">
        <v>1.1000000000000001</v>
      </c>
      <c r="F912" s="28">
        <v>1</v>
      </c>
      <c r="G912" s="184">
        <v>0.8</v>
      </c>
      <c r="H912" s="13" t="s">
        <v>0</v>
      </c>
      <c r="I912" s="14" t="s">
        <v>0</v>
      </c>
    </row>
    <row r="913" spans="1:9">
      <c r="A913" s="63" t="s">
        <v>1287</v>
      </c>
      <c r="B913" s="5" t="s">
        <v>280</v>
      </c>
      <c r="C913" s="6">
        <v>58.43</v>
      </c>
      <c r="D913" s="7">
        <v>14.1953</v>
      </c>
      <c r="E913" s="25">
        <v>1.1000000000000001</v>
      </c>
      <c r="F913" s="26">
        <v>1</v>
      </c>
      <c r="G913" s="183">
        <v>0.8</v>
      </c>
      <c r="H913" s="15" t="s">
        <v>0</v>
      </c>
      <c r="I913" s="16" t="s">
        <v>0</v>
      </c>
    </row>
    <row r="914" spans="1:9">
      <c r="A914" s="63" t="s">
        <v>1288</v>
      </c>
      <c r="B914" s="5" t="s">
        <v>280</v>
      </c>
      <c r="C914" s="6">
        <v>48.45</v>
      </c>
      <c r="D914" s="7">
        <v>9.9573</v>
      </c>
      <c r="E914" s="25">
        <v>1.1000000000000001</v>
      </c>
      <c r="F914" s="26">
        <v>1</v>
      </c>
      <c r="G914" s="183">
        <v>0.8</v>
      </c>
      <c r="H914" s="8" t="s">
        <v>0</v>
      </c>
      <c r="I914" s="9" t="s">
        <v>0</v>
      </c>
    </row>
    <row r="915" spans="1:9">
      <c r="A915" s="63" t="s">
        <v>1289</v>
      </c>
      <c r="B915" s="5" t="s">
        <v>280</v>
      </c>
      <c r="C915" s="6">
        <v>28.22</v>
      </c>
      <c r="D915" s="7">
        <v>7.1227999999999998</v>
      </c>
      <c r="E915" s="25">
        <v>1.1000000000000001</v>
      </c>
      <c r="F915" s="26">
        <v>1</v>
      </c>
      <c r="G915" s="183">
        <v>0.8</v>
      </c>
      <c r="H915" s="8" t="s">
        <v>0</v>
      </c>
      <c r="I915" s="9" t="s">
        <v>0</v>
      </c>
    </row>
    <row r="916" spans="1:9">
      <c r="A916" s="64" t="s">
        <v>1290</v>
      </c>
      <c r="B916" s="10" t="s">
        <v>280</v>
      </c>
      <c r="C916" s="11">
        <v>1.1399999999999999</v>
      </c>
      <c r="D916" s="12">
        <v>0.24210000000000001</v>
      </c>
      <c r="E916" s="27">
        <v>1.1000000000000001</v>
      </c>
      <c r="F916" s="28">
        <v>1</v>
      </c>
      <c r="G916" s="184">
        <v>0.8</v>
      </c>
      <c r="H916" s="13" t="s">
        <v>0</v>
      </c>
      <c r="I916" s="14" t="s">
        <v>0</v>
      </c>
    </row>
    <row r="917" spans="1:9">
      <c r="A917" s="63" t="s">
        <v>1291</v>
      </c>
      <c r="B917" s="5" t="s">
        <v>281</v>
      </c>
      <c r="C917" s="6">
        <v>1</v>
      </c>
      <c r="D917" s="7">
        <v>5.4241000000000001</v>
      </c>
      <c r="E917" s="25">
        <v>1.1000000000000001</v>
      </c>
      <c r="F917" s="26">
        <v>1</v>
      </c>
      <c r="G917" s="183">
        <v>0.8</v>
      </c>
      <c r="H917" s="15" t="s">
        <v>0</v>
      </c>
      <c r="I917" s="16" t="s">
        <v>0</v>
      </c>
    </row>
    <row r="918" spans="1:9">
      <c r="A918" s="63" t="s">
        <v>1292</v>
      </c>
      <c r="B918" s="5" t="s">
        <v>281</v>
      </c>
      <c r="C918" s="6">
        <v>34.729999999999997</v>
      </c>
      <c r="D918" s="7">
        <v>8.8862000000000005</v>
      </c>
      <c r="E918" s="25">
        <v>1.1000000000000001</v>
      </c>
      <c r="F918" s="26">
        <v>1</v>
      </c>
      <c r="G918" s="183">
        <v>0.8</v>
      </c>
      <c r="H918" s="8" t="s">
        <v>0</v>
      </c>
      <c r="I918" s="9" t="s">
        <v>0</v>
      </c>
    </row>
    <row r="919" spans="1:9">
      <c r="A919" s="63" t="s">
        <v>1293</v>
      </c>
      <c r="B919" s="5" t="s">
        <v>281</v>
      </c>
      <c r="C919" s="6">
        <v>71.84</v>
      </c>
      <c r="D919" s="7">
        <v>11.198</v>
      </c>
      <c r="E919" s="25">
        <v>1.1000000000000001</v>
      </c>
      <c r="F919" s="26">
        <v>1</v>
      </c>
      <c r="G919" s="183">
        <v>0.8</v>
      </c>
      <c r="H919" s="8" t="s">
        <v>0</v>
      </c>
      <c r="I919" s="9" t="s">
        <v>0</v>
      </c>
    </row>
    <row r="920" spans="1:9">
      <c r="A920" s="64" t="s">
        <v>1294</v>
      </c>
      <c r="B920" s="10" t="s">
        <v>281</v>
      </c>
      <c r="C920" s="11">
        <v>80.930000000000007</v>
      </c>
      <c r="D920" s="12">
        <v>17.4986</v>
      </c>
      <c r="E920" s="27">
        <v>1.1000000000000001</v>
      </c>
      <c r="F920" s="28">
        <v>1</v>
      </c>
      <c r="G920" s="184">
        <v>0.8</v>
      </c>
      <c r="H920" s="13" t="s">
        <v>0</v>
      </c>
      <c r="I920" s="14" t="s">
        <v>0</v>
      </c>
    </row>
    <row r="921" spans="1:9">
      <c r="A921" s="63" t="s">
        <v>1295</v>
      </c>
      <c r="B921" s="5" t="s">
        <v>282</v>
      </c>
      <c r="C921" s="6">
        <v>19.28</v>
      </c>
      <c r="D921" s="7">
        <v>3.9034</v>
      </c>
      <c r="E921" s="25">
        <v>1.1000000000000001</v>
      </c>
      <c r="F921" s="26">
        <v>1</v>
      </c>
      <c r="G921" s="183">
        <v>0.8</v>
      </c>
      <c r="H921" s="15" t="s">
        <v>0</v>
      </c>
      <c r="I921" s="16" t="s">
        <v>0</v>
      </c>
    </row>
    <row r="922" spans="1:9">
      <c r="A922" s="63" t="s">
        <v>1296</v>
      </c>
      <c r="B922" s="5" t="s">
        <v>282</v>
      </c>
      <c r="C922" s="6">
        <v>52.51</v>
      </c>
      <c r="D922" s="7">
        <v>8.2690000000000001</v>
      </c>
      <c r="E922" s="25">
        <v>1.1000000000000001</v>
      </c>
      <c r="F922" s="26">
        <v>1</v>
      </c>
      <c r="G922" s="183">
        <v>0.8</v>
      </c>
      <c r="H922" s="8" t="s">
        <v>0</v>
      </c>
      <c r="I922" s="9" t="s">
        <v>0</v>
      </c>
    </row>
    <row r="923" spans="1:9">
      <c r="A923" s="63" t="s">
        <v>1297</v>
      </c>
      <c r="B923" s="5" t="s">
        <v>282</v>
      </c>
      <c r="C923" s="6">
        <v>63.26</v>
      </c>
      <c r="D923" s="7">
        <v>10.7087</v>
      </c>
      <c r="E923" s="25">
        <v>1.1000000000000001</v>
      </c>
      <c r="F923" s="26">
        <v>1</v>
      </c>
      <c r="G923" s="183">
        <v>0.8</v>
      </c>
      <c r="H923" s="8" t="s">
        <v>0</v>
      </c>
      <c r="I923" s="9" t="s">
        <v>0</v>
      </c>
    </row>
    <row r="924" spans="1:9">
      <c r="A924" s="64" t="s">
        <v>1298</v>
      </c>
      <c r="B924" s="10" t="s">
        <v>282</v>
      </c>
      <c r="C924" s="11">
        <v>80.849999999999994</v>
      </c>
      <c r="D924" s="12">
        <v>15.8429</v>
      </c>
      <c r="E924" s="27">
        <v>1.1000000000000001</v>
      </c>
      <c r="F924" s="28">
        <v>1</v>
      </c>
      <c r="G924" s="184">
        <v>0.8</v>
      </c>
      <c r="H924" s="13" t="s">
        <v>0</v>
      </c>
      <c r="I924" s="14" t="s">
        <v>0</v>
      </c>
    </row>
    <row r="925" spans="1:9">
      <c r="A925" s="63" t="s">
        <v>1299</v>
      </c>
      <c r="B925" s="5" t="s">
        <v>283</v>
      </c>
      <c r="C925" s="6">
        <v>32.049999999999997</v>
      </c>
      <c r="D925" s="7">
        <v>4.5126999999999997</v>
      </c>
      <c r="E925" s="25">
        <v>1.1000000000000001</v>
      </c>
      <c r="F925" s="26">
        <v>1</v>
      </c>
      <c r="G925" s="183">
        <v>0.8</v>
      </c>
      <c r="H925" s="15" t="s">
        <v>0</v>
      </c>
      <c r="I925" s="16" t="s">
        <v>0</v>
      </c>
    </row>
    <row r="926" spans="1:9">
      <c r="A926" s="63" t="s">
        <v>1300</v>
      </c>
      <c r="B926" s="5" t="s">
        <v>283</v>
      </c>
      <c r="C926" s="6">
        <v>44.5</v>
      </c>
      <c r="D926" s="7">
        <v>6.6524000000000001</v>
      </c>
      <c r="E926" s="25">
        <v>1.1000000000000001</v>
      </c>
      <c r="F926" s="26">
        <v>1</v>
      </c>
      <c r="G926" s="183">
        <v>0.8</v>
      </c>
      <c r="H926" s="8" t="s">
        <v>0</v>
      </c>
      <c r="I926" s="9" t="s">
        <v>0</v>
      </c>
    </row>
    <row r="927" spans="1:9">
      <c r="A927" s="63" t="s">
        <v>1301</v>
      </c>
      <c r="B927" s="5" t="s">
        <v>283</v>
      </c>
      <c r="C927" s="6">
        <v>55.62</v>
      </c>
      <c r="D927" s="7">
        <v>8.7849000000000004</v>
      </c>
      <c r="E927" s="25">
        <v>1.1000000000000001</v>
      </c>
      <c r="F927" s="26">
        <v>1</v>
      </c>
      <c r="G927" s="183">
        <v>0.8</v>
      </c>
      <c r="H927" s="8" t="s">
        <v>0</v>
      </c>
      <c r="I927" s="9" t="s">
        <v>0</v>
      </c>
    </row>
    <row r="928" spans="1:9">
      <c r="A928" s="64" t="s">
        <v>1302</v>
      </c>
      <c r="B928" s="10" t="s">
        <v>283</v>
      </c>
      <c r="C928" s="11">
        <v>70.02</v>
      </c>
      <c r="D928" s="12">
        <v>12.7652</v>
      </c>
      <c r="E928" s="27">
        <v>1.1000000000000001</v>
      </c>
      <c r="F928" s="28">
        <v>1</v>
      </c>
      <c r="G928" s="184">
        <v>0.8</v>
      </c>
      <c r="H928" s="13" t="s">
        <v>0</v>
      </c>
      <c r="I928" s="14" t="s">
        <v>0</v>
      </c>
    </row>
    <row r="929" spans="1:9">
      <c r="A929" s="63" t="s">
        <v>1303</v>
      </c>
      <c r="B929" s="5" t="s">
        <v>284</v>
      </c>
      <c r="C929" s="6">
        <v>21.88</v>
      </c>
      <c r="D929" s="7">
        <v>2.8319999999999999</v>
      </c>
      <c r="E929" s="25">
        <v>1.1000000000000001</v>
      </c>
      <c r="F929" s="26">
        <v>1</v>
      </c>
      <c r="G929" s="183">
        <v>0.8</v>
      </c>
      <c r="H929" s="15" t="s">
        <v>0</v>
      </c>
      <c r="I929" s="16" t="s">
        <v>0</v>
      </c>
    </row>
    <row r="930" spans="1:9">
      <c r="A930" s="63" t="s">
        <v>1304</v>
      </c>
      <c r="B930" s="5" t="s">
        <v>284</v>
      </c>
      <c r="C930" s="6">
        <v>36.32</v>
      </c>
      <c r="D930" s="7">
        <v>5.0702999999999996</v>
      </c>
      <c r="E930" s="25">
        <v>1.1000000000000001</v>
      </c>
      <c r="F930" s="26">
        <v>1</v>
      </c>
      <c r="G930" s="183">
        <v>0.8</v>
      </c>
      <c r="H930" s="8" t="s">
        <v>0</v>
      </c>
      <c r="I930" s="9" t="s">
        <v>0</v>
      </c>
    </row>
    <row r="931" spans="1:9">
      <c r="A931" s="63" t="s">
        <v>1305</v>
      </c>
      <c r="B931" s="5" t="s">
        <v>284</v>
      </c>
      <c r="C931" s="6">
        <v>49.64</v>
      </c>
      <c r="D931" s="7">
        <v>7.8571</v>
      </c>
      <c r="E931" s="25">
        <v>1.1000000000000001</v>
      </c>
      <c r="F931" s="26">
        <v>1</v>
      </c>
      <c r="G931" s="183">
        <v>0.8</v>
      </c>
      <c r="H931" s="8" t="s">
        <v>0</v>
      </c>
      <c r="I931" s="9" t="s">
        <v>0</v>
      </c>
    </row>
    <row r="932" spans="1:9">
      <c r="A932" s="64" t="s">
        <v>1306</v>
      </c>
      <c r="B932" s="10" t="s">
        <v>284</v>
      </c>
      <c r="C932" s="11">
        <v>59.71</v>
      </c>
      <c r="D932" s="12">
        <v>11.407500000000001</v>
      </c>
      <c r="E932" s="27">
        <v>1.1000000000000001</v>
      </c>
      <c r="F932" s="28">
        <v>1</v>
      </c>
      <c r="G932" s="184">
        <v>0.8</v>
      </c>
      <c r="H932" s="13" t="s">
        <v>0</v>
      </c>
      <c r="I932" s="14" t="s">
        <v>0</v>
      </c>
    </row>
    <row r="933" spans="1:9">
      <c r="A933" s="63" t="s">
        <v>1307</v>
      </c>
      <c r="B933" s="5" t="s">
        <v>285</v>
      </c>
      <c r="C933" s="6">
        <v>26.15</v>
      </c>
      <c r="D933" s="7">
        <v>3.472</v>
      </c>
      <c r="E933" s="25">
        <v>1.1000000000000001</v>
      </c>
      <c r="F933" s="26">
        <v>1</v>
      </c>
      <c r="G933" s="183">
        <v>0.8</v>
      </c>
      <c r="H933" s="15" t="s">
        <v>0</v>
      </c>
      <c r="I933" s="16" t="s">
        <v>0</v>
      </c>
    </row>
    <row r="934" spans="1:9">
      <c r="A934" s="63" t="s">
        <v>1308</v>
      </c>
      <c r="B934" s="5" t="s">
        <v>285</v>
      </c>
      <c r="C934" s="6">
        <v>35.92</v>
      </c>
      <c r="D934" s="7">
        <v>5.1989999999999998</v>
      </c>
      <c r="E934" s="25">
        <v>1.1000000000000001</v>
      </c>
      <c r="F934" s="26">
        <v>1</v>
      </c>
      <c r="G934" s="183">
        <v>0.8</v>
      </c>
      <c r="H934" s="8" t="s">
        <v>0</v>
      </c>
      <c r="I934" s="9" t="s">
        <v>0</v>
      </c>
    </row>
    <row r="935" spans="1:9">
      <c r="A935" s="63" t="s">
        <v>1309</v>
      </c>
      <c r="B935" s="5" t="s">
        <v>285</v>
      </c>
      <c r="C935" s="6">
        <v>44.31</v>
      </c>
      <c r="D935" s="7">
        <v>6.7295999999999996</v>
      </c>
      <c r="E935" s="25">
        <v>1.1000000000000001</v>
      </c>
      <c r="F935" s="26">
        <v>1</v>
      </c>
      <c r="G935" s="183">
        <v>0.8</v>
      </c>
      <c r="H935" s="8" t="s">
        <v>0</v>
      </c>
      <c r="I935" s="9" t="s">
        <v>0</v>
      </c>
    </row>
    <row r="936" spans="1:9">
      <c r="A936" s="64" t="s">
        <v>1310</v>
      </c>
      <c r="B936" s="10" t="s">
        <v>285</v>
      </c>
      <c r="C936" s="11">
        <v>54.7</v>
      </c>
      <c r="D936" s="12">
        <v>9.8459000000000003</v>
      </c>
      <c r="E936" s="27">
        <v>1.1000000000000001</v>
      </c>
      <c r="F936" s="28">
        <v>1</v>
      </c>
      <c r="G936" s="184">
        <v>0.8</v>
      </c>
      <c r="H936" s="13" t="s">
        <v>0</v>
      </c>
      <c r="I936" s="14" t="s">
        <v>0</v>
      </c>
    </row>
    <row r="937" spans="1:9">
      <c r="A937" s="63" t="s">
        <v>1311</v>
      </c>
      <c r="B937" s="5" t="s">
        <v>286</v>
      </c>
      <c r="C937" s="6">
        <v>20.03</v>
      </c>
      <c r="D937" s="7">
        <v>2.6343999999999999</v>
      </c>
      <c r="E937" s="25">
        <v>1.1000000000000001</v>
      </c>
      <c r="F937" s="26">
        <v>1</v>
      </c>
      <c r="G937" s="183">
        <v>0.8</v>
      </c>
      <c r="H937" s="15" t="s">
        <v>0</v>
      </c>
      <c r="I937" s="16" t="s">
        <v>0</v>
      </c>
    </row>
    <row r="938" spans="1:9">
      <c r="A938" s="63" t="s">
        <v>1312</v>
      </c>
      <c r="B938" s="5" t="s">
        <v>286</v>
      </c>
      <c r="C938" s="6">
        <v>30.12</v>
      </c>
      <c r="D938" s="7">
        <v>3.9937999999999998</v>
      </c>
      <c r="E938" s="25">
        <v>1.1000000000000001</v>
      </c>
      <c r="F938" s="26">
        <v>1</v>
      </c>
      <c r="G938" s="183">
        <v>0.8</v>
      </c>
      <c r="H938" s="8" t="s">
        <v>0</v>
      </c>
      <c r="I938" s="9" t="s">
        <v>0</v>
      </c>
    </row>
    <row r="939" spans="1:9">
      <c r="A939" s="63" t="s">
        <v>1313</v>
      </c>
      <c r="B939" s="5" t="s">
        <v>286</v>
      </c>
      <c r="C939" s="6">
        <v>38.72</v>
      </c>
      <c r="D939" s="7">
        <v>5.8700999999999999</v>
      </c>
      <c r="E939" s="25">
        <v>1.1000000000000001</v>
      </c>
      <c r="F939" s="26">
        <v>1</v>
      </c>
      <c r="G939" s="183">
        <v>0.8</v>
      </c>
      <c r="H939" s="8" t="s">
        <v>0</v>
      </c>
      <c r="I939" s="9" t="s">
        <v>0</v>
      </c>
    </row>
    <row r="940" spans="1:9">
      <c r="A940" s="64" t="s">
        <v>1314</v>
      </c>
      <c r="B940" s="10" t="s">
        <v>286</v>
      </c>
      <c r="C940" s="11">
        <v>52.06</v>
      </c>
      <c r="D940" s="12">
        <v>9.0896000000000008</v>
      </c>
      <c r="E940" s="27">
        <v>1.1000000000000001</v>
      </c>
      <c r="F940" s="28">
        <v>1</v>
      </c>
      <c r="G940" s="184">
        <v>0.8</v>
      </c>
      <c r="H940" s="13" t="s">
        <v>0</v>
      </c>
      <c r="I940" s="14" t="s">
        <v>0</v>
      </c>
    </row>
    <row r="941" spans="1:9">
      <c r="A941" s="63" t="s">
        <v>1315</v>
      </c>
      <c r="B941" s="5" t="s">
        <v>287</v>
      </c>
      <c r="C941" s="6">
        <v>19.329999999999998</v>
      </c>
      <c r="D941" s="7">
        <v>3.3298999999999999</v>
      </c>
      <c r="E941" s="25">
        <v>1.1000000000000001</v>
      </c>
      <c r="F941" s="26">
        <v>1</v>
      </c>
      <c r="G941" s="183">
        <v>0.8</v>
      </c>
      <c r="H941" s="15" t="s">
        <v>0</v>
      </c>
      <c r="I941" s="16" t="s">
        <v>0</v>
      </c>
    </row>
    <row r="942" spans="1:9">
      <c r="A942" s="63" t="s">
        <v>1316</v>
      </c>
      <c r="B942" s="5" t="s">
        <v>287</v>
      </c>
      <c r="C942" s="6">
        <v>19.09</v>
      </c>
      <c r="D942" s="7">
        <v>3.8462000000000001</v>
      </c>
      <c r="E942" s="25">
        <v>1.1000000000000001</v>
      </c>
      <c r="F942" s="26">
        <v>1</v>
      </c>
      <c r="G942" s="183">
        <v>0.8</v>
      </c>
      <c r="H942" s="8" t="s">
        <v>0</v>
      </c>
      <c r="I942" s="9" t="s">
        <v>0</v>
      </c>
    </row>
    <row r="943" spans="1:9">
      <c r="A943" s="63" t="s">
        <v>1317</v>
      </c>
      <c r="B943" s="5" t="s">
        <v>287</v>
      </c>
      <c r="C943" s="6">
        <v>35.44</v>
      </c>
      <c r="D943" s="7">
        <v>6.7680999999999996</v>
      </c>
      <c r="E943" s="25">
        <v>1.1000000000000001</v>
      </c>
      <c r="F943" s="26">
        <v>1</v>
      </c>
      <c r="G943" s="183">
        <v>0.8</v>
      </c>
      <c r="H943" s="8" t="s">
        <v>0</v>
      </c>
      <c r="I943" s="9" t="s">
        <v>0</v>
      </c>
    </row>
    <row r="944" spans="1:9">
      <c r="A944" s="64" t="s">
        <v>1318</v>
      </c>
      <c r="B944" s="10" t="s">
        <v>287</v>
      </c>
      <c r="C944" s="11">
        <v>62.02</v>
      </c>
      <c r="D944" s="12">
        <v>14.0684</v>
      </c>
      <c r="E944" s="27">
        <v>1.1000000000000001</v>
      </c>
      <c r="F944" s="28">
        <v>1</v>
      </c>
      <c r="G944" s="184">
        <v>0.8</v>
      </c>
      <c r="H944" s="13" t="s">
        <v>0</v>
      </c>
      <c r="I944" s="14" t="s">
        <v>0</v>
      </c>
    </row>
    <row r="945" spans="1:9">
      <c r="A945" s="63" t="s">
        <v>1319</v>
      </c>
      <c r="B945" s="5" t="s">
        <v>288</v>
      </c>
      <c r="C945" s="6">
        <v>13.7</v>
      </c>
      <c r="D945" s="7">
        <v>1.8141</v>
      </c>
      <c r="E945" s="25">
        <v>1.1000000000000001</v>
      </c>
      <c r="F945" s="26">
        <v>1</v>
      </c>
      <c r="G945" s="183">
        <v>0.8</v>
      </c>
      <c r="H945" s="15" t="s">
        <v>0</v>
      </c>
      <c r="I945" s="16" t="s">
        <v>0</v>
      </c>
    </row>
    <row r="946" spans="1:9">
      <c r="A946" s="63" t="s">
        <v>1320</v>
      </c>
      <c r="B946" s="5" t="s">
        <v>288</v>
      </c>
      <c r="C946" s="6">
        <v>21.24</v>
      </c>
      <c r="D946" s="7">
        <v>2.9476</v>
      </c>
      <c r="E946" s="25">
        <v>1.1000000000000001</v>
      </c>
      <c r="F946" s="26">
        <v>1</v>
      </c>
      <c r="G946" s="183">
        <v>0.8</v>
      </c>
      <c r="H946" s="8" t="s">
        <v>0</v>
      </c>
      <c r="I946" s="9" t="s">
        <v>0</v>
      </c>
    </row>
    <row r="947" spans="1:9">
      <c r="A947" s="63" t="s">
        <v>1321</v>
      </c>
      <c r="B947" s="5" t="s">
        <v>288</v>
      </c>
      <c r="C947" s="6">
        <v>32.26</v>
      </c>
      <c r="D947" s="7">
        <v>4.7870999999999997</v>
      </c>
      <c r="E947" s="25">
        <v>1.1000000000000001</v>
      </c>
      <c r="F947" s="26">
        <v>1</v>
      </c>
      <c r="G947" s="183">
        <v>0.8</v>
      </c>
      <c r="H947" s="8" t="s">
        <v>0</v>
      </c>
      <c r="I947" s="9" t="s">
        <v>0</v>
      </c>
    </row>
    <row r="948" spans="1:9">
      <c r="A948" s="64" t="s">
        <v>1322</v>
      </c>
      <c r="B948" s="10" t="s">
        <v>288</v>
      </c>
      <c r="C948" s="11">
        <v>41.75</v>
      </c>
      <c r="D948" s="12">
        <v>8.3931000000000004</v>
      </c>
      <c r="E948" s="27">
        <v>1.1000000000000001</v>
      </c>
      <c r="F948" s="28">
        <v>1</v>
      </c>
      <c r="G948" s="184">
        <v>0.8</v>
      </c>
      <c r="H948" s="13" t="s">
        <v>0</v>
      </c>
      <c r="I948" s="14" t="s">
        <v>0</v>
      </c>
    </row>
    <row r="949" spans="1:9">
      <c r="A949" s="63" t="s">
        <v>1323</v>
      </c>
      <c r="B949" s="5" t="s">
        <v>289</v>
      </c>
      <c r="C949" s="6">
        <v>17.34</v>
      </c>
      <c r="D949" s="7">
        <v>2.3035000000000001</v>
      </c>
      <c r="E949" s="25">
        <v>1.1000000000000001</v>
      </c>
      <c r="F949" s="26">
        <v>1</v>
      </c>
      <c r="G949" s="183">
        <v>0.8</v>
      </c>
      <c r="H949" s="15" t="s">
        <v>0</v>
      </c>
      <c r="I949" s="16" t="s">
        <v>0</v>
      </c>
    </row>
    <row r="950" spans="1:9">
      <c r="A950" s="63" t="s">
        <v>1324</v>
      </c>
      <c r="B950" s="5" t="s">
        <v>289</v>
      </c>
      <c r="C950" s="6">
        <v>24.07</v>
      </c>
      <c r="D950" s="7">
        <v>3.3732000000000002</v>
      </c>
      <c r="E950" s="25">
        <v>1.1000000000000001</v>
      </c>
      <c r="F950" s="26">
        <v>1</v>
      </c>
      <c r="G950" s="183">
        <v>0.8</v>
      </c>
      <c r="H950" s="8" t="s">
        <v>0</v>
      </c>
      <c r="I950" s="9" t="s">
        <v>0</v>
      </c>
    </row>
    <row r="951" spans="1:9">
      <c r="A951" s="63" t="s">
        <v>1325</v>
      </c>
      <c r="B951" s="5" t="s">
        <v>289</v>
      </c>
      <c r="C951" s="6">
        <v>32.409999999999997</v>
      </c>
      <c r="D951" s="7">
        <v>4.8598999999999997</v>
      </c>
      <c r="E951" s="25">
        <v>1.1000000000000001</v>
      </c>
      <c r="F951" s="26">
        <v>1</v>
      </c>
      <c r="G951" s="183">
        <v>0.8</v>
      </c>
      <c r="H951" s="8" t="s">
        <v>0</v>
      </c>
      <c r="I951" s="9" t="s">
        <v>0</v>
      </c>
    </row>
    <row r="952" spans="1:9">
      <c r="A952" s="64" t="s">
        <v>1326</v>
      </c>
      <c r="B952" s="10" t="s">
        <v>289</v>
      </c>
      <c r="C952" s="11">
        <v>40.07</v>
      </c>
      <c r="D952" s="12">
        <v>6.8090999999999999</v>
      </c>
      <c r="E952" s="27">
        <v>1.1000000000000001</v>
      </c>
      <c r="F952" s="28">
        <v>1</v>
      </c>
      <c r="G952" s="184">
        <v>0.8</v>
      </c>
      <c r="H952" s="13" t="s">
        <v>0</v>
      </c>
      <c r="I952" s="14" t="s">
        <v>0</v>
      </c>
    </row>
    <row r="953" spans="1:9">
      <c r="A953" s="63" t="s">
        <v>1327</v>
      </c>
      <c r="B953" s="5" t="s">
        <v>290</v>
      </c>
      <c r="C953" s="6">
        <v>14.05</v>
      </c>
      <c r="D953" s="7">
        <v>1.8689</v>
      </c>
      <c r="E953" s="25">
        <v>1.1000000000000001</v>
      </c>
      <c r="F953" s="26">
        <v>1</v>
      </c>
      <c r="G953" s="183">
        <v>0.8</v>
      </c>
      <c r="H953" s="15" t="s">
        <v>0</v>
      </c>
      <c r="I953" s="16" t="s">
        <v>0</v>
      </c>
    </row>
    <row r="954" spans="1:9">
      <c r="A954" s="63" t="s">
        <v>1328</v>
      </c>
      <c r="B954" s="5" t="s">
        <v>290</v>
      </c>
      <c r="C954" s="6">
        <v>21.15</v>
      </c>
      <c r="D954" s="7">
        <v>2.9304000000000001</v>
      </c>
      <c r="E954" s="25">
        <v>1.1000000000000001</v>
      </c>
      <c r="F954" s="26">
        <v>1</v>
      </c>
      <c r="G954" s="183">
        <v>0.8</v>
      </c>
      <c r="H954" s="8" t="s">
        <v>0</v>
      </c>
      <c r="I954" s="9" t="s">
        <v>0</v>
      </c>
    </row>
    <row r="955" spans="1:9">
      <c r="A955" s="63" t="s">
        <v>1329</v>
      </c>
      <c r="B955" s="5" t="s">
        <v>290</v>
      </c>
      <c r="C955" s="6">
        <v>27.91</v>
      </c>
      <c r="D955" s="7">
        <v>3.7012999999999998</v>
      </c>
      <c r="E955" s="25">
        <v>1.1000000000000001</v>
      </c>
      <c r="F955" s="26">
        <v>1</v>
      </c>
      <c r="G955" s="183">
        <v>0.8</v>
      </c>
      <c r="H955" s="8" t="s">
        <v>0</v>
      </c>
      <c r="I955" s="9" t="s">
        <v>0</v>
      </c>
    </row>
    <row r="956" spans="1:9">
      <c r="A956" s="64" t="s">
        <v>1330</v>
      </c>
      <c r="B956" s="10" t="s">
        <v>290</v>
      </c>
      <c r="C956" s="11">
        <v>42.73</v>
      </c>
      <c r="D956" s="12">
        <v>6.7759999999999998</v>
      </c>
      <c r="E956" s="27">
        <v>1.1000000000000001</v>
      </c>
      <c r="F956" s="28">
        <v>1</v>
      </c>
      <c r="G956" s="184">
        <v>0.8</v>
      </c>
      <c r="H956" s="13" t="s">
        <v>0</v>
      </c>
      <c r="I956" s="14" t="s">
        <v>0</v>
      </c>
    </row>
    <row r="957" spans="1:9">
      <c r="A957" s="63" t="s">
        <v>1331</v>
      </c>
      <c r="B957" s="5" t="s">
        <v>291</v>
      </c>
      <c r="C957" s="6">
        <v>10.81</v>
      </c>
      <c r="D957" s="7">
        <v>1.2654000000000001</v>
      </c>
      <c r="E957" s="25">
        <v>1.1000000000000001</v>
      </c>
      <c r="F957" s="26">
        <v>1</v>
      </c>
      <c r="G957" s="183">
        <v>0.8</v>
      </c>
      <c r="H957" s="15" t="s">
        <v>0</v>
      </c>
      <c r="I957" s="16" t="s">
        <v>0</v>
      </c>
    </row>
    <row r="958" spans="1:9">
      <c r="A958" s="63" t="s">
        <v>1332</v>
      </c>
      <c r="B958" s="5" t="s">
        <v>291</v>
      </c>
      <c r="C958" s="6">
        <v>19.73</v>
      </c>
      <c r="D958" s="7">
        <v>2.6309</v>
      </c>
      <c r="E958" s="25">
        <v>1.1000000000000001</v>
      </c>
      <c r="F958" s="26">
        <v>1</v>
      </c>
      <c r="G958" s="183">
        <v>0.8</v>
      </c>
      <c r="H958" s="8" t="s">
        <v>0</v>
      </c>
      <c r="I958" s="9" t="s">
        <v>0</v>
      </c>
    </row>
    <row r="959" spans="1:9">
      <c r="A959" s="63" t="s">
        <v>1333</v>
      </c>
      <c r="B959" s="5" t="s">
        <v>291</v>
      </c>
      <c r="C959" s="6">
        <v>28.08</v>
      </c>
      <c r="D959" s="7">
        <v>3.9811999999999999</v>
      </c>
      <c r="E959" s="25">
        <v>1.1000000000000001</v>
      </c>
      <c r="F959" s="26">
        <v>1</v>
      </c>
      <c r="G959" s="183">
        <v>0.8</v>
      </c>
      <c r="H959" s="8" t="s">
        <v>0</v>
      </c>
      <c r="I959" s="9" t="s">
        <v>0</v>
      </c>
    </row>
    <row r="960" spans="1:9">
      <c r="A960" s="64" t="s">
        <v>1334</v>
      </c>
      <c r="B960" s="10" t="s">
        <v>291</v>
      </c>
      <c r="C960" s="11">
        <v>35.200000000000003</v>
      </c>
      <c r="D960" s="12">
        <v>5.4435000000000002</v>
      </c>
      <c r="E960" s="27">
        <v>1.1000000000000001</v>
      </c>
      <c r="F960" s="28">
        <v>1</v>
      </c>
      <c r="G960" s="184">
        <v>0.8</v>
      </c>
      <c r="H960" s="13" t="s">
        <v>0</v>
      </c>
      <c r="I960" s="14" t="s">
        <v>0</v>
      </c>
    </row>
    <row r="961" spans="1:9">
      <c r="A961" s="63" t="s">
        <v>1335</v>
      </c>
      <c r="B961" s="5" t="s">
        <v>292</v>
      </c>
      <c r="C961" s="6">
        <v>7.73</v>
      </c>
      <c r="D961" s="7">
        <v>0.97870000000000001</v>
      </c>
      <c r="E961" s="25">
        <v>1.1000000000000001</v>
      </c>
      <c r="F961" s="26">
        <v>1</v>
      </c>
      <c r="G961" s="183">
        <v>0.8</v>
      </c>
      <c r="H961" s="15" t="s">
        <v>0</v>
      </c>
      <c r="I961" s="16" t="s">
        <v>0</v>
      </c>
    </row>
    <row r="962" spans="1:9">
      <c r="A962" s="63" t="s">
        <v>1336</v>
      </c>
      <c r="B962" s="5" t="s">
        <v>292</v>
      </c>
      <c r="C962" s="6">
        <v>13.51</v>
      </c>
      <c r="D962" s="7">
        <v>1.9173</v>
      </c>
      <c r="E962" s="25">
        <v>1.1000000000000001</v>
      </c>
      <c r="F962" s="26">
        <v>1</v>
      </c>
      <c r="G962" s="183">
        <v>0.8</v>
      </c>
      <c r="H962" s="8" t="s">
        <v>0</v>
      </c>
      <c r="I962" s="9" t="s">
        <v>0</v>
      </c>
    </row>
    <row r="963" spans="1:9">
      <c r="A963" s="63" t="s">
        <v>1337</v>
      </c>
      <c r="B963" s="5" t="s">
        <v>292</v>
      </c>
      <c r="C963" s="6">
        <v>20.97</v>
      </c>
      <c r="D963" s="7">
        <v>3.2212999999999998</v>
      </c>
      <c r="E963" s="25">
        <v>1.1000000000000001</v>
      </c>
      <c r="F963" s="26">
        <v>1</v>
      </c>
      <c r="G963" s="183">
        <v>0.8</v>
      </c>
      <c r="H963" s="8" t="s">
        <v>0</v>
      </c>
      <c r="I963" s="9" t="s">
        <v>0</v>
      </c>
    </row>
    <row r="964" spans="1:9">
      <c r="A964" s="64" t="s">
        <v>1338</v>
      </c>
      <c r="B964" s="10" t="s">
        <v>292</v>
      </c>
      <c r="C964" s="11">
        <v>27.87</v>
      </c>
      <c r="D964" s="12">
        <v>6.1130000000000004</v>
      </c>
      <c r="E964" s="27">
        <v>1.1000000000000001</v>
      </c>
      <c r="F964" s="28">
        <v>1</v>
      </c>
      <c r="G964" s="184">
        <v>0.8</v>
      </c>
      <c r="H964" s="13" t="s">
        <v>0</v>
      </c>
      <c r="I964" s="14" t="s">
        <v>0</v>
      </c>
    </row>
    <row r="965" spans="1:9">
      <c r="A965" s="63" t="s">
        <v>1339</v>
      </c>
      <c r="B965" s="5" t="s">
        <v>293</v>
      </c>
      <c r="C965" s="6">
        <v>10.99</v>
      </c>
      <c r="D965" s="7">
        <v>1.508</v>
      </c>
      <c r="E965" s="25">
        <v>1.1000000000000001</v>
      </c>
      <c r="F965" s="26">
        <v>1</v>
      </c>
      <c r="G965" s="183">
        <v>0.8</v>
      </c>
      <c r="H965" s="15" t="s">
        <v>0</v>
      </c>
      <c r="I965" s="16" t="s">
        <v>0</v>
      </c>
    </row>
    <row r="966" spans="1:9">
      <c r="A966" s="63" t="s">
        <v>1340</v>
      </c>
      <c r="B966" s="5" t="s">
        <v>293</v>
      </c>
      <c r="C966" s="6">
        <v>14.6</v>
      </c>
      <c r="D966" s="7">
        <v>2.1543000000000001</v>
      </c>
      <c r="E966" s="25">
        <v>1.1000000000000001</v>
      </c>
      <c r="F966" s="26">
        <v>1</v>
      </c>
      <c r="G966" s="183">
        <v>0.8</v>
      </c>
      <c r="H966" s="8" t="s">
        <v>0</v>
      </c>
      <c r="I966" s="9" t="s">
        <v>0</v>
      </c>
    </row>
    <row r="967" spans="1:9">
      <c r="A967" s="63" t="s">
        <v>1341</v>
      </c>
      <c r="B967" s="5" t="s">
        <v>293</v>
      </c>
      <c r="C967" s="6">
        <v>19.149999999999999</v>
      </c>
      <c r="D967" s="7">
        <v>3.0186000000000002</v>
      </c>
      <c r="E967" s="25">
        <v>1.1000000000000001</v>
      </c>
      <c r="F967" s="26">
        <v>1</v>
      </c>
      <c r="G967" s="183">
        <v>0.8</v>
      </c>
      <c r="H967" s="8" t="s">
        <v>0</v>
      </c>
      <c r="I967" s="9" t="s">
        <v>0</v>
      </c>
    </row>
    <row r="968" spans="1:9">
      <c r="A968" s="64" t="s">
        <v>1342</v>
      </c>
      <c r="B968" s="10" t="s">
        <v>293</v>
      </c>
      <c r="C968" s="11">
        <v>23.46</v>
      </c>
      <c r="D968" s="12">
        <v>5.4393000000000002</v>
      </c>
      <c r="E968" s="27">
        <v>1.1000000000000001</v>
      </c>
      <c r="F968" s="28">
        <v>1</v>
      </c>
      <c r="G968" s="184">
        <v>0.8</v>
      </c>
      <c r="H968" s="13" t="s">
        <v>0</v>
      </c>
      <c r="I968" s="14" t="s">
        <v>0</v>
      </c>
    </row>
    <row r="969" spans="1:9">
      <c r="A969" s="63" t="s">
        <v>1343</v>
      </c>
      <c r="B969" s="5" t="s">
        <v>294</v>
      </c>
      <c r="C969" s="6">
        <v>8.85</v>
      </c>
      <c r="D969" s="7">
        <v>1.1599999999999999</v>
      </c>
      <c r="E969" s="25">
        <v>1.1000000000000001</v>
      </c>
      <c r="F969" s="26">
        <v>1</v>
      </c>
      <c r="G969" s="183">
        <v>0.8</v>
      </c>
      <c r="H969" s="15" t="s">
        <v>0</v>
      </c>
      <c r="I969" s="16" t="s">
        <v>0</v>
      </c>
    </row>
    <row r="970" spans="1:9">
      <c r="A970" s="63" t="s">
        <v>1344</v>
      </c>
      <c r="B970" s="5" t="s">
        <v>294</v>
      </c>
      <c r="C970" s="6">
        <v>13.39</v>
      </c>
      <c r="D970" s="7">
        <v>1.8661000000000001</v>
      </c>
      <c r="E970" s="25">
        <v>1.1000000000000001</v>
      </c>
      <c r="F970" s="26">
        <v>1</v>
      </c>
      <c r="G970" s="183">
        <v>0.8</v>
      </c>
      <c r="H970" s="8" t="s">
        <v>0</v>
      </c>
      <c r="I970" s="9" t="s">
        <v>0</v>
      </c>
    </row>
    <row r="971" spans="1:9">
      <c r="A971" s="63" t="s">
        <v>1345</v>
      </c>
      <c r="B971" s="5" t="s">
        <v>294</v>
      </c>
      <c r="C971" s="6">
        <v>18.260000000000002</v>
      </c>
      <c r="D971" s="7">
        <v>2.6909000000000001</v>
      </c>
      <c r="E971" s="25">
        <v>1.1000000000000001</v>
      </c>
      <c r="F971" s="26">
        <v>1</v>
      </c>
      <c r="G971" s="183">
        <v>0.8</v>
      </c>
      <c r="H971" s="8" t="s">
        <v>0</v>
      </c>
      <c r="I971" s="9" t="s">
        <v>0</v>
      </c>
    </row>
    <row r="972" spans="1:9">
      <c r="A972" s="64" t="s">
        <v>1346</v>
      </c>
      <c r="B972" s="10" t="s">
        <v>294</v>
      </c>
      <c r="C972" s="11">
        <v>26.96</v>
      </c>
      <c r="D972" s="12">
        <v>4.1117999999999997</v>
      </c>
      <c r="E972" s="27">
        <v>1.1000000000000001</v>
      </c>
      <c r="F972" s="28">
        <v>1</v>
      </c>
      <c r="G972" s="184">
        <v>0.8</v>
      </c>
      <c r="H972" s="13" t="s">
        <v>0</v>
      </c>
      <c r="I972" s="14" t="s">
        <v>0</v>
      </c>
    </row>
    <row r="973" spans="1:9">
      <c r="A973" s="63" t="s">
        <v>1347</v>
      </c>
      <c r="B973" s="5" t="s">
        <v>295</v>
      </c>
      <c r="C973" s="6">
        <v>11.07</v>
      </c>
      <c r="D973" s="7">
        <v>1.4107000000000001</v>
      </c>
      <c r="E973" s="25">
        <v>1.1000000000000001</v>
      </c>
      <c r="F973" s="26">
        <v>1</v>
      </c>
      <c r="G973" s="183">
        <v>0.8</v>
      </c>
      <c r="H973" s="15" t="s">
        <v>0</v>
      </c>
      <c r="I973" s="16" t="s">
        <v>0</v>
      </c>
    </row>
    <row r="974" spans="1:9">
      <c r="A974" s="63" t="s">
        <v>1348</v>
      </c>
      <c r="B974" s="5" t="s">
        <v>295</v>
      </c>
      <c r="C974" s="6">
        <v>15.66</v>
      </c>
      <c r="D974" s="7">
        <v>2.0857000000000001</v>
      </c>
      <c r="E974" s="25">
        <v>1.1000000000000001</v>
      </c>
      <c r="F974" s="26">
        <v>1</v>
      </c>
      <c r="G974" s="183">
        <v>0.8</v>
      </c>
      <c r="H974" s="8" t="s">
        <v>0</v>
      </c>
      <c r="I974" s="9" t="s">
        <v>0</v>
      </c>
    </row>
    <row r="975" spans="1:9">
      <c r="A975" s="63" t="s">
        <v>1349</v>
      </c>
      <c r="B975" s="5" t="s">
        <v>295</v>
      </c>
      <c r="C975" s="6">
        <v>18.95</v>
      </c>
      <c r="D975" s="7">
        <v>2.5432999999999999</v>
      </c>
      <c r="E975" s="25">
        <v>1.1000000000000001</v>
      </c>
      <c r="F975" s="26">
        <v>1</v>
      </c>
      <c r="G975" s="183">
        <v>0.8</v>
      </c>
      <c r="H975" s="8" t="s">
        <v>0</v>
      </c>
      <c r="I975" s="9" t="s">
        <v>0</v>
      </c>
    </row>
    <row r="976" spans="1:9">
      <c r="A976" s="64" t="s">
        <v>1350</v>
      </c>
      <c r="B976" s="10" t="s">
        <v>295</v>
      </c>
      <c r="C976" s="11">
        <v>20.13</v>
      </c>
      <c r="D976" s="12">
        <v>3.7877999999999998</v>
      </c>
      <c r="E976" s="27">
        <v>1.1000000000000001</v>
      </c>
      <c r="F976" s="28">
        <v>1</v>
      </c>
      <c r="G976" s="184">
        <v>0.8</v>
      </c>
      <c r="H976" s="13" t="s">
        <v>0</v>
      </c>
      <c r="I976" s="14" t="s">
        <v>0</v>
      </c>
    </row>
    <row r="977" spans="1:9">
      <c r="A977" s="63" t="s">
        <v>1351</v>
      </c>
      <c r="B977" s="5" t="s">
        <v>296</v>
      </c>
      <c r="C977" s="6">
        <v>2.63</v>
      </c>
      <c r="D977" s="7">
        <v>0.1389</v>
      </c>
      <c r="E977" s="25">
        <v>1.55</v>
      </c>
      <c r="F977" s="25">
        <v>1</v>
      </c>
      <c r="G977" s="221">
        <v>0.8</v>
      </c>
      <c r="H977" s="220" t="s">
        <v>13</v>
      </c>
      <c r="I977" s="16" t="s">
        <v>13</v>
      </c>
    </row>
    <row r="978" spans="1:9">
      <c r="A978" s="63" t="s">
        <v>1352</v>
      </c>
      <c r="B978" s="5" t="s">
        <v>296</v>
      </c>
      <c r="C978" s="6">
        <v>4.3</v>
      </c>
      <c r="D978" s="7">
        <v>0.3664</v>
      </c>
      <c r="E978" s="25">
        <v>1.55</v>
      </c>
      <c r="F978" s="26">
        <v>1</v>
      </c>
      <c r="G978" s="183">
        <v>0.8</v>
      </c>
      <c r="H978" s="8" t="s">
        <v>13</v>
      </c>
      <c r="I978" s="9" t="s">
        <v>13</v>
      </c>
    </row>
    <row r="979" spans="1:9">
      <c r="A979" s="63" t="s">
        <v>1353</v>
      </c>
      <c r="B979" s="5" t="s">
        <v>296</v>
      </c>
      <c r="C979" s="6">
        <v>8.3000000000000007</v>
      </c>
      <c r="D979" s="7">
        <v>0.98680000000000001</v>
      </c>
      <c r="E979" s="25">
        <v>1.55</v>
      </c>
      <c r="F979" s="26">
        <v>1</v>
      </c>
      <c r="G979" s="183">
        <v>0.8</v>
      </c>
      <c r="H979" s="8" t="s">
        <v>13</v>
      </c>
      <c r="I979" s="9" t="s">
        <v>13</v>
      </c>
    </row>
    <row r="980" spans="1:9">
      <c r="A980" s="64" t="s">
        <v>1354</v>
      </c>
      <c r="B980" s="10" t="s">
        <v>296</v>
      </c>
      <c r="C980" s="11">
        <v>19.170000000000002</v>
      </c>
      <c r="D980" s="12">
        <v>1.8282</v>
      </c>
      <c r="E980" s="27">
        <v>1.55</v>
      </c>
      <c r="F980" s="28">
        <v>1</v>
      </c>
      <c r="G980" s="184">
        <v>0.8</v>
      </c>
      <c r="H980" s="13" t="s">
        <v>13</v>
      </c>
      <c r="I980" s="14" t="s">
        <v>13</v>
      </c>
    </row>
    <row r="981" spans="1:9">
      <c r="A981" s="63" t="s">
        <v>1355</v>
      </c>
      <c r="B981" s="5" t="s">
        <v>297</v>
      </c>
      <c r="C981" s="6">
        <v>4.66</v>
      </c>
      <c r="D981" s="7">
        <v>1.9766999999999999</v>
      </c>
      <c r="E981" s="25">
        <v>1.1000000000000001</v>
      </c>
      <c r="F981" s="26">
        <v>1</v>
      </c>
      <c r="G981" s="183">
        <v>0.8</v>
      </c>
      <c r="H981" s="15" t="s">
        <v>0</v>
      </c>
      <c r="I981" s="16" t="s">
        <v>0</v>
      </c>
    </row>
    <row r="982" spans="1:9">
      <c r="A982" s="63" t="s">
        <v>1356</v>
      </c>
      <c r="B982" s="5" t="s">
        <v>297</v>
      </c>
      <c r="C982" s="6">
        <v>7.61</v>
      </c>
      <c r="D982" s="7">
        <v>3.2029000000000001</v>
      </c>
      <c r="E982" s="25">
        <v>1.1000000000000001</v>
      </c>
      <c r="F982" s="26">
        <v>1</v>
      </c>
      <c r="G982" s="183">
        <v>0.8</v>
      </c>
      <c r="H982" s="8" t="s">
        <v>0</v>
      </c>
      <c r="I982" s="9" t="s">
        <v>0</v>
      </c>
    </row>
    <row r="983" spans="1:9">
      <c r="A983" s="63" t="s">
        <v>1357</v>
      </c>
      <c r="B983" s="5" t="s">
        <v>297</v>
      </c>
      <c r="C983" s="6">
        <v>13.05</v>
      </c>
      <c r="D983" s="7">
        <v>5.3723000000000001</v>
      </c>
      <c r="E983" s="25">
        <v>1.1000000000000001</v>
      </c>
      <c r="F983" s="26">
        <v>1</v>
      </c>
      <c r="G983" s="183">
        <v>0.8</v>
      </c>
      <c r="H983" s="8" t="s">
        <v>0</v>
      </c>
      <c r="I983" s="9" t="s">
        <v>0</v>
      </c>
    </row>
    <row r="984" spans="1:9">
      <c r="A984" s="64" t="s">
        <v>1358</v>
      </c>
      <c r="B984" s="10" t="s">
        <v>297</v>
      </c>
      <c r="C984" s="11">
        <v>36.479999999999997</v>
      </c>
      <c r="D984" s="12">
        <v>12.2738</v>
      </c>
      <c r="E984" s="27">
        <v>1.1000000000000001</v>
      </c>
      <c r="F984" s="28">
        <v>1</v>
      </c>
      <c r="G984" s="184">
        <v>0.8</v>
      </c>
      <c r="H984" s="13" t="s">
        <v>0</v>
      </c>
      <c r="I984" s="14" t="s">
        <v>0</v>
      </c>
    </row>
    <row r="985" spans="1:9">
      <c r="A985" s="63" t="s">
        <v>1359</v>
      </c>
      <c r="B985" s="5" t="s">
        <v>298</v>
      </c>
      <c r="C985" s="6">
        <v>3.22</v>
      </c>
      <c r="D985" s="7">
        <v>1.0583</v>
      </c>
      <c r="E985" s="25">
        <v>1.1000000000000001</v>
      </c>
      <c r="F985" s="26">
        <v>1</v>
      </c>
      <c r="G985" s="183">
        <v>0.8</v>
      </c>
      <c r="H985" s="15" t="s">
        <v>0</v>
      </c>
      <c r="I985" s="16" t="s">
        <v>0</v>
      </c>
    </row>
    <row r="986" spans="1:9">
      <c r="A986" s="63" t="s">
        <v>1360</v>
      </c>
      <c r="B986" s="5" t="s">
        <v>298</v>
      </c>
      <c r="C986" s="6">
        <v>7.94</v>
      </c>
      <c r="D986" s="7">
        <v>1.944</v>
      </c>
      <c r="E986" s="25">
        <v>1.1000000000000001</v>
      </c>
      <c r="F986" s="26">
        <v>1</v>
      </c>
      <c r="G986" s="183">
        <v>0.8</v>
      </c>
      <c r="H986" s="8" t="s">
        <v>0</v>
      </c>
      <c r="I986" s="9" t="s">
        <v>0</v>
      </c>
    </row>
    <row r="987" spans="1:9">
      <c r="A987" s="63" t="s">
        <v>1361</v>
      </c>
      <c r="B987" s="5" t="s">
        <v>298</v>
      </c>
      <c r="C987" s="6">
        <v>19.84</v>
      </c>
      <c r="D987" s="7">
        <v>4.1581999999999999</v>
      </c>
      <c r="E987" s="25">
        <v>1.1000000000000001</v>
      </c>
      <c r="F987" s="26">
        <v>1</v>
      </c>
      <c r="G987" s="183">
        <v>0.8</v>
      </c>
      <c r="H987" s="8" t="s">
        <v>0</v>
      </c>
      <c r="I987" s="9" t="s">
        <v>0</v>
      </c>
    </row>
    <row r="988" spans="1:9">
      <c r="A988" s="64" t="s">
        <v>1362</v>
      </c>
      <c r="B988" s="10" t="s">
        <v>298</v>
      </c>
      <c r="C988" s="11">
        <v>48.38</v>
      </c>
      <c r="D988" s="12">
        <v>11.707800000000001</v>
      </c>
      <c r="E988" s="27">
        <v>1.1000000000000001</v>
      </c>
      <c r="F988" s="28">
        <v>1</v>
      </c>
      <c r="G988" s="184">
        <v>0.8</v>
      </c>
      <c r="H988" s="13" t="s">
        <v>0</v>
      </c>
      <c r="I988" s="14" t="s">
        <v>0</v>
      </c>
    </row>
    <row r="989" spans="1:9">
      <c r="A989" s="63" t="s">
        <v>1363</v>
      </c>
      <c r="B989" s="5" t="s">
        <v>299</v>
      </c>
      <c r="C989" s="6">
        <v>2.71</v>
      </c>
      <c r="D989" s="7">
        <v>0.24479999999999999</v>
      </c>
      <c r="E989" s="25">
        <v>1.1000000000000001</v>
      </c>
      <c r="F989" s="26">
        <v>1</v>
      </c>
      <c r="G989" s="183">
        <v>0.8</v>
      </c>
      <c r="H989" s="15" t="s">
        <v>0</v>
      </c>
      <c r="I989" s="16" t="s">
        <v>0</v>
      </c>
    </row>
    <row r="990" spans="1:9">
      <c r="A990" s="63" t="s">
        <v>1364</v>
      </c>
      <c r="B990" s="5" t="s">
        <v>299</v>
      </c>
      <c r="C990" s="6">
        <v>5.59</v>
      </c>
      <c r="D990" s="7">
        <v>0.81640000000000001</v>
      </c>
      <c r="E990" s="25">
        <v>1.1000000000000001</v>
      </c>
      <c r="F990" s="26">
        <v>1</v>
      </c>
      <c r="G990" s="183">
        <v>0.8</v>
      </c>
      <c r="H990" s="8" t="s">
        <v>0</v>
      </c>
      <c r="I990" s="9" t="s">
        <v>0</v>
      </c>
    </row>
    <row r="991" spans="1:9">
      <c r="A991" s="63" t="s">
        <v>1365</v>
      </c>
      <c r="B991" s="5" t="s">
        <v>299</v>
      </c>
      <c r="C991" s="6">
        <v>10.93</v>
      </c>
      <c r="D991" s="7">
        <v>1.8716999999999999</v>
      </c>
      <c r="E991" s="25">
        <v>1.1000000000000001</v>
      </c>
      <c r="F991" s="26">
        <v>1</v>
      </c>
      <c r="G991" s="183">
        <v>0.8</v>
      </c>
      <c r="H991" s="8" t="s">
        <v>0</v>
      </c>
      <c r="I991" s="9" t="s">
        <v>0</v>
      </c>
    </row>
    <row r="992" spans="1:9">
      <c r="A992" s="64" t="s">
        <v>1366</v>
      </c>
      <c r="B992" s="10" t="s">
        <v>299</v>
      </c>
      <c r="C992" s="11">
        <v>23.53</v>
      </c>
      <c r="D992" s="12">
        <v>5.7609000000000004</v>
      </c>
      <c r="E992" s="27">
        <v>1.1000000000000001</v>
      </c>
      <c r="F992" s="28">
        <v>1</v>
      </c>
      <c r="G992" s="184">
        <v>0.8</v>
      </c>
      <c r="H992" s="13" t="s">
        <v>0</v>
      </c>
      <c r="I992" s="14" t="s">
        <v>0</v>
      </c>
    </row>
    <row r="993" spans="1:9">
      <c r="A993" s="63" t="s">
        <v>1367</v>
      </c>
      <c r="B993" s="5" t="s">
        <v>300</v>
      </c>
      <c r="C993" s="6">
        <v>4.43</v>
      </c>
      <c r="D993" s="7">
        <v>0.57609999999999995</v>
      </c>
      <c r="E993" s="25">
        <v>1.1000000000000001</v>
      </c>
      <c r="F993" s="26">
        <v>1</v>
      </c>
      <c r="G993" s="183">
        <v>0.8</v>
      </c>
      <c r="H993" s="15" t="s">
        <v>0</v>
      </c>
      <c r="I993" s="16" t="s">
        <v>0</v>
      </c>
    </row>
    <row r="994" spans="1:9">
      <c r="A994" s="63" t="s">
        <v>1368</v>
      </c>
      <c r="B994" s="5" t="s">
        <v>300</v>
      </c>
      <c r="C994" s="6">
        <v>6.98</v>
      </c>
      <c r="D994" s="7">
        <v>1.1003000000000001</v>
      </c>
      <c r="E994" s="25">
        <v>1.1000000000000001</v>
      </c>
      <c r="F994" s="26">
        <v>1</v>
      </c>
      <c r="G994" s="183">
        <v>0.8</v>
      </c>
      <c r="H994" s="8" t="s">
        <v>0</v>
      </c>
      <c r="I994" s="9" t="s">
        <v>0</v>
      </c>
    </row>
    <row r="995" spans="1:9">
      <c r="A995" s="63" t="s">
        <v>1369</v>
      </c>
      <c r="B995" s="5" t="s">
        <v>300</v>
      </c>
      <c r="C995" s="6">
        <v>11.83</v>
      </c>
      <c r="D995" s="7">
        <v>2.2439</v>
      </c>
      <c r="E995" s="25">
        <v>1.1000000000000001</v>
      </c>
      <c r="F995" s="26">
        <v>1</v>
      </c>
      <c r="G995" s="183">
        <v>0.8</v>
      </c>
      <c r="H995" s="8" t="s">
        <v>0</v>
      </c>
      <c r="I995" s="9" t="s">
        <v>0</v>
      </c>
    </row>
    <row r="996" spans="1:9">
      <c r="A996" s="64" t="s">
        <v>1370</v>
      </c>
      <c r="B996" s="10" t="s">
        <v>300</v>
      </c>
      <c r="C996" s="11">
        <v>21.79</v>
      </c>
      <c r="D996" s="12">
        <v>5.5232999999999999</v>
      </c>
      <c r="E996" s="27">
        <v>1.1000000000000001</v>
      </c>
      <c r="F996" s="28">
        <v>1</v>
      </c>
      <c r="G996" s="184">
        <v>0.8</v>
      </c>
      <c r="H996" s="13" t="s">
        <v>0</v>
      </c>
      <c r="I996" s="14" t="s">
        <v>0</v>
      </c>
    </row>
    <row r="997" spans="1:9">
      <c r="A997" s="63" t="s">
        <v>1371</v>
      </c>
      <c r="B997" s="5" t="s">
        <v>301</v>
      </c>
      <c r="C997" s="6">
        <v>5.47</v>
      </c>
      <c r="D997" s="7">
        <v>0.69530000000000003</v>
      </c>
      <c r="E997" s="25">
        <v>1.1000000000000001</v>
      </c>
      <c r="F997" s="26">
        <v>1</v>
      </c>
      <c r="G997" s="183">
        <v>0.8</v>
      </c>
      <c r="H997" s="15" t="s">
        <v>0</v>
      </c>
      <c r="I997" s="16" t="s">
        <v>0</v>
      </c>
    </row>
    <row r="998" spans="1:9">
      <c r="A998" s="63" t="s">
        <v>1372</v>
      </c>
      <c r="B998" s="5" t="s">
        <v>301</v>
      </c>
      <c r="C998" s="6">
        <v>7.26</v>
      </c>
      <c r="D998" s="7">
        <v>1.0491999999999999</v>
      </c>
      <c r="E998" s="25">
        <v>1.1000000000000001</v>
      </c>
      <c r="F998" s="26">
        <v>1</v>
      </c>
      <c r="G998" s="183">
        <v>0.8</v>
      </c>
      <c r="H998" s="8" t="s">
        <v>0</v>
      </c>
      <c r="I998" s="9" t="s">
        <v>0</v>
      </c>
    </row>
    <row r="999" spans="1:9">
      <c r="A999" s="63" t="s">
        <v>1373</v>
      </c>
      <c r="B999" s="5" t="s">
        <v>301</v>
      </c>
      <c r="C999" s="6">
        <v>11.04</v>
      </c>
      <c r="D999" s="7">
        <v>1.7487999999999999</v>
      </c>
      <c r="E999" s="25">
        <v>1.1000000000000001</v>
      </c>
      <c r="F999" s="26">
        <v>1</v>
      </c>
      <c r="G999" s="183">
        <v>0.8</v>
      </c>
      <c r="H999" s="8" t="s">
        <v>0</v>
      </c>
      <c r="I999" s="9" t="s">
        <v>0</v>
      </c>
    </row>
    <row r="1000" spans="1:9">
      <c r="A1000" s="64" t="s">
        <v>1374</v>
      </c>
      <c r="B1000" s="10" t="s">
        <v>301</v>
      </c>
      <c r="C1000" s="11">
        <v>18.170000000000002</v>
      </c>
      <c r="D1000" s="12">
        <v>4.1017999999999999</v>
      </c>
      <c r="E1000" s="27">
        <v>1.1000000000000001</v>
      </c>
      <c r="F1000" s="28">
        <v>1</v>
      </c>
      <c r="G1000" s="184">
        <v>0.8</v>
      </c>
      <c r="H1000" s="13" t="s">
        <v>0</v>
      </c>
      <c r="I1000" s="14" t="s">
        <v>0</v>
      </c>
    </row>
    <row r="1001" spans="1:9">
      <c r="A1001" s="63" t="s">
        <v>1375</v>
      </c>
      <c r="B1001" s="5" t="s">
        <v>302</v>
      </c>
      <c r="C1001" s="6">
        <v>3.64</v>
      </c>
      <c r="D1001" s="7">
        <v>0.41089999999999999</v>
      </c>
      <c r="E1001" s="25">
        <v>1.1000000000000001</v>
      </c>
      <c r="F1001" s="26">
        <v>1</v>
      </c>
      <c r="G1001" s="183">
        <v>0.8</v>
      </c>
      <c r="H1001" s="15" t="s">
        <v>0</v>
      </c>
      <c r="I1001" s="16" t="s">
        <v>0</v>
      </c>
    </row>
    <row r="1002" spans="1:9">
      <c r="A1002" s="63" t="s">
        <v>1376</v>
      </c>
      <c r="B1002" s="5" t="s">
        <v>302</v>
      </c>
      <c r="C1002" s="6">
        <v>6.21</v>
      </c>
      <c r="D1002" s="7">
        <v>0.83050000000000002</v>
      </c>
      <c r="E1002" s="25">
        <v>1.1000000000000001</v>
      </c>
      <c r="F1002" s="26">
        <v>1</v>
      </c>
      <c r="G1002" s="183">
        <v>0.8</v>
      </c>
      <c r="H1002" s="8" t="s">
        <v>0</v>
      </c>
      <c r="I1002" s="9" t="s">
        <v>0</v>
      </c>
    </row>
    <row r="1003" spans="1:9">
      <c r="A1003" s="63" t="s">
        <v>1377</v>
      </c>
      <c r="B1003" s="5" t="s">
        <v>302</v>
      </c>
      <c r="C1003" s="6">
        <v>8.9499999999999993</v>
      </c>
      <c r="D1003" s="7">
        <v>1.4629000000000001</v>
      </c>
      <c r="E1003" s="25">
        <v>1.1000000000000001</v>
      </c>
      <c r="F1003" s="26">
        <v>1</v>
      </c>
      <c r="G1003" s="183">
        <v>0.8</v>
      </c>
      <c r="H1003" s="8" t="s">
        <v>0</v>
      </c>
      <c r="I1003" s="9" t="s">
        <v>0</v>
      </c>
    </row>
    <row r="1004" spans="1:9">
      <c r="A1004" s="64" t="s">
        <v>1378</v>
      </c>
      <c r="B1004" s="10" t="s">
        <v>302</v>
      </c>
      <c r="C1004" s="11">
        <v>15.03</v>
      </c>
      <c r="D1004" s="12">
        <v>3.7646999999999999</v>
      </c>
      <c r="E1004" s="27">
        <v>1.1000000000000001</v>
      </c>
      <c r="F1004" s="28">
        <v>1</v>
      </c>
      <c r="G1004" s="184">
        <v>0.8</v>
      </c>
      <c r="H1004" s="13" t="s">
        <v>0</v>
      </c>
      <c r="I1004" s="14" t="s">
        <v>0</v>
      </c>
    </row>
    <row r="1005" spans="1:9">
      <c r="A1005" s="63" t="s">
        <v>1379</v>
      </c>
      <c r="B1005" s="5" t="s">
        <v>303</v>
      </c>
      <c r="C1005" s="6">
        <v>2.0699999999999998</v>
      </c>
      <c r="D1005" s="7">
        <v>9.69E-2</v>
      </c>
      <c r="E1005" s="25">
        <v>1.55</v>
      </c>
      <c r="F1005" s="26">
        <v>1</v>
      </c>
      <c r="G1005" s="183">
        <v>0.8</v>
      </c>
      <c r="H1005" s="15" t="s">
        <v>13</v>
      </c>
      <c r="I1005" s="16" t="s">
        <v>13</v>
      </c>
    </row>
    <row r="1006" spans="1:9">
      <c r="A1006" s="63" t="s">
        <v>1380</v>
      </c>
      <c r="B1006" s="5" t="s">
        <v>303</v>
      </c>
      <c r="C1006" s="6">
        <v>2.35</v>
      </c>
      <c r="D1006" s="7">
        <v>0.1371</v>
      </c>
      <c r="E1006" s="25">
        <v>1.55</v>
      </c>
      <c r="F1006" s="26">
        <v>1</v>
      </c>
      <c r="G1006" s="183">
        <v>0.8</v>
      </c>
      <c r="H1006" s="8" t="s">
        <v>13</v>
      </c>
      <c r="I1006" s="9" t="s">
        <v>13</v>
      </c>
    </row>
    <row r="1007" spans="1:9">
      <c r="A1007" s="63" t="s">
        <v>1381</v>
      </c>
      <c r="B1007" s="5" t="s">
        <v>303</v>
      </c>
      <c r="C1007" s="6">
        <v>3.51</v>
      </c>
      <c r="D1007" s="7">
        <v>0.36509999999999998</v>
      </c>
      <c r="E1007" s="25">
        <v>1.55</v>
      </c>
      <c r="F1007" s="26">
        <v>1</v>
      </c>
      <c r="G1007" s="183">
        <v>0.8</v>
      </c>
      <c r="H1007" s="8" t="s">
        <v>13</v>
      </c>
      <c r="I1007" s="9" t="s">
        <v>13</v>
      </c>
    </row>
    <row r="1008" spans="1:9">
      <c r="A1008" s="64" t="s">
        <v>1382</v>
      </c>
      <c r="B1008" s="10" t="s">
        <v>303</v>
      </c>
      <c r="C1008" s="11">
        <v>11.1</v>
      </c>
      <c r="D1008" s="12">
        <v>1.7726</v>
      </c>
      <c r="E1008" s="27">
        <v>1.55</v>
      </c>
      <c r="F1008" s="28">
        <v>1</v>
      </c>
      <c r="G1008" s="184">
        <v>0.8</v>
      </c>
      <c r="H1008" s="13" t="s">
        <v>13</v>
      </c>
      <c r="I1008" s="14" t="s">
        <v>13</v>
      </c>
    </row>
    <row r="1009" spans="1:9">
      <c r="A1009" s="63" t="s">
        <v>1383</v>
      </c>
      <c r="B1009" s="5" t="s">
        <v>304</v>
      </c>
      <c r="C1009" s="6">
        <v>3.37</v>
      </c>
      <c r="D1009" s="7">
        <v>1.2199</v>
      </c>
      <c r="E1009" s="25">
        <v>1</v>
      </c>
      <c r="F1009" s="26">
        <v>1.25</v>
      </c>
      <c r="G1009" s="183">
        <v>0.8</v>
      </c>
      <c r="H1009" s="15" t="s">
        <v>14</v>
      </c>
      <c r="I1009" s="16" t="s">
        <v>32</v>
      </c>
    </row>
    <row r="1010" spans="1:9">
      <c r="A1010" s="63" t="s">
        <v>1384</v>
      </c>
      <c r="B1010" s="5" t="s">
        <v>304</v>
      </c>
      <c r="C1010" s="6">
        <v>5.08</v>
      </c>
      <c r="D1010" s="7">
        <v>1.6938</v>
      </c>
      <c r="E1010" s="25">
        <v>1</v>
      </c>
      <c r="F1010" s="26">
        <v>1.25</v>
      </c>
      <c r="G1010" s="183">
        <v>0.8</v>
      </c>
      <c r="H1010" s="8" t="s">
        <v>14</v>
      </c>
      <c r="I1010" s="9" t="s">
        <v>32</v>
      </c>
    </row>
    <row r="1011" spans="1:9">
      <c r="A1011" s="63" t="s">
        <v>1385</v>
      </c>
      <c r="B1011" s="5" t="s">
        <v>304</v>
      </c>
      <c r="C1011" s="6">
        <v>8.26</v>
      </c>
      <c r="D1011" s="7">
        <v>2.5457999999999998</v>
      </c>
      <c r="E1011" s="25">
        <v>1</v>
      </c>
      <c r="F1011" s="26">
        <v>1.25</v>
      </c>
      <c r="G1011" s="183">
        <v>0.8</v>
      </c>
      <c r="H1011" s="8" t="s">
        <v>14</v>
      </c>
      <c r="I1011" s="9" t="s">
        <v>32</v>
      </c>
    </row>
    <row r="1012" spans="1:9">
      <c r="A1012" s="64" t="s">
        <v>1386</v>
      </c>
      <c r="B1012" s="10" t="s">
        <v>304</v>
      </c>
      <c r="C1012" s="11">
        <v>15.14</v>
      </c>
      <c r="D1012" s="12">
        <v>5.5041000000000002</v>
      </c>
      <c r="E1012" s="27">
        <v>1</v>
      </c>
      <c r="F1012" s="28">
        <v>1.25</v>
      </c>
      <c r="G1012" s="184">
        <v>0.8</v>
      </c>
      <c r="H1012" s="13" t="s">
        <v>14</v>
      </c>
      <c r="I1012" s="14" t="s">
        <v>32</v>
      </c>
    </row>
    <row r="1013" spans="1:9">
      <c r="A1013" s="63" t="s">
        <v>1387</v>
      </c>
      <c r="B1013" s="5" t="s">
        <v>305</v>
      </c>
      <c r="C1013" s="6">
        <v>3.08</v>
      </c>
      <c r="D1013" s="7">
        <v>0.9708</v>
      </c>
      <c r="E1013" s="25">
        <v>1</v>
      </c>
      <c r="F1013" s="26">
        <v>1.25</v>
      </c>
      <c r="G1013" s="183">
        <v>0.8</v>
      </c>
      <c r="H1013" s="15" t="s">
        <v>14</v>
      </c>
      <c r="I1013" s="16" t="s">
        <v>32</v>
      </c>
    </row>
    <row r="1014" spans="1:9">
      <c r="A1014" s="63" t="s">
        <v>1388</v>
      </c>
      <c r="B1014" s="5" t="s">
        <v>305</v>
      </c>
      <c r="C1014" s="6">
        <v>4.54</v>
      </c>
      <c r="D1014" s="7">
        <v>1.3725000000000001</v>
      </c>
      <c r="E1014" s="25">
        <v>1</v>
      </c>
      <c r="F1014" s="26">
        <v>1.25</v>
      </c>
      <c r="G1014" s="183">
        <v>0.8</v>
      </c>
      <c r="H1014" s="8" t="s">
        <v>14</v>
      </c>
      <c r="I1014" s="9" t="s">
        <v>32</v>
      </c>
    </row>
    <row r="1015" spans="1:9">
      <c r="A1015" s="63" t="s">
        <v>1389</v>
      </c>
      <c r="B1015" s="5" t="s">
        <v>305</v>
      </c>
      <c r="C1015" s="6">
        <v>8.6300000000000008</v>
      </c>
      <c r="D1015" s="7">
        <v>2.2132999999999998</v>
      </c>
      <c r="E1015" s="25">
        <v>1</v>
      </c>
      <c r="F1015" s="26">
        <v>1.25</v>
      </c>
      <c r="G1015" s="183">
        <v>0.8</v>
      </c>
      <c r="H1015" s="8" t="s">
        <v>14</v>
      </c>
      <c r="I1015" s="9" t="s">
        <v>32</v>
      </c>
    </row>
    <row r="1016" spans="1:9">
      <c r="A1016" s="64" t="s">
        <v>1390</v>
      </c>
      <c r="B1016" s="10" t="s">
        <v>305</v>
      </c>
      <c r="C1016" s="11">
        <v>22.85</v>
      </c>
      <c r="D1016" s="12">
        <v>6.0410000000000004</v>
      </c>
      <c r="E1016" s="27">
        <v>1</v>
      </c>
      <c r="F1016" s="28">
        <v>1.25</v>
      </c>
      <c r="G1016" s="184">
        <v>0.8</v>
      </c>
      <c r="H1016" s="13" t="s">
        <v>14</v>
      </c>
      <c r="I1016" s="14" t="s">
        <v>32</v>
      </c>
    </row>
    <row r="1017" spans="1:9">
      <c r="A1017" s="63" t="s">
        <v>1391</v>
      </c>
      <c r="B1017" s="5" t="s">
        <v>306</v>
      </c>
      <c r="C1017" s="6">
        <v>2.86</v>
      </c>
      <c r="D1017" s="7">
        <v>0.61680000000000001</v>
      </c>
      <c r="E1017" s="25">
        <v>1</v>
      </c>
      <c r="F1017" s="26">
        <v>1.25</v>
      </c>
      <c r="G1017" s="183">
        <v>0.8</v>
      </c>
      <c r="H1017" s="15" t="s">
        <v>14</v>
      </c>
      <c r="I1017" s="16" t="s">
        <v>32</v>
      </c>
    </row>
    <row r="1018" spans="1:9">
      <c r="A1018" s="63" t="s">
        <v>1392</v>
      </c>
      <c r="B1018" s="5" t="s">
        <v>306</v>
      </c>
      <c r="C1018" s="6">
        <v>3.87</v>
      </c>
      <c r="D1018" s="7">
        <v>0.75749999999999995</v>
      </c>
      <c r="E1018" s="25">
        <v>1</v>
      </c>
      <c r="F1018" s="26">
        <v>1.25</v>
      </c>
      <c r="G1018" s="183">
        <v>0.8</v>
      </c>
      <c r="H1018" s="8" t="s">
        <v>14</v>
      </c>
      <c r="I1018" s="9" t="s">
        <v>32</v>
      </c>
    </row>
    <row r="1019" spans="1:9">
      <c r="A1019" s="63" t="s">
        <v>1393</v>
      </c>
      <c r="B1019" s="5" t="s">
        <v>306</v>
      </c>
      <c r="C1019" s="6">
        <v>6.02</v>
      </c>
      <c r="D1019" s="7">
        <v>1.2455000000000001</v>
      </c>
      <c r="E1019" s="25">
        <v>1</v>
      </c>
      <c r="F1019" s="26">
        <v>1.25</v>
      </c>
      <c r="G1019" s="183">
        <v>0.8</v>
      </c>
      <c r="H1019" s="8" t="s">
        <v>14</v>
      </c>
      <c r="I1019" s="9" t="s">
        <v>32</v>
      </c>
    </row>
    <row r="1020" spans="1:9">
      <c r="A1020" s="64" t="s">
        <v>1394</v>
      </c>
      <c r="B1020" s="10" t="s">
        <v>306</v>
      </c>
      <c r="C1020" s="11">
        <v>13.32</v>
      </c>
      <c r="D1020" s="12">
        <v>3.8332000000000002</v>
      </c>
      <c r="E1020" s="27">
        <v>1</v>
      </c>
      <c r="F1020" s="28">
        <v>1.25</v>
      </c>
      <c r="G1020" s="184">
        <v>0.8</v>
      </c>
      <c r="H1020" s="13" t="s">
        <v>14</v>
      </c>
      <c r="I1020" s="14" t="s">
        <v>32</v>
      </c>
    </row>
    <row r="1021" spans="1:9">
      <c r="A1021" s="63" t="s">
        <v>1395</v>
      </c>
      <c r="B1021" s="5" t="s">
        <v>307</v>
      </c>
      <c r="C1021" s="6">
        <v>2.58</v>
      </c>
      <c r="D1021" s="7">
        <v>0.83009999999999995</v>
      </c>
      <c r="E1021" s="25">
        <v>1</v>
      </c>
      <c r="F1021" s="26">
        <v>1.25</v>
      </c>
      <c r="G1021" s="183">
        <v>0.8</v>
      </c>
      <c r="H1021" s="15" t="s">
        <v>14</v>
      </c>
      <c r="I1021" s="16" t="s">
        <v>32</v>
      </c>
    </row>
    <row r="1022" spans="1:9">
      <c r="A1022" s="63" t="s">
        <v>1396</v>
      </c>
      <c r="B1022" s="5" t="s">
        <v>307</v>
      </c>
      <c r="C1022" s="6">
        <v>3.49</v>
      </c>
      <c r="D1022" s="7">
        <v>1.0166999999999999</v>
      </c>
      <c r="E1022" s="25">
        <v>1</v>
      </c>
      <c r="F1022" s="26">
        <v>1.25</v>
      </c>
      <c r="G1022" s="183">
        <v>0.8</v>
      </c>
      <c r="H1022" s="8" t="s">
        <v>14</v>
      </c>
      <c r="I1022" s="9" t="s">
        <v>32</v>
      </c>
    </row>
    <row r="1023" spans="1:9">
      <c r="A1023" s="63" t="s">
        <v>1397</v>
      </c>
      <c r="B1023" s="5" t="s">
        <v>307</v>
      </c>
      <c r="C1023" s="6">
        <v>5.1100000000000003</v>
      </c>
      <c r="D1023" s="7">
        <v>1.8607</v>
      </c>
      <c r="E1023" s="25">
        <v>1</v>
      </c>
      <c r="F1023" s="26">
        <v>1.25</v>
      </c>
      <c r="G1023" s="183">
        <v>0.8</v>
      </c>
      <c r="H1023" s="8" t="s">
        <v>14</v>
      </c>
      <c r="I1023" s="9" t="s">
        <v>32</v>
      </c>
    </row>
    <row r="1024" spans="1:9">
      <c r="A1024" s="64" t="s">
        <v>1398</v>
      </c>
      <c r="B1024" s="10" t="s">
        <v>307</v>
      </c>
      <c r="C1024" s="11">
        <v>11.63</v>
      </c>
      <c r="D1024" s="12">
        <v>3.8365999999999998</v>
      </c>
      <c r="E1024" s="27">
        <v>1</v>
      </c>
      <c r="F1024" s="28">
        <v>1.25</v>
      </c>
      <c r="G1024" s="184">
        <v>0.8</v>
      </c>
      <c r="H1024" s="13" t="s">
        <v>14</v>
      </c>
      <c r="I1024" s="14" t="s">
        <v>32</v>
      </c>
    </row>
    <row r="1025" spans="1:9">
      <c r="A1025" s="63" t="s">
        <v>1399</v>
      </c>
      <c r="B1025" s="5" t="s">
        <v>308</v>
      </c>
      <c r="C1025" s="6">
        <v>3.91</v>
      </c>
      <c r="D1025" s="7">
        <v>0.53039999999999998</v>
      </c>
      <c r="E1025" s="25">
        <v>1</v>
      </c>
      <c r="F1025" s="26">
        <v>1.25</v>
      </c>
      <c r="G1025" s="183">
        <v>0.8</v>
      </c>
      <c r="H1025" s="15" t="s">
        <v>14</v>
      </c>
      <c r="I1025" s="16" t="s">
        <v>32</v>
      </c>
    </row>
    <row r="1026" spans="1:9">
      <c r="A1026" s="63" t="s">
        <v>1400</v>
      </c>
      <c r="B1026" s="5" t="s">
        <v>308</v>
      </c>
      <c r="C1026" s="6">
        <v>5.01</v>
      </c>
      <c r="D1026" s="7">
        <v>0.71760000000000002</v>
      </c>
      <c r="E1026" s="25">
        <v>1</v>
      </c>
      <c r="F1026" s="26">
        <v>1.25</v>
      </c>
      <c r="G1026" s="183">
        <v>0.8</v>
      </c>
      <c r="H1026" s="8" t="s">
        <v>14</v>
      </c>
      <c r="I1026" s="9" t="s">
        <v>32</v>
      </c>
    </row>
    <row r="1027" spans="1:9">
      <c r="A1027" s="63" t="s">
        <v>1401</v>
      </c>
      <c r="B1027" s="5" t="s">
        <v>308</v>
      </c>
      <c r="C1027" s="6">
        <v>7.26</v>
      </c>
      <c r="D1027" s="7">
        <v>1.1377999999999999</v>
      </c>
      <c r="E1027" s="25">
        <v>1</v>
      </c>
      <c r="F1027" s="26">
        <v>1.25</v>
      </c>
      <c r="G1027" s="183">
        <v>0.8</v>
      </c>
      <c r="H1027" s="8" t="s">
        <v>14</v>
      </c>
      <c r="I1027" s="9" t="s">
        <v>32</v>
      </c>
    </row>
    <row r="1028" spans="1:9">
      <c r="A1028" s="64" t="s">
        <v>1402</v>
      </c>
      <c r="B1028" s="10" t="s">
        <v>308</v>
      </c>
      <c r="C1028" s="11">
        <v>12.73</v>
      </c>
      <c r="D1028" s="12">
        <v>2.911</v>
      </c>
      <c r="E1028" s="27">
        <v>1</v>
      </c>
      <c r="F1028" s="28">
        <v>1.25</v>
      </c>
      <c r="G1028" s="184">
        <v>0.8</v>
      </c>
      <c r="H1028" s="13" t="s">
        <v>14</v>
      </c>
      <c r="I1028" s="14" t="s">
        <v>32</v>
      </c>
    </row>
    <row r="1029" spans="1:9">
      <c r="A1029" s="63" t="s">
        <v>1403</v>
      </c>
      <c r="B1029" s="5" t="s">
        <v>309</v>
      </c>
      <c r="C1029" s="6">
        <v>2.19</v>
      </c>
      <c r="D1029" s="7">
        <v>0.44569999999999999</v>
      </c>
      <c r="E1029" s="25">
        <v>1</v>
      </c>
      <c r="F1029" s="26">
        <v>1.25</v>
      </c>
      <c r="G1029" s="183">
        <v>0.8</v>
      </c>
      <c r="H1029" s="15" t="s">
        <v>14</v>
      </c>
      <c r="I1029" s="16" t="s">
        <v>32</v>
      </c>
    </row>
    <row r="1030" spans="1:9">
      <c r="A1030" s="63" t="s">
        <v>1404</v>
      </c>
      <c r="B1030" s="5" t="s">
        <v>309</v>
      </c>
      <c r="C1030" s="6">
        <v>2.82</v>
      </c>
      <c r="D1030" s="7">
        <v>0.57750000000000001</v>
      </c>
      <c r="E1030" s="25">
        <v>1</v>
      </c>
      <c r="F1030" s="26">
        <v>1.25</v>
      </c>
      <c r="G1030" s="183">
        <v>0.8</v>
      </c>
      <c r="H1030" s="8" t="s">
        <v>14</v>
      </c>
      <c r="I1030" s="9" t="s">
        <v>32</v>
      </c>
    </row>
    <row r="1031" spans="1:9">
      <c r="A1031" s="63" t="s">
        <v>1405</v>
      </c>
      <c r="B1031" s="5" t="s">
        <v>309</v>
      </c>
      <c r="C1031" s="6">
        <v>4.25</v>
      </c>
      <c r="D1031" s="7">
        <v>0.85650000000000004</v>
      </c>
      <c r="E1031" s="25">
        <v>1</v>
      </c>
      <c r="F1031" s="26">
        <v>1.25</v>
      </c>
      <c r="G1031" s="183">
        <v>0.8</v>
      </c>
      <c r="H1031" s="8" t="s">
        <v>14</v>
      </c>
      <c r="I1031" s="9" t="s">
        <v>32</v>
      </c>
    </row>
    <row r="1032" spans="1:9">
      <c r="A1032" s="64" t="s">
        <v>1406</v>
      </c>
      <c r="B1032" s="10" t="s">
        <v>309</v>
      </c>
      <c r="C1032" s="11">
        <v>8.1199999999999992</v>
      </c>
      <c r="D1032" s="12">
        <v>1.8758999999999999</v>
      </c>
      <c r="E1032" s="27">
        <v>1</v>
      </c>
      <c r="F1032" s="28">
        <v>1.25</v>
      </c>
      <c r="G1032" s="184">
        <v>0.8</v>
      </c>
      <c r="H1032" s="13" t="s">
        <v>14</v>
      </c>
      <c r="I1032" s="14" t="s">
        <v>32</v>
      </c>
    </row>
    <row r="1033" spans="1:9">
      <c r="A1033" s="63" t="s">
        <v>1407</v>
      </c>
      <c r="B1033" s="5" t="s">
        <v>310</v>
      </c>
      <c r="C1033" s="6">
        <v>3.86</v>
      </c>
      <c r="D1033" s="7">
        <v>1.3996999999999999</v>
      </c>
      <c r="E1033" s="25">
        <v>1</v>
      </c>
      <c r="F1033" s="26">
        <v>1.25</v>
      </c>
      <c r="G1033" s="183">
        <v>0.8</v>
      </c>
      <c r="H1033" s="15" t="s">
        <v>14</v>
      </c>
      <c r="I1033" s="16" t="s">
        <v>32</v>
      </c>
    </row>
    <row r="1034" spans="1:9">
      <c r="A1034" s="63" t="s">
        <v>1408</v>
      </c>
      <c r="B1034" s="5" t="s">
        <v>310</v>
      </c>
      <c r="C1034" s="6">
        <v>5.91</v>
      </c>
      <c r="D1034" s="7">
        <v>1.9478</v>
      </c>
      <c r="E1034" s="25">
        <v>1</v>
      </c>
      <c r="F1034" s="26">
        <v>1.25</v>
      </c>
      <c r="G1034" s="183">
        <v>0.8</v>
      </c>
      <c r="H1034" s="8" t="s">
        <v>14</v>
      </c>
      <c r="I1034" s="9" t="s">
        <v>32</v>
      </c>
    </row>
    <row r="1035" spans="1:9">
      <c r="A1035" s="63" t="s">
        <v>1409</v>
      </c>
      <c r="B1035" s="5" t="s">
        <v>310</v>
      </c>
      <c r="C1035" s="6">
        <v>11.35</v>
      </c>
      <c r="D1035" s="7">
        <v>3.4180000000000001</v>
      </c>
      <c r="E1035" s="25">
        <v>1</v>
      </c>
      <c r="F1035" s="26">
        <v>1.25</v>
      </c>
      <c r="G1035" s="183">
        <v>0.8</v>
      </c>
      <c r="H1035" s="8" t="s">
        <v>14</v>
      </c>
      <c r="I1035" s="9" t="s">
        <v>32</v>
      </c>
    </row>
    <row r="1036" spans="1:9">
      <c r="A1036" s="64" t="s">
        <v>1410</v>
      </c>
      <c r="B1036" s="10" t="s">
        <v>310</v>
      </c>
      <c r="C1036" s="11">
        <v>23.49</v>
      </c>
      <c r="D1036" s="12">
        <v>7.7209000000000003</v>
      </c>
      <c r="E1036" s="27">
        <v>1</v>
      </c>
      <c r="F1036" s="28">
        <v>1.25</v>
      </c>
      <c r="G1036" s="184">
        <v>0.8</v>
      </c>
      <c r="H1036" s="13" t="s">
        <v>14</v>
      </c>
      <c r="I1036" s="14" t="s">
        <v>32</v>
      </c>
    </row>
    <row r="1037" spans="1:9">
      <c r="A1037" s="63" t="s">
        <v>1411</v>
      </c>
      <c r="B1037" s="5" t="s">
        <v>311</v>
      </c>
      <c r="C1037" s="6">
        <v>2.4900000000000002</v>
      </c>
      <c r="D1037" s="7">
        <v>1.0283</v>
      </c>
      <c r="E1037" s="25">
        <v>1</v>
      </c>
      <c r="F1037" s="26">
        <v>1.25</v>
      </c>
      <c r="G1037" s="183">
        <v>0.8</v>
      </c>
      <c r="H1037" s="15" t="s">
        <v>14</v>
      </c>
      <c r="I1037" s="16" t="s">
        <v>32</v>
      </c>
    </row>
    <row r="1038" spans="1:9">
      <c r="A1038" s="63" t="s">
        <v>1412</v>
      </c>
      <c r="B1038" s="5" t="s">
        <v>311</v>
      </c>
      <c r="C1038" s="6">
        <v>4.6900000000000004</v>
      </c>
      <c r="D1038" s="7">
        <v>1.4431</v>
      </c>
      <c r="E1038" s="25">
        <v>1</v>
      </c>
      <c r="F1038" s="26">
        <v>1.25</v>
      </c>
      <c r="G1038" s="183">
        <v>0.8</v>
      </c>
      <c r="H1038" s="8" t="s">
        <v>14</v>
      </c>
      <c r="I1038" s="9" t="s">
        <v>32</v>
      </c>
    </row>
    <row r="1039" spans="1:9">
      <c r="A1039" s="63" t="s">
        <v>1413</v>
      </c>
      <c r="B1039" s="5" t="s">
        <v>311</v>
      </c>
      <c r="C1039" s="6">
        <v>10.54</v>
      </c>
      <c r="D1039" s="7">
        <v>2.6158999999999999</v>
      </c>
      <c r="E1039" s="25">
        <v>1</v>
      </c>
      <c r="F1039" s="26">
        <v>1.25</v>
      </c>
      <c r="G1039" s="183">
        <v>0.8</v>
      </c>
      <c r="H1039" s="8" t="s">
        <v>14</v>
      </c>
      <c r="I1039" s="9" t="s">
        <v>32</v>
      </c>
    </row>
    <row r="1040" spans="1:9">
      <c r="A1040" s="64" t="s">
        <v>1414</v>
      </c>
      <c r="B1040" s="10" t="s">
        <v>311</v>
      </c>
      <c r="C1040" s="11">
        <v>23.9</v>
      </c>
      <c r="D1040" s="12">
        <v>6.9939</v>
      </c>
      <c r="E1040" s="27">
        <v>1</v>
      </c>
      <c r="F1040" s="28">
        <v>1.25</v>
      </c>
      <c r="G1040" s="184">
        <v>0.8</v>
      </c>
      <c r="H1040" s="13" t="s">
        <v>14</v>
      </c>
      <c r="I1040" s="14" t="s">
        <v>32</v>
      </c>
    </row>
    <row r="1041" spans="1:9">
      <c r="A1041" s="63" t="s">
        <v>1415</v>
      </c>
      <c r="B1041" s="5" t="s">
        <v>312</v>
      </c>
      <c r="C1041" s="6">
        <v>4.3099999999999996</v>
      </c>
      <c r="D1041" s="7">
        <v>1.0310999999999999</v>
      </c>
      <c r="E1041" s="25">
        <v>1</v>
      </c>
      <c r="F1041" s="26">
        <v>1.25</v>
      </c>
      <c r="G1041" s="183">
        <v>0.8</v>
      </c>
      <c r="H1041" s="15" t="s">
        <v>14</v>
      </c>
      <c r="I1041" s="16" t="s">
        <v>32</v>
      </c>
    </row>
    <row r="1042" spans="1:9">
      <c r="A1042" s="63" t="s">
        <v>1416</v>
      </c>
      <c r="B1042" s="5" t="s">
        <v>312</v>
      </c>
      <c r="C1042" s="6">
        <v>6.73</v>
      </c>
      <c r="D1042" s="7">
        <v>1.5882000000000001</v>
      </c>
      <c r="E1042" s="25">
        <v>1</v>
      </c>
      <c r="F1042" s="26">
        <v>1.25</v>
      </c>
      <c r="G1042" s="183">
        <v>0.8</v>
      </c>
      <c r="H1042" s="8" t="s">
        <v>14</v>
      </c>
      <c r="I1042" s="9" t="s">
        <v>32</v>
      </c>
    </row>
    <row r="1043" spans="1:9">
      <c r="A1043" s="63" t="s">
        <v>1417</v>
      </c>
      <c r="B1043" s="5" t="s">
        <v>312</v>
      </c>
      <c r="C1043" s="6">
        <v>14.03</v>
      </c>
      <c r="D1043" s="7">
        <v>3.2764000000000002</v>
      </c>
      <c r="E1043" s="25">
        <v>1</v>
      </c>
      <c r="F1043" s="26">
        <v>1.25</v>
      </c>
      <c r="G1043" s="183">
        <v>0.8</v>
      </c>
      <c r="H1043" s="8" t="s">
        <v>14</v>
      </c>
      <c r="I1043" s="9" t="s">
        <v>32</v>
      </c>
    </row>
    <row r="1044" spans="1:9">
      <c r="A1044" s="64" t="s">
        <v>1418</v>
      </c>
      <c r="B1044" s="10" t="s">
        <v>312</v>
      </c>
      <c r="C1044" s="11">
        <v>25.36</v>
      </c>
      <c r="D1044" s="12">
        <v>7.2884000000000002</v>
      </c>
      <c r="E1044" s="27">
        <v>1</v>
      </c>
      <c r="F1044" s="28">
        <v>1.25</v>
      </c>
      <c r="G1044" s="184">
        <v>0.8</v>
      </c>
      <c r="H1044" s="13" t="s">
        <v>14</v>
      </c>
      <c r="I1044" s="14" t="s">
        <v>32</v>
      </c>
    </row>
    <row r="1045" spans="1:9">
      <c r="A1045" s="63" t="s">
        <v>1419</v>
      </c>
      <c r="B1045" s="5" t="s">
        <v>313</v>
      </c>
      <c r="C1045" s="6">
        <v>3.47</v>
      </c>
      <c r="D1045" s="7">
        <v>0.875</v>
      </c>
      <c r="E1045" s="25">
        <v>1</v>
      </c>
      <c r="F1045" s="26">
        <v>1.25</v>
      </c>
      <c r="G1045" s="183">
        <v>0.8</v>
      </c>
      <c r="H1045" s="15" t="s">
        <v>14</v>
      </c>
      <c r="I1045" s="16" t="s">
        <v>32</v>
      </c>
    </row>
    <row r="1046" spans="1:9">
      <c r="A1046" s="63" t="s">
        <v>1420</v>
      </c>
      <c r="B1046" s="5" t="s">
        <v>313</v>
      </c>
      <c r="C1046" s="6">
        <v>5.09</v>
      </c>
      <c r="D1046" s="7">
        <v>1.143</v>
      </c>
      <c r="E1046" s="25">
        <v>1</v>
      </c>
      <c r="F1046" s="26">
        <v>1.25</v>
      </c>
      <c r="G1046" s="183">
        <v>0.8</v>
      </c>
      <c r="H1046" s="8" t="s">
        <v>14</v>
      </c>
      <c r="I1046" s="9" t="s">
        <v>32</v>
      </c>
    </row>
    <row r="1047" spans="1:9">
      <c r="A1047" s="63" t="s">
        <v>1421</v>
      </c>
      <c r="B1047" s="5" t="s">
        <v>313</v>
      </c>
      <c r="C1047" s="6">
        <v>8.0500000000000007</v>
      </c>
      <c r="D1047" s="7">
        <v>1.776</v>
      </c>
      <c r="E1047" s="25">
        <v>1</v>
      </c>
      <c r="F1047" s="26">
        <v>1.25</v>
      </c>
      <c r="G1047" s="183">
        <v>0.8</v>
      </c>
      <c r="H1047" s="8" t="s">
        <v>14</v>
      </c>
      <c r="I1047" s="9" t="s">
        <v>32</v>
      </c>
    </row>
    <row r="1048" spans="1:9">
      <c r="A1048" s="64" t="s">
        <v>1422</v>
      </c>
      <c r="B1048" s="10" t="s">
        <v>313</v>
      </c>
      <c r="C1048" s="11">
        <v>15.27</v>
      </c>
      <c r="D1048" s="12">
        <v>4.0810000000000004</v>
      </c>
      <c r="E1048" s="27">
        <v>1</v>
      </c>
      <c r="F1048" s="28">
        <v>1.25</v>
      </c>
      <c r="G1048" s="184">
        <v>0.8</v>
      </c>
      <c r="H1048" s="13" t="s">
        <v>14</v>
      </c>
      <c r="I1048" s="14" t="s">
        <v>32</v>
      </c>
    </row>
    <row r="1049" spans="1:9">
      <c r="A1049" s="63" t="s">
        <v>1423</v>
      </c>
      <c r="B1049" s="5" t="s">
        <v>314</v>
      </c>
      <c r="C1049" s="6">
        <v>3.29</v>
      </c>
      <c r="D1049" s="7">
        <v>0.83899999999999997</v>
      </c>
      <c r="E1049" s="25">
        <v>1</v>
      </c>
      <c r="F1049" s="26">
        <v>1.25</v>
      </c>
      <c r="G1049" s="183">
        <v>0.8</v>
      </c>
      <c r="H1049" s="15" t="s">
        <v>14</v>
      </c>
      <c r="I1049" s="16" t="s">
        <v>32</v>
      </c>
    </row>
    <row r="1050" spans="1:9">
      <c r="A1050" s="63" t="s">
        <v>1424</v>
      </c>
      <c r="B1050" s="5" t="s">
        <v>314</v>
      </c>
      <c r="C1050" s="6">
        <v>4.42</v>
      </c>
      <c r="D1050" s="7">
        <v>1.5899000000000001</v>
      </c>
      <c r="E1050" s="25">
        <v>1</v>
      </c>
      <c r="F1050" s="26">
        <v>1.25</v>
      </c>
      <c r="G1050" s="183">
        <v>0.8</v>
      </c>
      <c r="H1050" s="8" t="s">
        <v>14</v>
      </c>
      <c r="I1050" s="9" t="s">
        <v>32</v>
      </c>
    </row>
    <row r="1051" spans="1:9">
      <c r="A1051" s="63" t="s">
        <v>1425</v>
      </c>
      <c r="B1051" s="5" t="s">
        <v>314</v>
      </c>
      <c r="C1051" s="6">
        <v>8.16</v>
      </c>
      <c r="D1051" s="7">
        <v>2.2641</v>
      </c>
      <c r="E1051" s="25">
        <v>1</v>
      </c>
      <c r="F1051" s="26">
        <v>1.25</v>
      </c>
      <c r="G1051" s="183">
        <v>0.8</v>
      </c>
      <c r="H1051" s="8" t="s">
        <v>14</v>
      </c>
      <c r="I1051" s="9" t="s">
        <v>32</v>
      </c>
    </row>
    <row r="1052" spans="1:9">
      <c r="A1052" s="64" t="s">
        <v>1426</v>
      </c>
      <c r="B1052" s="10" t="s">
        <v>314</v>
      </c>
      <c r="C1052" s="11">
        <v>13.29</v>
      </c>
      <c r="D1052" s="12">
        <v>4.0490000000000004</v>
      </c>
      <c r="E1052" s="27">
        <v>1</v>
      </c>
      <c r="F1052" s="28">
        <v>1.25</v>
      </c>
      <c r="G1052" s="184">
        <v>0.8</v>
      </c>
      <c r="H1052" s="13" t="s">
        <v>14</v>
      </c>
      <c r="I1052" s="14" t="s">
        <v>32</v>
      </c>
    </row>
    <row r="1053" spans="1:9">
      <c r="A1053" s="63" t="s">
        <v>1427</v>
      </c>
      <c r="B1053" s="5" t="s">
        <v>315</v>
      </c>
      <c r="C1053" s="6">
        <v>2.74</v>
      </c>
      <c r="D1053" s="7">
        <v>0.73719999999999997</v>
      </c>
      <c r="E1053" s="25">
        <v>1</v>
      </c>
      <c r="F1053" s="26">
        <v>1.25</v>
      </c>
      <c r="G1053" s="183">
        <v>0.8</v>
      </c>
      <c r="H1053" s="15" t="s">
        <v>14</v>
      </c>
      <c r="I1053" s="16" t="s">
        <v>32</v>
      </c>
    </row>
    <row r="1054" spans="1:9">
      <c r="A1054" s="63" t="s">
        <v>1428</v>
      </c>
      <c r="B1054" s="5" t="s">
        <v>315</v>
      </c>
      <c r="C1054" s="6">
        <v>3.49</v>
      </c>
      <c r="D1054" s="7">
        <v>0.86450000000000005</v>
      </c>
      <c r="E1054" s="25">
        <v>1</v>
      </c>
      <c r="F1054" s="26">
        <v>1.25</v>
      </c>
      <c r="G1054" s="183">
        <v>0.8</v>
      </c>
      <c r="H1054" s="8" t="s">
        <v>14</v>
      </c>
      <c r="I1054" s="9" t="s">
        <v>32</v>
      </c>
    </row>
    <row r="1055" spans="1:9">
      <c r="A1055" s="63" t="s">
        <v>1429</v>
      </c>
      <c r="B1055" s="5" t="s">
        <v>315</v>
      </c>
      <c r="C1055" s="6">
        <v>7.21</v>
      </c>
      <c r="D1055" s="7">
        <v>1.6893</v>
      </c>
      <c r="E1055" s="25">
        <v>1</v>
      </c>
      <c r="F1055" s="26">
        <v>1.25</v>
      </c>
      <c r="G1055" s="183">
        <v>0.8</v>
      </c>
      <c r="H1055" s="8" t="s">
        <v>14</v>
      </c>
      <c r="I1055" s="9" t="s">
        <v>32</v>
      </c>
    </row>
    <row r="1056" spans="1:9">
      <c r="A1056" s="64" t="s">
        <v>1430</v>
      </c>
      <c r="B1056" s="10" t="s">
        <v>315</v>
      </c>
      <c r="C1056" s="11">
        <v>23.39</v>
      </c>
      <c r="D1056" s="12">
        <v>5.9147999999999996</v>
      </c>
      <c r="E1056" s="27">
        <v>1</v>
      </c>
      <c r="F1056" s="28">
        <v>1.25</v>
      </c>
      <c r="G1056" s="184">
        <v>0.8</v>
      </c>
      <c r="H1056" s="13" t="s">
        <v>14</v>
      </c>
      <c r="I1056" s="14" t="s">
        <v>32</v>
      </c>
    </row>
    <row r="1057" spans="1:9">
      <c r="A1057" s="63" t="s">
        <v>1431</v>
      </c>
      <c r="B1057" s="5" t="s">
        <v>316</v>
      </c>
      <c r="C1057" s="6">
        <v>2.71</v>
      </c>
      <c r="D1057" s="7">
        <v>0.57499999999999996</v>
      </c>
      <c r="E1057" s="25">
        <v>1</v>
      </c>
      <c r="F1057" s="26">
        <v>1.25</v>
      </c>
      <c r="G1057" s="183">
        <v>0.8</v>
      </c>
      <c r="H1057" s="15" t="s">
        <v>14</v>
      </c>
      <c r="I1057" s="16" t="s">
        <v>32</v>
      </c>
    </row>
    <row r="1058" spans="1:9">
      <c r="A1058" s="63" t="s">
        <v>1432</v>
      </c>
      <c r="B1058" s="5" t="s">
        <v>316</v>
      </c>
      <c r="C1058" s="6">
        <v>3.73</v>
      </c>
      <c r="D1058" s="7">
        <v>0.74590000000000001</v>
      </c>
      <c r="E1058" s="25">
        <v>1</v>
      </c>
      <c r="F1058" s="26">
        <v>1.25</v>
      </c>
      <c r="G1058" s="183">
        <v>0.8</v>
      </c>
      <c r="H1058" s="8" t="s">
        <v>14</v>
      </c>
      <c r="I1058" s="9" t="s">
        <v>32</v>
      </c>
    </row>
    <row r="1059" spans="1:9">
      <c r="A1059" s="63" t="s">
        <v>1433</v>
      </c>
      <c r="B1059" s="5" t="s">
        <v>316</v>
      </c>
      <c r="C1059" s="6">
        <v>6.19</v>
      </c>
      <c r="D1059" s="7">
        <v>1.2261</v>
      </c>
      <c r="E1059" s="25">
        <v>1</v>
      </c>
      <c r="F1059" s="26">
        <v>1.25</v>
      </c>
      <c r="G1059" s="183">
        <v>0.8</v>
      </c>
      <c r="H1059" s="8" t="s">
        <v>14</v>
      </c>
      <c r="I1059" s="9" t="s">
        <v>32</v>
      </c>
    </row>
    <row r="1060" spans="1:9">
      <c r="A1060" s="64" t="s">
        <v>1434</v>
      </c>
      <c r="B1060" s="10" t="s">
        <v>316</v>
      </c>
      <c r="C1060" s="11">
        <v>11.14</v>
      </c>
      <c r="D1060" s="12">
        <v>2.6541000000000001</v>
      </c>
      <c r="E1060" s="27">
        <v>1</v>
      </c>
      <c r="F1060" s="28">
        <v>1.25</v>
      </c>
      <c r="G1060" s="184">
        <v>0.8</v>
      </c>
      <c r="H1060" s="13" t="s">
        <v>14</v>
      </c>
      <c r="I1060" s="14" t="s">
        <v>32</v>
      </c>
    </row>
    <row r="1061" spans="1:9">
      <c r="A1061" s="63" t="s">
        <v>1435</v>
      </c>
      <c r="B1061" s="5" t="s">
        <v>317</v>
      </c>
      <c r="C1061" s="6">
        <v>4.26</v>
      </c>
      <c r="D1061" s="7">
        <v>1.0636000000000001</v>
      </c>
      <c r="E1061" s="25">
        <v>1</v>
      </c>
      <c r="F1061" s="26">
        <v>1.25</v>
      </c>
      <c r="G1061" s="183">
        <v>0.8</v>
      </c>
      <c r="H1061" s="15" t="s">
        <v>14</v>
      </c>
      <c r="I1061" s="16" t="s">
        <v>32</v>
      </c>
    </row>
    <row r="1062" spans="1:9">
      <c r="A1062" s="63" t="s">
        <v>1436</v>
      </c>
      <c r="B1062" s="5" t="s">
        <v>317</v>
      </c>
      <c r="C1062" s="6">
        <v>6.44</v>
      </c>
      <c r="D1062" s="7">
        <v>1.5697000000000001</v>
      </c>
      <c r="E1062" s="25">
        <v>1</v>
      </c>
      <c r="F1062" s="26">
        <v>1.25</v>
      </c>
      <c r="G1062" s="183">
        <v>0.8</v>
      </c>
      <c r="H1062" s="8" t="s">
        <v>14</v>
      </c>
      <c r="I1062" s="9" t="s">
        <v>32</v>
      </c>
    </row>
    <row r="1063" spans="1:9">
      <c r="A1063" s="63" t="s">
        <v>1437</v>
      </c>
      <c r="B1063" s="5" t="s">
        <v>317</v>
      </c>
      <c r="C1063" s="6">
        <v>10.63</v>
      </c>
      <c r="D1063" s="7">
        <v>2.5838000000000001</v>
      </c>
      <c r="E1063" s="25">
        <v>1</v>
      </c>
      <c r="F1063" s="26">
        <v>1.25</v>
      </c>
      <c r="G1063" s="183">
        <v>0.8</v>
      </c>
      <c r="H1063" s="8" t="s">
        <v>14</v>
      </c>
      <c r="I1063" s="9" t="s">
        <v>32</v>
      </c>
    </row>
    <row r="1064" spans="1:9">
      <c r="A1064" s="64" t="s">
        <v>1438</v>
      </c>
      <c r="B1064" s="10" t="s">
        <v>317</v>
      </c>
      <c r="C1064" s="11">
        <v>18.14</v>
      </c>
      <c r="D1064" s="12">
        <v>5.8067000000000002</v>
      </c>
      <c r="E1064" s="27">
        <v>1</v>
      </c>
      <c r="F1064" s="28">
        <v>1.25</v>
      </c>
      <c r="G1064" s="183">
        <v>0.8</v>
      </c>
      <c r="H1064" s="223" t="s">
        <v>14</v>
      </c>
      <c r="I1064" s="224" t="s">
        <v>32</v>
      </c>
    </row>
    <row r="1065" spans="1:9">
      <c r="A1065" s="63" t="s">
        <v>1439</v>
      </c>
      <c r="B1065" s="5" t="s">
        <v>318</v>
      </c>
      <c r="C1065" s="6">
        <v>4.37</v>
      </c>
      <c r="D1065" s="7">
        <v>1.0078</v>
      </c>
      <c r="E1065" s="25">
        <v>1</v>
      </c>
      <c r="F1065" s="26">
        <v>1.25</v>
      </c>
      <c r="G1065" s="225">
        <v>0.8</v>
      </c>
      <c r="H1065" s="226" t="s">
        <v>14</v>
      </c>
      <c r="I1065" s="227" t="s">
        <v>32</v>
      </c>
    </row>
    <row r="1066" spans="1:9">
      <c r="A1066" s="63" t="s">
        <v>1440</v>
      </c>
      <c r="B1066" s="5" t="s">
        <v>318</v>
      </c>
      <c r="C1066" s="6">
        <v>6.24</v>
      </c>
      <c r="D1066" s="7">
        <v>1.4474</v>
      </c>
      <c r="E1066" s="25">
        <v>1</v>
      </c>
      <c r="F1066" s="26">
        <v>1.25</v>
      </c>
      <c r="G1066" s="183">
        <v>0.8</v>
      </c>
      <c r="H1066" s="15" t="s">
        <v>14</v>
      </c>
      <c r="I1066" s="16" t="s">
        <v>32</v>
      </c>
    </row>
    <row r="1067" spans="1:9">
      <c r="A1067" s="63" t="s">
        <v>1441</v>
      </c>
      <c r="B1067" s="5" t="s">
        <v>318</v>
      </c>
      <c r="C1067" s="6">
        <v>10.51</v>
      </c>
      <c r="D1067" s="7">
        <v>2.5455000000000001</v>
      </c>
      <c r="E1067" s="25">
        <v>1</v>
      </c>
      <c r="F1067" s="26">
        <v>1.25</v>
      </c>
      <c r="G1067" s="183">
        <v>0.8</v>
      </c>
      <c r="H1067" s="8" t="s">
        <v>14</v>
      </c>
      <c r="I1067" s="9" t="s">
        <v>32</v>
      </c>
    </row>
    <row r="1068" spans="1:9">
      <c r="A1068" s="64" t="s">
        <v>1442</v>
      </c>
      <c r="B1068" s="10" t="s">
        <v>318</v>
      </c>
      <c r="C1068" s="11">
        <v>20.18</v>
      </c>
      <c r="D1068" s="12">
        <v>6.0614999999999997</v>
      </c>
      <c r="E1068" s="27">
        <v>1</v>
      </c>
      <c r="F1068" s="28">
        <v>1.25</v>
      </c>
      <c r="G1068" s="184">
        <v>0.8</v>
      </c>
      <c r="H1068" s="13" t="s">
        <v>14</v>
      </c>
      <c r="I1068" s="14" t="s">
        <v>32</v>
      </c>
    </row>
    <row r="1069" spans="1:9">
      <c r="A1069" s="63" t="s">
        <v>1443</v>
      </c>
      <c r="B1069" s="5" t="s">
        <v>319</v>
      </c>
      <c r="C1069" s="6">
        <v>3.21</v>
      </c>
      <c r="D1069" s="7">
        <v>0.52959999999999996</v>
      </c>
      <c r="E1069" s="25">
        <v>1</v>
      </c>
      <c r="F1069" s="26">
        <v>1.25</v>
      </c>
      <c r="G1069" s="183">
        <v>0.8</v>
      </c>
      <c r="H1069" s="15" t="s">
        <v>14</v>
      </c>
      <c r="I1069" s="16" t="s">
        <v>32</v>
      </c>
    </row>
    <row r="1070" spans="1:9">
      <c r="A1070" s="63" t="s">
        <v>1444</v>
      </c>
      <c r="B1070" s="5" t="s">
        <v>319</v>
      </c>
      <c r="C1070" s="6">
        <v>4.2</v>
      </c>
      <c r="D1070" s="7">
        <v>0.7147</v>
      </c>
      <c r="E1070" s="25">
        <v>1</v>
      </c>
      <c r="F1070" s="26">
        <v>1.25</v>
      </c>
      <c r="G1070" s="183">
        <v>0.8</v>
      </c>
      <c r="H1070" s="8" t="s">
        <v>14</v>
      </c>
      <c r="I1070" s="9" t="s">
        <v>32</v>
      </c>
    </row>
    <row r="1071" spans="1:9">
      <c r="A1071" s="63" t="s">
        <v>1445</v>
      </c>
      <c r="B1071" s="5" t="s">
        <v>319</v>
      </c>
      <c r="C1071" s="6">
        <v>6.32</v>
      </c>
      <c r="D1071" s="7">
        <v>1.2250000000000001</v>
      </c>
      <c r="E1071" s="25">
        <v>1</v>
      </c>
      <c r="F1071" s="26">
        <v>1.25</v>
      </c>
      <c r="G1071" s="183">
        <v>0.8</v>
      </c>
      <c r="H1071" s="8" t="s">
        <v>14</v>
      </c>
      <c r="I1071" s="9" t="s">
        <v>32</v>
      </c>
    </row>
    <row r="1072" spans="1:9">
      <c r="A1072" s="64" t="s">
        <v>1446</v>
      </c>
      <c r="B1072" s="10" t="s">
        <v>319</v>
      </c>
      <c r="C1072" s="11">
        <v>10.19</v>
      </c>
      <c r="D1072" s="12">
        <v>2.8127</v>
      </c>
      <c r="E1072" s="27">
        <v>1</v>
      </c>
      <c r="F1072" s="28">
        <v>1.25</v>
      </c>
      <c r="G1072" s="184">
        <v>0.8</v>
      </c>
      <c r="H1072" s="13" t="s">
        <v>14</v>
      </c>
      <c r="I1072" s="14" t="s">
        <v>32</v>
      </c>
    </row>
    <row r="1073" spans="1:9">
      <c r="A1073" s="63" t="s">
        <v>1447</v>
      </c>
      <c r="B1073" s="5" t="s">
        <v>320</v>
      </c>
      <c r="C1073" s="6">
        <v>3.4</v>
      </c>
      <c r="D1073" s="7">
        <v>0.5534</v>
      </c>
      <c r="E1073" s="25">
        <v>1</v>
      </c>
      <c r="F1073" s="26">
        <v>1.25</v>
      </c>
      <c r="G1073" s="183">
        <v>0.8</v>
      </c>
      <c r="H1073" s="15" t="s">
        <v>14</v>
      </c>
      <c r="I1073" s="16" t="s">
        <v>32</v>
      </c>
    </row>
    <row r="1074" spans="1:9">
      <c r="A1074" s="63" t="s">
        <v>1448</v>
      </c>
      <c r="B1074" s="5" t="s">
        <v>320</v>
      </c>
      <c r="C1074" s="6">
        <v>4.34</v>
      </c>
      <c r="D1074" s="7">
        <v>0.73939999999999995</v>
      </c>
      <c r="E1074" s="25">
        <v>1</v>
      </c>
      <c r="F1074" s="26">
        <v>1.25</v>
      </c>
      <c r="G1074" s="183">
        <v>0.8</v>
      </c>
      <c r="H1074" s="8" t="s">
        <v>14</v>
      </c>
      <c r="I1074" s="9" t="s">
        <v>32</v>
      </c>
    </row>
    <row r="1075" spans="1:9">
      <c r="A1075" s="63" t="s">
        <v>1449</v>
      </c>
      <c r="B1075" s="5" t="s">
        <v>320</v>
      </c>
      <c r="C1075" s="6">
        <v>6.45</v>
      </c>
      <c r="D1075" s="7">
        <v>1.2421</v>
      </c>
      <c r="E1075" s="25">
        <v>1</v>
      </c>
      <c r="F1075" s="26">
        <v>1.25</v>
      </c>
      <c r="G1075" s="183">
        <v>0.8</v>
      </c>
      <c r="H1075" s="8" t="s">
        <v>14</v>
      </c>
      <c r="I1075" s="9" t="s">
        <v>32</v>
      </c>
    </row>
    <row r="1076" spans="1:9">
      <c r="A1076" s="64" t="s">
        <v>1450</v>
      </c>
      <c r="B1076" s="10" t="s">
        <v>320</v>
      </c>
      <c r="C1076" s="11">
        <v>10.7</v>
      </c>
      <c r="D1076" s="12">
        <v>2.5390000000000001</v>
      </c>
      <c r="E1076" s="27">
        <v>1</v>
      </c>
      <c r="F1076" s="28">
        <v>1.25</v>
      </c>
      <c r="G1076" s="184">
        <v>0.8</v>
      </c>
      <c r="H1076" s="13" t="s">
        <v>14</v>
      </c>
      <c r="I1076" s="14" t="s">
        <v>32</v>
      </c>
    </row>
    <row r="1077" spans="1:9">
      <c r="A1077" s="63" t="s">
        <v>1451</v>
      </c>
      <c r="B1077" s="5" t="s">
        <v>321</v>
      </c>
      <c r="C1077" s="6">
        <v>2.2000000000000002</v>
      </c>
      <c r="D1077" s="7">
        <v>0.34360000000000002</v>
      </c>
      <c r="E1077" s="25">
        <v>1</v>
      </c>
      <c r="F1077" s="26">
        <v>1.25</v>
      </c>
      <c r="G1077" s="183">
        <v>0.8</v>
      </c>
      <c r="H1077" s="15" t="s">
        <v>14</v>
      </c>
      <c r="I1077" s="16" t="s">
        <v>32</v>
      </c>
    </row>
    <row r="1078" spans="1:9">
      <c r="A1078" s="63" t="s">
        <v>1452</v>
      </c>
      <c r="B1078" s="5" t="s">
        <v>321</v>
      </c>
      <c r="C1078" s="6">
        <v>2.85</v>
      </c>
      <c r="D1078" s="7">
        <v>0.52880000000000005</v>
      </c>
      <c r="E1078" s="25">
        <v>1</v>
      </c>
      <c r="F1078" s="26">
        <v>1.25</v>
      </c>
      <c r="G1078" s="183">
        <v>0.8</v>
      </c>
      <c r="H1078" s="8" t="s">
        <v>14</v>
      </c>
      <c r="I1078" s="9" t="s">
        <v>32</v>
      </c>
    </row>
    <row r="1079" spans="1:9">
      <c r="A1079" s="63" t="s">
        <v>1453</v>
      </c>
      <c r="B1079" s="5" t="s">
        <v>321</v>
      </c>
      <c r="C1079" s="6">
        <v>4.05</v>
      </c>
      <c r="D1079" s="7">
        <v>0.78969999999999996</v>
      </c>
      <c r="E1079" s="25">
        <v>1</v>
      </c>
      <c r="F1079" s="26">
        <v>1.25</v>
      </c>
      <c r="G1079" s="183">
        <v>0.8</v>
      </c>
      <c r="H1079" s="8" t="s">
        <v>14</v>
      </c>
      <c r="I1079" s="9" t="s">
        <v>32</v>
      </c>
    </row>
    <row r="1080" spans="1:9">
      <c r="A1080" s="64" t="s">
        <v>1454</v>
      </c>
      <c r="B1080" s="10" t="s">
        <v>321</v>
      </c>
      <c r="C1080" s="11">
        <v>6.72</v>
      </c>
      <c r="D1080" s="12">
        <v>1.5018</v>
      </c>
      <c r="E1080" s="27">
        <v>1</v>
      </c>
      <c r="F1080" s="28">
        <v>1.25</v>
      </c>
      <c r="G1080" s="184">
        <v>0.8</v>
      </c>
      <c r="H1080" s="13" t="s">
        <v>14</v>
      </c>
      <c r="I1080" s="14" t="s">
        <v>32</v>
      </c>
    </row>
    <row r="1081" spans="1:9">
      <c r="A1081" s="63" t="s">
        <v>1455</v>
      </c>
      <c r="B1081" s="5" t="s">
        <v>322</v>
      </c>
      <c r="C1081" s="6">
        <v>2.06</v>
      </c>
      <c r="D1081" s="7">
        <v>0.32650000000000001</v>
      </c>
      <c r="E1081" s="25">
        <v>1</v>
      </c>
      <c r="F1081" s="26">
        <v>1.25</v>
      </c>
      <c r="G1081" s="183">
        <v>0.8</v>
      </c>
      <c r="H1081" s="15" t="s">
        <v>14</v>
      </c>
      <c r="I1081" s="16" t="s">
        <v>32</v>
      </c>
    </row>
    <row r="1082" spans="1:9">
      <c r="A1082" s="63" t="s">
        <v>1456</v>
      </c>
      <c r="B1082" s="5" t="s">
        <v>322</v>
      </c>
      <c r="C1082" s="6">
        <v>2.66</v>
      </c>
      <c r="D1082" s="7">
        <v>0.4778</v>
      </c>
      <c r="E1082" s="25">
        <v>1</v>
      </c>
      <c r="F1082" s="26">
        <v>1.25</v>
      </c>
      <c r="G1082" s="183">
        <v>0.8</v>
      </c>
      <c r="H1082" s="8" t="s">
        <v>14</v>
      </c>
      <c r="I1082" s="9" t="s">
        <v>32</v>
      </c>
    </row>
    <row r="1083" spans="1:9">
      <c r="A1083" s="63" t="s">
        <v>1457</v>
      </c>
      <c r="B1083" s="5" t="s">
        <v>322</v>
      </c>
      <c r="C1083" s="6">
        <v>4.3</v>
      </c>
      <c r="D1083" s="7">
        <v>0.80300000000000005</v>
      </c>
      <c r="E1083" s="25">
        <v>1</v>
      </c>
      <c r="F1083" s="26">
        <v>1.25</v>
      </c>
      <c r="G1083" s="183">
        <v>0.8</v>
      </c>
      <c r="H1083" s="8" t="s">
        <v>14</v>
      </c>
      <c r="I1083" s="9" t="s">
        <v>32</v>
      </c>
    </row>
    <row r="1084" spans="1:9">
      <c r="A1084" s="64" t="s">
        <v>1458</v>
      </c>
      <c r="B1084" s="10" t="s">
        <v>322</v>
      </c>
      <c r="C1084" s="11">
        <v>11.96</v>
      </c>
      <c r="D1084" s="12">
        <v>2.9289999999999998</v>
      </c>
      <c r="E1084" s="27">
        <v>1</v>
      </c>
      <c r="F1084" s="28">
        <v>1.25</v>
      </c>
      <c r="G1084" s="184">
        <v>0.8</v>
      </c>
      <c r="H1084" s="13" t="s">
        <v>14</v>
      </c>
      <c r="I1084" s="14" t="s">
        <v>32</v>
      </c>
    </row>
    <row r="1085" spans="1:9">
      <c r="A1085" s="63" t="s">
        <v>1459</v>
      </c>
      <c r="B1085" s="5" t="s">
        <v>323</v>
      </c>
      <c r="C1085" s="6">
        <v>3.72</v>
      </c>
      <c r="D1085" s="7">
        <v>0.58689999999999998</v>
      </c>
      <c r="E1085" s="25">
        <v>1</v>
      </c>
      <c r="F1085" s="26">
        <v>1.25</v>
      </c>
      <c r="G1085" s="183">
        <v>0.8</v>
      </c>
      <c r="H1085" s="15" t="s">
        <v>14</v>
      </c>
      <c r="I1085" s="16" t="s">
        <v>32</v>
      </c>
    </row>
    <row r="1086" spans="1:9">
      <c r="A1086" s="63" t="s">
        <v>1460</v>
      </c>
      <c r="B1086" s="5" t="s">
        <v>323</v>
      </c>
      <c r="C1086" s="6">
        <v>4.37</v>
      </c>
      <c r="D1086" s="7">
        <v>0.71389999999999998</v>
      </c>
      <c r="E1086" s="25">
        <v>1</v>
      </c>
      <c r="F1086" s="26">
        <v>1.25</v>
      </c>
      <c r="G1086" s="183">
        <v>0.8</v>
      </c>
      <c r="H1086" s="8" t="s">
        <v>14</v>
      </c>
      <c r="I1086" s="9" t="s">
        <v>32</v>
      </c>
    </row>
    <row r="1087" spans="1:9">
      <c r="A1087" s="63" t="s">
        <v>1461</v>
      </c>
      <c r="B1087" s="5" t="s">
        <v>323</v>
      </c>
      <c r="C1087" s="6">
        <v>6.3</v>
      </c>
      <c r="D1087" s="7">
        <v>1.1693</v>
      </c>
      <c r="E1087" s="25">
        <v>1</v>
      </c>
      <c r="F1087" s="26">
        <v>1.25</v>
      </c>
      <c r="G1087" s="183">
        <v>0.8</v>
      </c>
      <c r="H1087" s="8" t="s">
        <v>14</v>
      </c>
      <c r="I1087" s="9" t="s">
        <v>32</v>
      </c>
    </row>
    <row r="1088" spans="1:9">
      <c r="A1088" s="64" t="s">
        <v>1462</v>
      </c>
      <c r="B1088" s="10" t="s">
        <v>323</v>
      </c>
      <c r="C1088" s="11">
        <v>12.51</v>
      </c>
      <c r="D1088" s="12">
        <v>3.0055000000000001</v>
      </c>
      <c r="E1088" s="27">
        <v>1</v>
      </c>
      <c r="F1088" s="28">
        <v>1.25</v>
      </c>
      <c r="G1088" s="184">
        <v>0.8</v>
      </c>
      <c r="H1088" s="13" t="s">
        <v>14</v>
      </c>
      <c r="I1088" s="14" t="s">
        <v>32</v>
      </c>
    </row>
    <row r="1089" spans="1:9">
      <c r="A1089" s="63" t="s">
        <v>1463</v>
      </c>
      <c r="B1089" s="5" t="s">
        <v>324</v>
      </c>
      <c r="C1089" s="6">
        <v>4.92</v>
      </c>
      <c r="D1089" s="7">
        <v>1.3512999999999999</v>
      </c>
      <c r="E1089" s="25">
        <v>1.65</v>
      </c>
      <c r="F1089" s="26">
        <v>1.25</v>
      </c>
      <c r="G1089" s="183">
        <v>0.8</v>
      </c>
      <c r="H1089" s="15" t="s">
        <v>55</v>
      </c>
      <c r="I1089" s="16" t="s">
        <v>55</v>
      </c>
    </row>
    <row r="1090" spans="1:9">
      <c r="A1090" s="63" t="s">
        <v>1464</v>
      </c>
      <c r="B1090" s="5" t="s">
        <v>324</v>
      </c>
      <c r="C1090" s="6">
        <v>11.08</v>
      </c>
      <c r="D1090" s="7">
        <v>1.3783000000000001</v>
      </c>
      <c r="E1090" s="25">
        <v>1.65</v>
      </c>
      <c r="F1090" s="26">
        <v>1.25</v>
      </c>
      <c r="G1090" s="183">
        <v>0.8</v>
      </c>
      <c r="H1090" s="8" t="s">
        <v>55</v>
      </c>
      <c r="I1090" s="9" t="s">
        <v>55</v>
      </c>
    </row>
    <row r="1091" spans="1:9">
      <c r="A1091" s="63" t="s">
        <v>1465</v>
      </c>
      <c r="B1091" s="5" t="s">
        <v>324</v>
      </c>
      <c r="C1091" s="6">
        <v>16.87</v>
      </c>
      <c r="D1091" s="7">
        <v>2.5914000000000001</v>
      </c>
      <c r="E1091" s="25">
        <v>1.65</v>
      </c>
      <c r="F1091" s="26">
        <v>1.25</v>
      </c>
      <c r="G1091" s="183">
        <v>0.8</v>
      </c>
      <c r="H1091" s="8" t="s">
        <v>55</v>
      </c>
      <c r="I1091" s="9" t="s">
        <v>55</v>
      </c>
    </row>
    <row r="1092" spans="1:9">
      <c r="A1092" s="64" t="s">
        <v>1466</v>
      </c>
      <c r="B1092" s="10" t="s">
        <v>324</v>
      </c>
      <c r="C1092" s="11">
        <v>20.58</v>
      </c>
      <c r="D1092" s="12">
        <v>3.782</v>
      </c>
      <c r="E1092" s="27">
        <v>1.65</v>
      </c>
      <c r="F1092" s="28">
        <v>1.25</v>
      </c>
      <c r="G1092" s="184">
        <v>0.8</v>
      </c>
      <c r="H1092" s="13" t="s">
        <v>55</v>
      </c>
      <c r="I1092" s="14" t="s">
        <v>55</v>
      </c>
    </row>
    <row r="1093" spans="1:9">
      <c r="A1093" s="63" t="s">
        <v>1467</v>
      </c>
      <c r="B1093" s="5" t="s">
        <v>325</v>
      </c>
      <c r="C1093" s="6">
        <v>9.08</v>
      </c>
      <c r="D1093" s="7">
        <v>0.64849999999999997</v>
      </c>
      <c r="E1093" s="25">
        <v>1.65</v>
      </c>
      <c r="F1093" s="26">
        <v>1.25</v>
      </c>
      <c r="G1093" s="183">
        <v>0.8</v>
      </c>
      <c r="H1093" s="15" t="s">
        <v>55</v>
      </c>
      <c r="I1093" s="16" t="s">
        <v>55</v>
      </c>
    </row>
    <row r="1094" spans="1:9">
      <c r="A1094" s="63" t="s">
        <v>1468</v>
      </c>
      <c r="B1094" s="5" t="s">
        <v>325</v>
      </c>
      <c r="C1094" s="6">
        <v>9.9700000000000006</v>
      </c>
      <c r="D1094" s="7">
        <v>0.71779999999999999</v>
      </c>
      <c r="E1094" s="25">
        <v>1.65</v>
      </c>
      <c r="F1094" s="26">
        <v>1.25</v>
      </c>
      <c r="G1094" s="183">
        <v>0.8</v>
      </c>
      <c r="H1094" s="8" t="s">
        <v>55</v>
      </c>
      <c r="I1094" s="9" t="s">
        <v>55</v>
      </c>
    </row>
    <row r="1095" spans="1:9">
      <c r="A1095" s="63" t="s">
        <v>1469</v>
      </c>
      <c r="B1095" s="5" t="s">
        <v>325</v>
      </c>
      <c r="C1095" s="6">
        <v>13.07</v>
      </c>
      <c r="D1095" s="7">
        <v>1.0375000000000001</v>
      </c>
      <c r="E1095" s="25">
        <v>1.65</v>
      </c>
      <c r="F1095" s="26">
        <v>1.25</v>
      </c>
      <c r="G1095" s="183">
        <v>0.8</v>
      </c>
      <c r="H1095" s="8" t="s">
        <v>55</v>
      </c>
      <c r="I1095" s="9" t="s">
        <v>55</v>
      </c>
    </row>
    <row r="1096" spans="1:9">
      <c r="A1096" s="64" t="s">
        <v>1470</v>
      </c>
      <c r="B1096" s="10" t="s">
        <v>325</v>
      </c>
      <c r="C1096" s="11">
        <v>23.33</v>
      </c>
      <c r="D1096" s="12">
        <v>1.9129</v>
      </c>
      <c r="E1096" s="27">
        <v>1.65</v>
      </c>
      <c r="F1096" s="28">
        <v>1.25</v>
      </c>
      <c r="G1096" s="219">
        <v>0.8</v>
      </c>
      <c r="H1096" s="17" t="s">
        <v>55</v>
      </c>
      <c r="I1096" s="18" t="s">
        <v>55</v>
      </c>
    </row>
    <row r="1097" spans="1:9">
      <c r="A1097" s="63" t="s">
        <v>1471</v>
      </c>
      <c r="B1097" s="5" t="s">
        <v>326</v>
      </c>
      <c r="C1097" s="6">
        <v>4.7300000000000004</v>
      </c>
      <c r="D1097" s="7">
        <v>0.35680000000000001</v>
      </c>
      <c r="E1097" s="25">
        <v>1.65</v>
      </c>
      <c r="F1097" s="26">
        <v>1.25</v>
      </c>
      <c r="G1097" s="183">
        <v>0.8</v>
      </c>
      <c r="H1097" s="19" t="s">
        <v>55</v>
      </c>
      <c r="I1097" s="20" t="s">
        <v>55</v>
      </c>
    </row>
    <row r="1098" spans="1:9">
      <c r="A1098" s="63" t="s">
        <v>1472</v>
      </c>
      <c r="B1098" s="5" t="s">
        <v>326</v>
      </c>
      <c r="C1098" s="6">
        <v>6.52</v>
      </c>
      <c r="D1098" s="7">
        <v>0.50360000000000005</v>
      </c>
      <c r="E1098" s="25">
        <v>1.65</v>
      </c>
      <c r="F1098" s="26">
        <v>1.25</v>
      </c>
      <c r="G1098" s="183">
        <v>0.8</v>
      </c>
      <c r="H1098" s="21" t="s">
        <v>55</v>
      </c>
      <c r="I1098" s="22" t="s">
        <v>55</v>
      </c>
    </row>
    <row r="1099" spans="1:9">
      <c r="A1099" s="63" t="s">
        <v>1473</v>
      </c>
      <c r="B1099" s="5" t="s">
        <v>326</v>
      </c>
      <c r="C1099" s="6">
        <v>9.39</v>
      </c>
      <c r="D1099" s="7">
        <v>0.81789999999999996</v>
      </c>
      <c r="E1099" s="25">
        <v>1.65</v>
      </c>
      <c r="F1099" s="26">
        <v>1.25</v>
      </c>
      <c r="G1099" s="183">
        <v>0.8</v>
      </c>
      <c r="H1099" s="21" t="s">
        <v>55</v>
      </c>
      <c r="I1099" s="22" t="s">
        <v>55</v>
      </c>
    </row>
    <row r="1100" spans="1:9">
      <c r="A1100" s="64" t="s">
        <v>1474</v>
      </c>
      <c r="B1100" s="10" t="s">
        <v>326</v>
      </c>
      <c r="C1100" s="11">
        <v>18.690000000000001</v>
      </c>
      <c r="D1100" s="12">
        <v>1.6057999999999999</v>
      </c>
      <c r="E1100" s="27">
        <v>1.65</v>
      </c>
      <c r="F1100" s="28">
        <v>1.25</v>
      </c>
      <c r="G1100" s="184">
        <v>0.8</v>
      </c>
      <c r="H1100" s="23" t="s">
        <v>55</v>
      </c>
      <c r="I1100" s="24" t="s">
        <v>55</v>
      </c>
    </row>
    <row r="1101" spans="1:9">
      <c r="A1101" s="63" t="s">
        <v>1475</v>
      </c>
      <c r="B1101" s="5" t="s">
        <v>327</v>
      </c>
      <c r="C1101" s="6">
        <v>4.47</v>
      </c>
      <c r="D1101" s="7">
        <v>0.32450000000000001</v>
      </c>
      <c r="E1101" s="25">
        <v>1.65</v>
      </c>
      <c r="F1101" s="26">
        <v>1.25</v>
      </c>
      <c r="G1101" s="183">
        <v>0.8</v>
      </c>
      <c r="H1101" s="15" t="s">
        <v>55</v>
      </c>
      <c r="I1101" s="16" t="s">
        <v>55</v>
      </c>
    </row>
    <row r="1102" spans="1:9">
      <c r="A1102" s="63" t="s">
        <v>1476</v>
      </c>
      <c r="B1102" s="5" t="s">
        <v>327</v>
      </c>
      <c r="C1102" s="6">
        <v>5.39</v>
      </c>
      <c r="D1102" s="7">
        <v>0.43409999999999999</v>
      </c>
      <c r="E1102" s="25">
        <v>1.65</v>
      </c>
      <c r="F1102" s="26">
        <v>1.25</v>
      </c>
      <c r="G1102" s="183">
        <v>0.8</v>
      </c>
      <c r="H1102" s="8" t="s">
        <v>55</v>
      </c>
      <c r="I1102" s="9" t="s">
        <v>55</v>
      </c>
    </row>
    <row r="1103" spans="1:9">
      <c r="A1103" s="63" t="s">
        <v>1477</v>
      </c>
      <c r="B1103" s="5" t="s">
        <v>327</v>
      </c>
      <c r="C1103" s="6">
        <v>10.16</v>
      </c>
      <c r="D1103" s="7">
        <v>0.93020000000000003</v>
      </c>
      <c r="E1103" s="25">
        <v>1.65</v>
      </c>
      <c r="F1103" s="26">
        <v>1.25</v>
      </c>
      <c r="G1103" s="183">
        <v>0.8</v>
      </c>
      <c r="H1103" s="8" t="s">
        <v>55</v>
      </c>
      <c r="I1103" s="9" t="s">
        <v>55</v>
      </c>
    </row>
    <row r="1104" spans="1:9">
      <c r="A1104" s="64" t="s">
        <v>1478</v>
      </c>
      <c r="B1104" s="10" t="s">
        <v>327</v>
      </c>
      <c r="C1104" s="11">
        <v>5</v>
      </c>
      <c r="D1104" s="12">
        <v>0.99809999999999999</v>
      </c>
      <c r="E1104" s="27">
        <v>1.65</v>
      </c>
      <c r="F1104" s="28">
        <v>1.25</v>
      </c>
      <c r="G1104" s="184">
        <v>0.8</v>
      </c>
      <c r="H1104" s="13" t="s">
        <v>55</v>
      </c>
      <c r="I1104" s="14" t="s">
        <v>55</v>
      </c>
    </row>
    <row r="1105" spans="1:9">
      <c r="A1105" s="63" t="s">
        <v>1479</v>
      </c>
      <c r="B1105" s="5" t="s">
        <v>328</v>
      </c>
      <c r="C1105" s="6">
        <v>5.34</v>
      </c>
      <c r="D1105" s="7">
        <v>0.39600000000000002</v>
      </c>
      <c r="E1105" s="25">
        <v>1.65</v>
      </c>
      <c r="F1105" s="26">
        <v>1.25</v>
      </c>
      <c r="G1105" s="183">
        <v>0.8</v>
      </c>
      <c r="H1105" s="15" t="s">
        <v>55</v>
      </c>
      <c r="I1105" s="16" t="s">
        <v>55</v>
      </c>
    </row>
    <row r="1106" spans="1:9">
      <c r="A1106" s="63" t="s">
        <v>1480</v>
      </c>
      <c r="B1106" s="5" t="s">
        <v>328</v>
      </c>
      <c r="C1106" s="6">
        <v>7.14</v>
      </c>
      <c r="D1106" s="7">
        <v>0.5323</v>
      </c>
      <c r="E1106" s="25">
        <v>1.65</v>
      </c>
      <c r="F1106" s="26">
        <v>1.25</v>
      </c>
      <c r="G1106" s="183">
        <v>0.8</v>
      </c>
      <c r="H1106" s="8" t="s">
        <v>55</v>
      </c>
      <c r="I1106" s="9" t="s">
        <v>55</v>
      </c>
    </row>
    <row r="1107" spans="1:9">
      <c r="A1107" s="63" t="s">
        <v>1481</v>
      </c>
      <c r="B1107" s="5" t="s">
        <v>328</v>
      </c>
      <c r="C1107" s="6">
        <v>10.41</v>
      </c>
      <c r="D1107" s="7">
        <v>0.86150000000000004</v>
      </c>
      <c r="E1107" s="25">
        <v>1.65</v>
      </c>
      <c r="F1107" s="26">
        <v>1.25</v>
      </c>
      <c r="G1107" s="183">
        <v>0.8</v>
      </c>
      <c r="H1107" s="8" t="s">
        <v>55</v>
      </c>
      <c r="I1107" s="9" t="s">
        <v>55</v>
      </c>
    </row>
    <row r="1108" spans="1:9">
      <c r="A1108" s="64" t="s">
        <v>1482</v>
      </c>
      <c r="B1108" s="10" t="s">
        <v>328</v>
      </c>
      <c r="C1108" s="11">
        <v>17.350000000000001</v>
      </c>
      <c r="D1108" s="12">
        <v>1.4630000000000001</v>
      </c>
      <c r="E1108" s="27">
        <v>1.65</v>
      </c>
      <c r="F1108" s="28">
        <v>1.25</v>
      </c>
      <c r="G1108" s="184">
        <v>0.8</v>
      </c>
      <c r="H1108" s="13" t="s">
        <v>55</v>
      </c>
      <c r="I1108" s="14" t="s">
        <v>55</v>
      </c>
    </row>
    <row r="1109" spans="1:9">
      <c r="A1109" s="63" t="s">
        <v>1483</v>
      </c>
      <c r="B1109" s="5" t="s">
        <v>329</v>
      </c>
      <c r="C1109" s="6">
        <v>3.7</v>
      </c>
      <c r="D1109" s="7">
        <v>0.28570000000000001</v>
      </c>
      <c r="E1109" s="25">
        <v>1.65</v>
      </c>
      <c r="F1109" s="26">
        <v>1.25</v>
      </c>
      <c r="G1109" s="183">
        <v>0.8</v>
      </c>
      <c r="H1109" s="15" t="s">
        <v>55</v>
      </c>
      <c r="I1109" s="16" t="s">
        <v>55</v>
      </c>
    </row>
    <row r="1110" spans="1:9">
      <c r="A1110" s="63" t="s">
        <v>1484</v>
      </c>
      <c r="B1110" s="5" t="s">
        <v>329</v>
      </c>
      <c r="C1110" s="6">
        <v>4.8499999999999996</v>
      </c>
      <c r="D1110" s="7">
        <v>0.38059999999999999</v>
      </c>
      <c r="E1110" s="25">
        <v>1.65</v>
      </c>
      <c r="F1110" s="26">
        <v>1.25</v>
      </c>
      <c r="G1110" s="183">
        <v>0.8</v>
      </c>
      <c r="H1110" s="8" t="s">
        <v>55</v>
      </c>
      <c r="I1110" s="9" t="s">
        <v>55</v>
      </c>
    </row>
    <row r="1111" spans="1:9">
      <c r="A1111" s="63" t="s">
        <v>1485</v>
      </c>
      <c r="B1111" s="5" t="s">
        <v>329</v>
      </c>
      <c r="C1111" s="6">
        <v>6.42</v>
      </c>
      <c r="D1111" s="7">
        <v>0.56869999999999998</v>
      </c>
      <c r="E1111" s="25">
        <v>1.65</v>
      </c>
      <c r="F1111" s="26">
        <v>1.25</v>
      </c>
      <c r="G1111" s="183">
        <v>0.8</v>
      </c>
      <c r="H1111" s="8" t="s">
        <v>55</v>
      </c>
      <c r="I1111" s="9" t="s">
        <v>55</v>
      </c>
    </row>
    <row r="1112" spans="1:9">
      <c r="A1112" s="64" t="s">
        <v>1486</v>
      </c>
      <c r="B1112" s="10" t="s">
        <v>329</v>
      </c>
      <c r="C1112" s="11">
        <v>13.92</v>
      </c>
      <c r="D1112" s="12">
        <v>1.2559</v>
      </c>
      <c r="E1112" s="27">
        <v>1.65</v>
      </c>
      <c r="F1112" s="28">
        <v>1.25</v>
      </c>
      <c r="G1112" s="184">
        <v>0.8</v>
      </c>
      <c r="H1112" s="13" t="s">
        <v>55</v>
      </c>
      <c r="I1112" s="14" t="s">
        <v>55</v>
      </c>
    </row>
    <row r="1113" spans="1:9">
      <c r="A1113" s="63" t="s">
        <v>1487</v>
      </c>
      <c r="B1113" s="5" t="s">
        <v>330</v>
      </c>
      <c r="C1113" s="6">
        <v>3.43</v>
      </c>
      <c r="D1113" s="7">
        <v>0.25590000000000002</v>
      </c>
      <c r="E1113" s="25">
        <v>1.65</v>
      </c>
      <c r="F1113" s="26">
        <v>1.25</v>
      </c>
      <c r="G1113" s="183">
        <v>0.8</v>
      </c>
      <c r="H1113" s="15" t="s">
        <v>55</v>
      </c>
      <c r="I1113" s="16" t="s">
        <v>55</v>
      </c>
    </row>
    <row r="1114" spans="1:9">
      <c r="A1114" s="63" t="s">
        <v>1488</v>
      </c>
      <c r="B1114" s="5" t="s">
        <v>330</v>
      </c>
      <c r="C1114" s="6">
        <v>5.39</v>
      </c>
      <c r="D1114" s="7">
        <v>0.40670000000000001</v>
      </c>
      <c r="E1114" s="25">
        <v>1.65</v>
      </c>
      <c r="F1114" s="26">
        <v>1.25</v>
      </c>
      <c r="G1114" s="183">
        <v>0.8</v>
      </c>
      <c r="H1114" s="8" t="s">
        <v>55</v>
      </c>
      <c r="I1114" s="9" t="s">
        <v>55</v>
      </c>
    </row>
    <row r="1115" spans="1:9">
      <c r="A1115" s="63" t="s">
        <v>1489</v>
      </c>
      <c r="B1115" s="5" t="s">
        <v>330</v>
      </c>
      <c r="C1115" s="6">
        <v>7.99</v>
      </c>
      <c r="D1115" s="7">
        <v>0.62329999999999997</v>
      </c>
      <c r="E1115" s="25">
        <v>1.65</v>
      </c>
      <c r="F1115" s="26">
        <v>1.25</v>
      </c>
      <c r="G1115" s="183">
        <v>0.8</v>
      </c>
      <c r="H1115" s="8" t="s">
        <v>55</v>
      </c>
      <c r="I1115" s="9" t="s">
        <v>55</v>
      </c>
    </row>
    <row r="1116" spans="1:9">
      <c r="A1116" s="64" t="s">
        <v>1490</v>
      </c>
      <c r="B1116" s="10" t="s">
        <v>330</v>
      </c>
      <c r="C1116" s="11">
        <v>9</v>
      </c>
      <c r="D1116" s="12">
        <v>0.9405</v>
      </c>
      <c r="E1116" s="27">
        <v>1.65</v>
      </c>
      <c r="F1116" s="28">
        <v>1.25</v>
      </c>
      <c r="G1116" s="184">
        <v>0.8</v>
      </c>
      <c r="H1116" s="13" t="s">
        <v>55</v>
      </c>
      <c r="I1116" s="14" t="s">
        <v>55</v>
      </c>
    </row>
    <row r="1117" spans="1:9">
      <c r="A1117" s="63" t="s">
        <v>1491</v>
      </c>
      <c r="B1117" s="5" t="s">
        <v>331</v>
      </c>
      <c r="C1117" s="6">
        <v>2.89</v>
      </c>
      <c r="D1117" s="7">
        <v>0.40429999999999999</v>
      </c>
      <c r="E1117" s="25">
        <v>1.65</v>
      </c>
      <c r="F1117" s="26">
        <v>1.25</v>
      </c>
      <c r="G1117" s="183">
        <v>0.8</v>
      </c>
      <c r="H1117" s="15" t="s">
        <v>55</v>
      </c>
      <c r="I1117" s="16" t="s">
        <v>55</v>
      </c>
    </row>
    <row r="1118" spans="1:9">
      <c r="A1118" s="63" t="s">
        <v>1492</v>
      </c>
      <c r="B1118" s="5" t="s">
        <v>331</v>
      </c>
      <c r="C1118" s="6">
        <v>3.38</v>
      </c>
      <c r="D1118" s="7">
        <v>0.51149999999999995</v>
      </c>
      <c r="E1118" s="25">
        <v>1.65</v>
      </c>
      <c r="F1118" s="26">
        <v>1.25</v>
      </c>
      <c r="G1118" s="183">
        <v>0.8</v>
      </c>
      <c r="H1118" s="8" t="s">
        <v>55</v>
      </c>
      <c r="I1118" s="9" t="s">
        <v>55</v>
      </c>
    </row>
    <row r="1119" spans="1:9">
      <c r="A1119" s="63" t="s">
        <v>1493</v>
      </c>
      <c r="B1119" s="5" t="s">
        <v>331</v>
      </c>
      <c r="C1119" s="6">
        <v>4</v>
      </c>
      <c r="D1119" s="7">
        <v>0.64029999999999998</v>
      </c>
      <c r="E1119" s="25">
        <v>1.65</v>
      </c>
      <c r="F1119" s="26">
        <v>1.25</v>
      </c>
      <c r="G1119" s="183">
        <v>0.8</v>
      </c>
      <c r="H1119" s="8" t="s">
        <v>55</v>
      </c>
      <c r="I1119" s="9" t="s">
        <v>55</v>
      </c>
    </row>
    <row r="1120" spans="1:9">
      <c r="A1120" s="64" t="s">
        <v>1494</v>
      </c>
      <c r="B1120" s="10" t="s">
        <v>331</v>
      </c>
      <c r="C1120" s="11">
        <v>6.9</v>
      </c>
      <c r="D1120" s="12">
        <v>1.4755</v>
      </c>
      <c r="E1120" s="27">
        <v>1.65</v>
      </c>
      <c r="F1120" s="28">
        <v>1.25</v>
      </c>
      <c r="G1120" s="184">
        <v>0.8</v>
      </c>
      <c r="H1120" s="13" t="s">
        <v>55</v>
      </c>
      <c r="I1120" s="14" t="s">
        <v>55</v>
      </c>
    </row>
    <row r="1121" spans="1:9">
      <c r="A1121" s="63" t="s">
        <v>1495</v>
      </c>
      <c r="B1121" s="5" t="s">
        <v>332</v>
      </c>
      <c r="C1121" s="6">
        <v>7.25</v>
      </c>
      <c r="D1121" s="7">
        <v>0.57440000000000002</v>
      </c>
      <c r="E1121" s="25">
        <v>1.65</v>
      </c>
      <c r="F1121" s="26">
        <v>1.25</v>
      </c>
      <c r="G1121" s="183">
        <v>0.8</v>
      </c>
      <c r="H1121" s="15" t="s">
        <v>55</v>
      </c>
      <c r="I1121" s="16" t="s">
        <v>55</v>
      </c>
    </row>
    <row r="1122" spans="1:9">
      <c r="A1122" s="63" t="s">
        <v>1496</v>
      </c>
      <c r="B1122" s="5" t="s">
        <v>332</v>
      </c>
      <c r="C1122" s="6">
        <v>7.95</v>
      </c>
      <c r="D1122" s="7">
        <v>0.64400000000000002</v>
      </c>
      <c r="E1122" s="25">
        <v>1.65</v>
      </c>
      <c r="F1122" s="26">
        <v>1.25</v>
      </c>
      <c r="G1122" s="183">
        <v>0.8</v>
      </c>
      <c r="H1122" s="8" t="s">
        <v>55</v>
      </c>
      <c r="I1122" s="9" t="s">
        <v>55</v>
      </c>
    </row>
    <row r="1123" spans="1:9">
      <c r="A1123" s="63" t="s">
        <v>1497</v>
      </c>
      <c r="B1123" s="5" t="s">
        <v>332</v>
      </c>
      <c r="C1123" s="6">
        <v>8.8800000000000008</v>
      </c>
      <c r="D1123" s="7">
        <v>0.83699999999999997</v>
      </c>
      <c r="E1123" s="25">
        <v>1.65</v>
      </c>
      <c r="F1123" s="26">
        <v>1.25</v>
      </c>
      <c r="G1123" s="183">
        <v>0.8</v>
      </c>
      <c r="H1123" s="8" t="s">
        <v>55</v>
      </c>
      <c r="I1123" s="9" t="s">
        <v>55</v>
      </c>
    </row>
    <row r="1124" spans="1:9">
      <c r="A1124" s="64" t="s">
        <v>1498</v>
      </c>
      <c r="B1124" s="10" t="s">
        <v>332</v>
      </c>
      <c r="C1124" s="11">
        <v>12.86</v>
      </c>
      <c r="D1124" s="12">
        <v>1.5749</v>
      </c>
      <c r="E1124" s="27">
        <v>1.65</v>
      </c>
      <c r="F1124" s="28">
        <v>1.25</v>
      </c>
      <c r="G1124" s="184">
        <v>0.8</v>
      </c>
      <c r="H1124" s="13" t="s">
        <v>55</v>
      </c>
      <c r="I1124" s="14" t="s">
        <v>55</v>
      </c>
    </row>
    <row r="1125" spans="1:9">
      <c r="A1125" s="63" t="s">
        <v>1499</v>
      </c>
      <c r="B1125" s="5" t="s">
        <v>333</v>
      </c>
      <c r="C1125" s="6">
        <v>5.92</v>
      </c>
      <c r="D1125" s="7">
        <v>0.43090000000000001</v>
      </c>
      <c r="E1125" s="25">
        <v>1.65</v>
      </c>
      <c r="F1125" s="26">
        <v>1.25</v>
      </c>
      <c r="G1125" s="183">
        <v>0.8</v>
      </c>
      <c r="H1125" s="15" t="s">
        <v>55</v>
      </c>
      <c r="I1125" s="16" t="s">
        <v>55</v>
      </c>
    </row>
    <row r="1126" spans="1:9">
      <c r="A1126" s="63" t="s">
        <v>1500</v>
      </c>
      <c r="B1126" s="5" t="s">
        <v>333</v>
      </c>
      <c r="C1126" s="6">
        <v>7.93</v>
      </c>
      <c r="D1126" s="7">
        <v>0.55249999999999999</v>
      </c>
      <c r="E1126" s="25">
        <v>1.65</v>
      </c>
      <c r="F1126" s="26">
        <v>1.25</v>
      </c>
      <c r="G1126" s="183">
        <v>0.8</v>
      </c>
      <c r="H1126" s="8" t="s">
        <v>55</v>
      </c>
      <c r="I1126" s="9" t="s">
        <v>55</v>
      </c>
    </row>
    <row r="1127" spans="1:9">
      <c r="A1127" s="63" t="s">
        <v>1501</v>
      </c>
      <c r="B1127" s="5" t="s">
        <v>333</v>
      </c>
      <c r="C1127" s="6">
        <v>11.01</v>
      </c>
      <c r="D1127" s="7">
        <v>0.79669999999999996</v>
      </c>
      <c r="E1127" s="25">
        <v>1.65</v>
      </c>
      <c r="F1127" s="26">
        <v>1.25</v>
      </c>
      <c r="G1127" s="183">
        <v>0.8</v>
      </c>
      <c r="H1127" s="8" t="s">
        <v>55</v>
      </c>
      <c r="I1127" s="9" t="s">
        <v>55</v>
      </c>
    </row>
    <row r="1128" spans="1:9">
      <c r="A1128" s="64" t="s">
        <v>1502</v>
      </c>
      <c r="B1128" s="10" t="s">
        <v>333</v>
      </c>
      <c r="C1128" s="11">
        <v>11</v>
      </c>
      <c r="D1128" s="12">
        <v>1.0528999999999999</v>
      </c>
      <c r="E1128" s="27">
        <v>1.65</v>
      </c>
      <c r="F1128" s="28">
        <v>1.25</v>
      </c>
      <c r="G1128" s="184">
        <v>0.8</v>
      </c>
      <c r="H1128" s="13" t="s">
        <v>55</v>
      </c>
      <c r="I1128" s="14" t="s">
        <v>55</v>
      </c>
    </row>
    <row r="1129" spans="1:9">
      <c r="A1129" s="63" t="s">
        <v>1503</v>
      </c>
      <c r="B1129" s="5" t="s">
        <v>334</v>
      </c>
      <c r="C1129" s="6">
        <v>12.43</v>
      </c>
      <c r="D1129" s="7">
        <v>0.82479999999999998</v>
      </c>
      <c r="E1129" s="25">
        <v>1.65</v>
      </c>
      <c r="F1129" s="26">
        <v>1.25</v>
      </c>
      <c r="G1129" s="183">
        <v>0.8</v>
      </c>
      <c r="H1129" s="15" t="s">
        <v>55</v>
      </c>
      <c r="I1129" s="16" t="s">
        <v>55</v>
      </c>
    </row>
    <row r="1130" spans="1:9">
      <c r="A1130" s="63" t="s">
        <v>1504</v>
      </c>
      <c r="B1130" s="5" t="s">
        <v>334</v>
      </c>
      <c r="C1130" s="6">
        <v>10.9</v>
      </c>
      <c r="D1130" s="7">
        <v>0.87490000000000001</v>
      </c>
      <c r="E1130" s="25">
        <v>1.65</v>
      </c>
      <c r="F1130" s="26">
        <v>1.25</v>
      </c>
      <c r="G1130" s="183">
        <v>0.8</v>
      </c>
      <c r="H1130" s="8" t="s">
        <v>55</v>
      </c>
      <c r="I1130" s="9" t="s">
        <v>55</v>
      </c>
    </row>
    <row r="1131" spans="1:9">
      <c r="A1131" s="63" t="s">
        <v>1505</v>
      </c>
      <c r="B1131" s="5" t="s">
        <v>334</v>
      </c>
      <c r="C1131" s="6">
        <v>12.44</v>
      </c>
      <c r="D1131" s="7">
        <v>1.2330000000000001</v>
      </c>
      <c r="E1131" s="25">
        <v>1.65</v>
      </c>
      <c r="F1131" s="26">
        <v>1.25</v>
      </c>
      <c r="G1131" s="183">
        <v>0.8</v>
      </c>
      <c r="H1131" s="8" t="s">
        <v>55</v>
      </c>
      <c r="I1131" s="9" t="s">
        <v>55</v>
      </c>
    </row>
    <row r="1132" spans="1:9">
      <c r="A1132" s="64" t="s">
        <v>1506</v>
      </c>
      <c r="B1132" s="10" t="s">
        <v>334</v>
      </c>
      <c r="C1132" s="11">
        <v>18.420000000000002</v>
      </c>
      <c r="D1132" s="12">
        <v>2.1021000000000001</v>
      </c>
      <c r="E1132" s="27">
        <v>1.65</v>
      </c>
      <c r="F1132" s="28">
        <v>1.25</v>
      </c>
      <c r="G1132" s="184">
        <v>0.8</v>
      </c>
      <c r="H1132" s="13" t="s">
        <v>55</v>
      </c>
      <c r="I1132" s="14" t="s">
        <v>55</v>
      </c>
    </row>
    <row r="1133" spans="1:9">
      <c r="A1133" s="63" t="s">
        <v>1507</v>
      </c>
      <c r="B1133" s="5" t="s">
        <v>335</v>
      </c>
      <c r="C1133" s="6">
        <v>6.04</v>
      </c>
      <c r="D1133" s="7">
        <v>0.54330000000000001</v>
      </c>
      <c r="E1133" s="25">
        <v>1.65</v>
      </c>
      <c r="F1133" s="26">
        <v>1.25</v>
      </c>
      <c r="G1133" s="183">
        <v>0.8</v>
      </c>
      <c r="H1133" s="15" t="s">
        <v>55</v>
      </c>
      <c r="I1133" s="16" t="s">
        <v>55</v>
      </c>
    </row>
    <row r="1134" spans="1:9">
      <c r="A1134" s="63" t="s">
        <v>1508</v>
      </c>
      <c r="B1134" s="5" t="s">
        <v>335</v>
      </c>
      <c r="C1134" s="6">
        <v>6.56</v>
      </c>
      <c r="D1134" s="7">
        <v>0.64100000000000001</v>
      </c>
      <c r="E1134" s="25">
        <v>1.65</v>
      </c>
      <c r="F1134" s="26">
        <v>1.25</v>
      </c>
      <c r="G1134" s="183">
        <v>0.8</v>
      </c>
      <c r="H1134" s="8" t="s">
        <v>55</v>
      </c>
      <c r="I1134" s="9" t="s">
        <v>55</v>
      </c>
    </row>
    <row r="1135" spans="1:9">
      <c r="A1135" s="63" t="s">
        <v>1509</v>
      </c>
      <c r="B1135" s="5" t="s">
        <v>335</v>
      </c>
      <c r="C1135" s="6">
        <v>7.45</v>
      </c>
      <c r="D1135" s="7">
        <v>0.83560000000000001</v>
      </c>
      <c r="E1135" s="25">
        <v>1.65</v>
      </c>
      <c r="F1135" s="26">
        <v>1.25</v>
      </c>
      <c r="G1135" s="183">
        <v>0.8</v>
      </c>
      <c r="H1135" s="8" t="s">
        <v>55</v>
      </c>
      <c r="I1135" s="9" t="s">
        <v>55</v>
      </c>
    </row>
    <row r="1136" spans="1:9">
      <c r="A1136" s="64" t="s">
        <v>1510</v>
      </c>
      <c r="B1136" s="10" t="s">
        <v>335</v>
      </c>
      <c r="C1136" s="11">
        <v>9.33</v>
      </c>
      <c r="D1136" s="12">
        <v>1.4312</v>
      </c>
      <c r="E1136" s="27">
        <v>1.65</v>
      </c>
      <c r="F1136" s="28">
        <v>1.25</v>
      </c>
      <c r="G1136" s="184">
        <v>0.8</v>
      </c>
      <c r="H1136" s="13" t="s">
        <v>55</v>
      </c>
      <c r="I1136" s="14" t="s">
        <v>55</v>
      </c>
    </row>
    <row r="1137" spans="1:9">
      <c r="A1137" s="63" t="s">
        <v>1511</v>
      </c>
      <c r="B1137" s="5" t="s">
        <v>336</v>
      </c>
      <c r="C1137" s="6">
        <v>2.1</v>
      </c>
      <c r="D1137" s="7">
        <v>0.21540000000000001</v>
      </c>
      <c r="E1137" s="25">
        <v>1</v>
      </c>
      <c r="F1137" s="26">
        <v>1.25</v>
      </c>
      <c r="G1137" s="183">
        <v>0.8</v>
      </c>
      <c r="H1137" s="15" t="s">
        <v>14</v>
      </c>
      <c r="I1137" s="16" t="s">
        <v>32</v>
      </c>
    </row>
    <row r="1138" spans="1:9">
      <c r="A1138" s="63" t="s">
        <v>1512</v>
      </c>
      <c r="B1138" s="5" t="s">
        <v>336</v>
      </c>
      <c r="C1138" s="6">
        <v>2.21</v>
      </c>
      <c r="D1138" s="7">
        <v>0.25940000000000002</v>
      </c>
      <c r="E1138" s="25">
        <v>1</v>
      </c>
      <c r="F1138" s="26">
        <v>1.25</v>
      </c>
      <c r="G1138" s="183">
        <v>0.8</v>
      </c>
      <c r="H1138" s="8" t="s">
        <v>14</v>
      </c>
      <c r="I1138" s="9" t="s">
        <v>32</v>
      </c>
    </row>
    <row r="1139" spans="1:9">
      <c r="A1139" s="63" t="s">
        <v>1513</v>
      </c>
      <c r="B1139" s="5" t="s">
        <v>336</v>
      </c>
      <c r="C1139" s="6">
        <v>3</v>
      </c>
      <c r="D1139" s="7">
        <v>0.59089999999999998</v>
      </c>
      <c r="E1139" s="25">
        <v>1</v>
      </c>
      <c r="F1139" s="26">
        <v>1.25</v>
      </c>
      <c r="G1139" s="183">
        <v>0.8</v>
      </c>
      <c r="H1139" s="8" t="s">
        <v>14</v>
      </c>
      <c r="I1139" s="9" t="s">
        <v>32</v>
      </c>
    </row>
    <row r="1140" spans="1:9">
      <c r="A1140" s="64" t="s">
        <v>1514</v>
      </c>
      <c r="B1140" s="10" t="s">
        <v>336</v>
      </c>
      <c r="C1140" s="11">
        <v>7.3</v>
      </c>
      <c r="D1140" s="12">
        <v>2.1709000000000001</v>
      </c>
      <c r="E1140" s="27">
        <v>1</v>
      </c>
      <c r="F1140" s="28">
        <v>1.25</v>
      </c>
      <c r="G1140" s="184">
        <v>0.8</v>
      </c>
      <c r="H1140" s="13" t="s">
        <v>14</v>
      </c>
      <c r="I1140" s="14" t="s">
        <v>32</v>
      </c>
    </row>
    <row r="1141" spans="1:9">
      <c r="A1141" s="63" t="s">
        <v>1515</v>
      </c>
      <c r="B1141" s="5" t="s">
        <v>337</v>
      </c>
      <c r="C1141" s="6">
        <v>13.51</v>
      </c>
      <c r="D1141" s="7">
        <v>0.60450000000000004</v>
      </c>
      <c r="E1141" s="25">
        <v>1</v>
      </c>
      <c r="F1141" s="26">
        <v>1.25</v>
      </c>
      <c r="G1141" s="183">
        <v>0.8</v>
      </c>
      <c r="H1141" s="15" t="s">
        <v>14</v>
      </c>
      <c r="I1141" s="16" t="s">
        <v>32</v>
      </c>
    </row>
    <row r="1142" spans="1:9">
      <c r="A1142" s="63" t="s">
        <v>1516</v>
      </c>
      <c r="B1142" s="5" t="s">
        <v>337</v>
      </c>
      <c r="C1142" s="6">
        <v>14.48</v>
      </c>
      <c r="D1142" s="7">
        <v>0.70140000000000002</v>
      </c>
      <c r="E1142" s="25">
        <v>1</v>
      </c>
      <c r="F1142" s="26">
        <v>1.25</v>
      </c>
      <c r="G1142" s="183">
        <v>0.8</v>
      </c>
      <c r="H1142" s="8" t="s">
        <v>14</v>
      </c>
      <c r="I1142" s="9" t="s">
        <v>32</v>
      </c>
    </row>
    <row r="1143" spans="1:9">
      <c r="A1143" s="63" t="s">
        <v>1517</v>
      </c>
      <c r="B1143" s="5" t="s">
        <v>337</v>
      </c>
      <c r="C1143" s="6">
        <v>11.72</v>
      </c>
      <c r="D1143" s="7">
        <v>0.7319</v>
      </c>
      <c r="E1143" s="25">
        <v>1</v>
      </c>
      <c r="F1143" s="26">
        <v>1.25</v>
      </c>
      <c r="G1143" s="183">
        <v>0.8</v>
      </c>
      <c r="H1143" s="8" t="s">
        <v>14</v>
      </c>
      <c r="I1143" s="9" t="s">
        <v>32</v>
      </c>
    </row>
    <row r="1144" spans="1:9">
      <c r="A1144" s="64" t="s">
        <v>1518</v>
      </c>
      <c r="B1144" s="10" t="s">
        <v>337</v>
      </c>
      <c r="C1144" s="11">
        <v>21.08</v>
      </c>
      <c r="D1144" s="12">
        <v>2.5200999999999998</v>
      </c>
      <c r="E1144" s="27">
        <v>1</v>
      </c>
      <c r="F1144" s="28">
        <v>1.25</v>
      </c>
      <c r="G1144" s="184">
        <v>0.8</v>
      </c>
      <c r="H1144" s="13" t="s">
        <v>14</v>
      </c>
      <c r="I1144" s="14" t="s">
        <v>32</v>
      </c>
    </row>
    <row r="1145" spans="1:9">
      <c r="A1145" s="63" t="s">
        <v>1519</v>
      </c>
      <c r="B1145" s="5" t="s">
        <v>338</v>
      </c>
      <c r="C1145" s="6">
        <v>3.18</v>
      </c>
      <c r="D1145" s="7">
        <v>0.24540000000000001</v>
      </c>
      <c r="E1145" s="25">
        <v>1</v>
      </c>
      <c r="F1145" s="26">
        <v>1.25</v>
      </c>
      <c r="G1145" s="183">
        <v>0.8</v>
      </c>
      <c r="H1145" s="15" t="s">
        <v>14</v>
      </c>
      <c r="I1145" s="16" t="s">
        <v>32</v>
      </c>
    </row>
    <row r="1146" spans="1:9">
      <c r="A1146" s="63" t="s">
        <v>1520</v>
      </c>
      <c r="B1146" s="5" t="s">
        <v>338</v>
      </c>
      <c r="C1146" s="6">
        <v>3.89</v>
      </c>
      <c r="D1146" s="7">
        <v>0.31409999999999999</v>
      </c>
      <c r="E1146" s="25">
        <v>1</v>
      </c>
      <c r="F1146" s="26">
        <v>1.25</v>
      </c>
      <c r="G1146" s="183">
        <v>0.8</v>
      </c>
      <c r="H1146" s="8" t="s">
        <v>14</v>
      </c>
      <c r="I1146" s="9" t="s">
        <v>32</v>
      </c>
    </row>
    <row r="1147" spans="1:9">
      <c r="A1147" s="63" t="s">
        <v>1521</v>
      </c>
      <c r="B1147" s="5" t="s">
        <v>338</v>
      </c>
      <c r="C1147" s="6">
        <v>4.6500000000000004</v>
      </c>
      <c r="D1147" s="7">
        <v>0.62560000000000004</v>
      </c>
      <c r="E1147" s="25">
        <v>1</v>
      </c>
      <c r="F1147" s="26">
        <v>1.25</v>
      </c>
      <c r="G1147" s="183">
        <v>0.8</v>
      </c>
      <c r="H1147" s="8" t="s">
        <v>14</v>
      </c>
      <c r="I1147" s="9" t="s">
        <v>32</v>
      </c>
    </row>
    <row r="1148" spans="1:9">
      <c r="A1148" s="64" t="s">
        <v>1522</v>
      </c>
      <c r="B1148" s="10" t="s">
        <v>338</v>
      </c>
      <c r="C1148" s="11">
        <v>8.94</v>
      </c>
      <c r="D1148" s="12">
        <v>1.8411999999999999</v>
      </c>
      <c r="E1148" s="27">
        <v>1</v>
      </c>
      <c r="F1148" s="28">
        <v>1.25</v>
      </c>
      <c r="G1148" s="184">
        <v>0.8</v>
      </c>
      <c r="H1148" s="13" t="s">
        <v>14</v>
      </c>
      <c r="I1148" s="14" t="s">
        <v>32</v>
      </c>
    </row>
    <row r="1149" spans="1:9">
      <c r="A1149" s="63" t="s">
        <v>1523</v>
      </c>
      <c r="B1149" s="5" t="s">
        <v>339</v>
      </c>
      <c r="C1149" s="6">
        <v>3.15</v>
      </c>
      <c r="D1149" s="7">
        <v>0.31979999999999997</v>
      </c>
      <c r="E1149" s="25">
        <v>1</v>
      </c>
      <c r="F1149" s="26">
        <v>1.25</v>
      </c>
      <c r="G1149" s="183">
        <v>0.8</v>
      </c>
      <c r="H1149" s="15" t="s">
        <v>14</v>
      </c>
      <c r="I1149" s="16" t="s">
        <v>32</v>
      </c>
    </row>
    <row r="1150" spans="1:9">
      <c r="A1150" s="63" t="s">
        <v>1524</v>
      </c>
      <c r="B1150" s="5" t="s">
        <v>339</v>
      </c>
      <c r="C1150" s="6">
        <v>3.82</v>
      </c>
      <c r="D1150" s="7">
        <v>0.33500000000000002</v>
      </c>
      <c r="E1150" s="25">
        <v>1</v>
      </c>
      <c r="F1150" s="26">
        <v>1.25</v>
      </c>
      <c r="G1150" s="183">
        <v>0.8</v>
      </c>
      <c r="H1150" s="8" t="s">
        <v>14</v>
      </c>
      <c r="I1150" s="9" t="s">
        <v>32</v>
      </c>
    </row>
    <row r="1151" spans="1:9">
      <c r="A1151" s="63" t="s">
        <v>1525</v>
      </c>
      <c r="B1151" s="5" t="s">
        <v>339</v>
      </c>
      <c r="C1151" s="6">
        <v>4.32</v>
      </c>
      <c r="D1151" s="7">
        <v>0.6663</v>
      </c>
      <c r="E1151" s="25">
        <v>1</v>
      </c>
      <c r="F1151" s="26">
        <v>1.25</v>
      </c>
      <c r="G1151" s="183">
        <v>0.8</v>
      </c>
      <c r="H1151" s="8" t="s">
        <v>14</v>
      </c>
      <c r="I1151" s="9" t="s">
        <v>32</v>
      </c>
    </row>
    <row r="1152" spans="1:9">
      <c r="A1152" s="64" t="s">
        <v>1526</v>
      </c>
      <c r="B1152" s="10" t="s">
        <v>339</v>
      </c>
      <c r="C1152" s="11">
        <v>10.01</v>
      </c>
      <c r="D1152" s="12">
        <v>2.2839</v>
      </c>
      <c r="E1152" s="27">
        <v>1</v>
      </c>
      <c r="F1152" s="28">
        <v>1.25</v>
      </c>
      <c r="G1152" s="184">
        <v>0.8</v>
      </c>
      <c r="H1152" s="13" t="s">
        <v>14</v>
      </c>
      <c r="I1152" s="14" t="s">
        <v>32</v>
      </c>
    </row>
    <row r="1153" spans="1:9">
      <c r="A1153" s="63" t="s">
        <v>1527</v>
      </c>
      <c r="B1153" s="5" t="s">
        <v>340</v>
      </c>
      <c r="C1153" s="6">
        <v>2.97</v>
      </c>
      <c r="D1153" s="7">
        <v>0.30520000000000003</v>
      </c>
      <c r="E1153" s="25">
        <v>1</v>
      </c>
      <c r="F1153" s="26">
        <v>1.25</v>
      </c>
      <c r="G1153" s="183">
        <v>0.8</v>
      </c>
      <c r="H1153" s="15" t="s">
        <v>14</v>
      </c>
      <c r="I1153" s="16" t="s">
        <v>32</v>
      </c>
    </row>
    <row r="1154" spans="1:9">
      <c r="A1154" s="63" t="s">
        <v>1528</v>
      </c>
      <c r="B1154" s="5" t="s">
        <v>340</v>
      </c>
      <c r="C1154" s="6">
        <v>3.51</v>
      </c>
      <c r="D1154" s="7">
        <v>0.45610000000000001</v>
      </c>
      <c r="E1154" s="25">
        <v>1</v>
      </c>
      <c r="F1154" s="26">
        <v>1.25</v>
      </c>
      <c r="G1154" s="183">
        <v>0.8</v>
      </c>
      <c r="H1154" s="8" t="s">
        <v>14</v>
      </c>
      <c r="I1154" s="9" t="s">
        <v>32</v>
      </c>
    </row>
    <row r="1155" spans="1:9">
      <c r="A1155" s="63" t="s">
        <v>1529</v>
      </c>
      <c r="B1155" s="5" t="s">
        <v>340</v>
      </c>
      <c r="C1155" s="6">
        <v>5.21</v>
      </c>
      <c r="D1155" s="7">
        <v>0.87839999999999996</v>
      </c>
      <c r="E1155" s="25">
        <v>1</v>
      </c>
      <c r="F1155" s="26">
        <v>1.25</v>
      </c>
      <c r="G1155" s="183">
        <v>0.8</v>
      </c>
      <c r="H1155" s="8" t="s">
        <v>14</v>
      </c>
      <c r="I1155" s="9" t="s">
        <v>32</v>
      </c>
    </row>
    <row r="1156" spans="1:9">
      <c r="A1156" s="64" t="s">
        <v>1530</v>
      </c>
      <c r="B1156" s="10" t="s">
        <v>340</v>
      </c>
      <c r="C1156" s="11">
        <v>11.58</v>
      </c>
      <c r="D1156" s="12">
        <v>2.6084000000000001</v>
      </c>
      <c r="E1156" s="27">
        <v>1</v>
      </c>
      <c r="F1156" s="28">
        <v>1.25</v>
      </c>
      <c r="G1156" s="184">
        <v>0.8</v>
      </c>
      <c r="H1156" s="13" t="s">
        <v>14</v>
      </c>
      <c r="I1156" s="14" t="s">
        <v>32</v>
      </c>
    </row>
    <row r="1157" spans="1:9">
      <c r="A1157" s="63" t="s">
        <v>1531</v>
      </c>
      <c r="B1157" s="5" t="s">
        <v>341</v>
      </c>
      <c r="C1157" s="6">
        <v>3.45</v>
      </c>
      <c r="D1157" s="7">
        <v>0.32390000000000002</v>
      </c>
      <c r="E1157" s="25">
        <v>1</v>
      </c>
      <c r="F1157" s="26">
        <v>1.25</v>
      </c>
      <c r="G1157" s="183">
        <v>0.8</v>
      </c>
      <c r="H1157" s="15" t="s">
        <v>14</v>
      </c>
      <c r="I1157" s="16" t="s">
        <v>32</v>
      </c>
    </row>
    <row r="1158" spans="1:9">
      <c r="A1158" s="63" t="s">
        <v>1532</v>
      </c>
      <c r="B1158" s="5" t="s">
        <v>341</v>
      </c>
      <c r="C1158" s="6">
        <v>3.61</v>
      </c>
      <c r="D1158" s="7">
        <v>0.42930000000000001</v>
      </c>
      <c r="E1158" s="25">
        <v>1</v>
      </c>
      <c r="F1158" s="26">
        <v>1.25</v>
      </c>
      <c r="G1158" s="183">
        <v>0.8</v>
      </c>
      <c r="H1158" s="8" t="s">
        <v>14</v>
      </c>
      <c r="I1158" s="9" t="s">
        <v>32</v>
      </c>
    </row>
    <row r="1159" spans="1:9">
      <c r="A1159" s="63" t="s">
        <v>1533</v>
      </c>
      <c r="B1159" s="5" t="s">
        <v>341</v>
      </c>
      <c r="C1159" s="6">
        <v>4.59</v>
      </c>
      <c r="D1159" s="7">
        <v>0.748</v>
      </c>
      <c r="E1159" s="25">
        <v>1</v>
      </c>
      <c r="F1159" s="26">
        <v>1.25</v>
      </c>
      <c r="G1159" s="183">
        <v>0.8</v>
      </c>
      <c r="H1159" s="8" t="s">
        <v>14</v>
      </c>
      <c r="I1159" s="9" t="s">
        <v>32</v>
      </c>
    </row>
    <row r="1160" spans="1:9">
      <c r="A1160" s="64" t="s">
        <v>1534</v>
      </c>
      <c r="B1160" s="10" t="s">
        <v>341</v>
      </c>
      <c r="C1160" s="11">
        <v>8.31</v>
      </c>
      <c r="D1160" s="12">
        <v>1.7356</v>
      </c>
      <c r="E1160" s="27">
        <v>1</v>
      </c>
      <c r="F1160" s="28">
        <v>1.25</v>
      </c>
      <c r="G1160" s="184">
        <v>0.8</v>
      </c>
      <c r="H1160" s="13" t="s">
        <v>14</v>
      </c>
      <c r="I1160" s="14" t="s">
        <v>32</v>
      </c>
    </row>
    <row r="1161" spans="1:9">
      <c r="A1161" s="63" t="s">
        <v>1535</v>
      </c>
      <c r="B1161" s="5" t="s">
        <v>342</v>
      </c>
      <c r="C1161" s="6">
        <v>2.9</v>
      </c>
      <c r="D1161" s="7">
        <v>0.90590000000000004</v>
      </c>
      <c r="E1161" s="25">
        <v>1</v>
      </c>
      <c r="F1161" s="26">
        <v>1.25</v>
      </c>
      <c r="G1161" s="183">
        <v>0.8</v>
      </c>
      <c r="H1161" s="15" t="s">
        <v>14</v>
      </c>
      <c r="I1161" s="16" t="s">
        <v>32</v>
      </c>
    </row>
    <row r="1162" spans="1:9">
      <c r="A1162" s="63" t="s">
        <v>1536</v>
      </c>
      <c r="B1162" s="5" t="s">
        <v>342</v>
      </c>
      <c r="C1162" s="6">
        <v>4.68</v>
      </c>
      <c r="D1162" s="7">
        <v>1.3513999999999999</v>
      </c>
      <c r="E1162" s="25">
        <v>1</v>
      </c>
      <c r="F1162" s="26">
        <v>1.25</v>
      </c>
      <c r="G1162" s="183">
        <v>0.8</v>
      </c>
      <c r="H1162" s="8" t="s">
        <v>14</v>
      </c>
      <c r="I1162" s="9" t="s">
        <v>32</v>
      </c>
    </row>
    <row r="1163" spans="1:9">
      <c r="A1163" s="63" t="s">
        <v>1537</v>
      </c>
      <c r="B1163" s="5" t="s">
        <v>342</v>
      </c>
      <c r="C1163" s="6">
        <v>8.86</v>
      </c>
      <c r="D1163" s="7">
        <v>2.3872</v>
      </c>
      <c r="E1163" s="25">
        <v>1</v>
      </c>
      <c r="F1163" s="26">
        <v>1.25</v>
      </c>
      <c r="G1163" s="183">
        <v>0.8</v>
      </c>
      <c r="H1163" s="8" t="s">
        <v>14</v>
      </c>
      <c r="I1163" s="9" t="s">
        <v>32</v>
      </c>
    </row>
    <row r="1164" spans="1:9">
      <c r="A1164" s="64" t="s">
        <v>1538</v>
      </c>
      <c r="B1164" s="10" t="s">
        <v>342</v>
      </c>
      <c r="C1164" s="11">
        <v>18.809999999999999</v>
      </c>
      <c r="D1164" s="12">
        <v>5.6566000000000001</v>
      </c>
      <c r="E1164" s="27">
        <v>1</v>
      </c>
      <c r="F1164" s="28">
        <v>1.25</v>
      </c>
      <c r="G1164" s="184">
        <v>0.8</v>
      </c>
      <c r="H1164" s="13" t="s">
        <v>14</v>
      </c>
      <c r="I1164" s="14" t="s">
        <v>32</v>
      </c>
    </row>
    <row r="1165" spans="1:9">
      <c r="A1165" s="63" t="s">
        <v>1539</v>
      </c>
      <c r="B1165" s="5" t="s">
        <v>343</v>
      </c>
      <c r="C1165" s="6">
        <v>1.47</v>
      </c>
      <c r="D1165" s="7">
        <v>0.28289999999999998</v>
      </c>
      <c r="E1165" s="25">
        <v>1</v>
      </c>
      <c r="F1165" s="26">
        <v>1.25</v>
      </c>
      <c r="G1165" s="183">
        <v>0.8</v>
      </c>
      <c r="H1165" s="15" t="s">
        <v>14</v>
      </c>
      <c r="I1165" s="16" t="s">
        <v>32</v>
      </c>
    </row>
    <row r="1166" spans="1:9">
      <c r="A1166" s="63" t="s">
        <v>1540</v>
      </c>
      <c r="B1166" s="5" t="s">
        <v>343</v>
      </c>
      <c r="C1166" s="6">
        <v>1.91</v>
      </c>
      <c r="D1166" s="7">
        <v>0.39429999999999998</v>
      </c>
      <c r="E1166" s="25">
        <v>1</v>
      </c>
      <c r="F1166" s="26">
        <v>1.25</v>
      </c>
      <c r="G1166" s="183">
        <v>0.8</v>
      </c>
      <c r="H1166" s="8" t="s">
        <v>14</v>
      </c>
      <c r="I1166" s="9" t="s">
        <v>32</v>
      </c>
    </row>
    <row r="1167" spans="1:9">
      <c r="A1167" s="63" t="s">
        <v>1541</v>
      </c>
      <c r="B1167" s="5" t="s">
        <v>343</v>
      </c>
      <c r="C1167" s="6">
        <v>3.69</v>
      </c>
      <c r="D1167" s="7">
        <v>0.87390000000000001</v>
      </c>
      <c r="E1167" s="25">
        <v>1</v>
      </c>
      <c r="F1167" s="26">
        <v>1.25</v>
      </c>
      <c r="G1167" s="183">
        <v>0.8</v>
      </c>
      <c r="H1167" s="8" t="s">
        <v>14</v>
      </c>
      <c r="I1167" s="9" t="s">
        <v>32</v>
      </c>
    </row>
    <row r="1168" spans="1:9">
      <c r="A1168" s="64" t="s">
        <v>1542</v>
      </c>
      <c r="B1168" s="10" t="s">
        <v>343</v>
      </c>
      <c r="C1168" s="11">
        <v>8.7200000000000006</v>
      </c>
      <c r="D1168" s="12">
        <v>2.4773000000000001</v>
      </c>
      <c r="E1168" s="27">
        <v>1</v>
      </c>
      <c r="F1168" s="28">
        <v>1.25</v>
      </c>
      <c r="G1168" s="184">
        <v>0.8</v>
      </c>
      <c r="H1168" s="13" t="s">
        <v>14</v>
      </c>
      <c r="I1168" s="14" t="s">
        <v>32</v>
      </c>
    </row>
    <row r="1169" spans="1:9">
      <c r="A1169" s="63" t="s">
        <v>1543</v>
      </c>
      <c r="B1169" s="5" t="s">
        <v>344</v>
      </c>
      <c r="C1169" s="6">
        <v>1.54</v>
      </c>
      <c r="D1169" s="7">
        <v>0.32800000000000001</v>
      </c>
      <c r="E1169" s="25">
        <v>1</v>
      </c>
      <c r="F1169" s="26">
        <v>1.25</v>
      </c>
      <c r="G1169" s="183">
        <v>0.8</v>
      </c>
      <c r="H1169" s="15" t="s">
        <v>14</v>
      </c>
      <c r="I1169" s="16" t="s">
        <v>32</v>
      </c>
    </row>
    <row r="1170" spans="1:9">
      <c r="A1170" s="63" t="s">
        <v>1544</v>
      </c>
      <c r="B1170" s="5" t="s">
        <v>344</v>
      </c>
      <c r="C1170" s="6">
        <v>2.09</v>
      </c>
      <c r="D1170" s="7">
        <v>0.41260000000000002</v>
      </c>
      <c r="E1170" s="25">
        <v>1</v>
      </c>
      <c r="F1170" s="26">
        <v>1.25</v>
      </c>
      <c r="G1170" s="183">
        <v>0.8</v>
      </c>
      <c r="H1170" s="8" t="s">
        <v>14</v>
      </c>
      <c r="I1170" s="9" t="s">
        <v>32</v>
      </c>
    </row>
    <row r="1171" spans="1:9">
      <c r="A1171" s="63" t="s">
        <v>1545</v>
      </c>
      <c r="B1171" s="5" t="s">
        <v>344</v>
      </c>
      <c r="C1171" s="6">
        <v>3.22</v>
      </c>
      <c r="D1171" s="7">
        <v>0.75829999999999997</v>
      </c>
      <c r="E1171" s="25">
        <v>1</v>
      </c>
      <c r="F1171" s="26">
        <v>1.25</v>
      </c>
      <c r="G1171" s="183">
        <v>0.8</v>
      </c>
      <c r="H1171" s="8" t="s">
        <v>14</v>
      </c>
      <c r="I1171" s="9" t="s">
        <v>32</v>
      </c>
    </row>
    <row r="1172" spans="1:9">
      <c r="A1172" s="64" t="s">
        <v>1546</v>
      </c>
      <c r="B1172" s="10" t="s">
        <v>344</v>
      </c>
      <c r="C1172" s="11">
        <v>6.45</v>
      </c>
      <c r="D1172" s="12">
        <v>1.8935999999999999</v>
      </c>
      <c r="E1172" s="27">
        <v>1</v>
      </c>
      <c r="F1172" s="28">
        <v>1.25</v>
      </c>
      <c r="G1172" s="184">
        <v>0.8</v>
      </c>
      <c r="H1172" s="13" t="s">
        <v>14</v>
      </c>
      <c r="I1172" s="14" t="s">
        <v>32</v>
      </c>
    </row>
    <row r="1173" spans="1:9">
      <c r="A1173" s="63" t="s">
        <v>1547</v>
      </c>
      <c r="B1173" s="5" t="s">
        <v>345</v>
      </c>
      <c r="C1173" s="6">
        <v>2.37</v>
      </c>
      <c r="D1173" s="7">
        <v>0.46879999999999999</v>
      </c>
      <c r="E1173" s="25">
        <v>1</v>
      </c>
      <c r="F1173" s="26">
        <v>1.25</v>
      </c>
      <c r="G1173" s="183">
        <v>0.8</v>
      </c>
      <c r="H1173" s="15" t="s">
        <v>14</v>
      </c>
      <c r="I1173" s="16" t="s">
        <v>32</v>
      </c>
    </row>
    <row r="1174" spans="1:9">
      <c r="A1174" s="63" t="s">
        <v>1548</v>
      </c>
      <c r="B1174" s="5" t="s">
        <v>345</v>
      </c>
      <c r="C1174" s="6">
        <v>3.12</v>
      </c>
      <c r="D1174" s="7">
        <v>0.63080000000000003</v>
      </c>
      <c r="E1174" s="25">
        <v>1</v>
      </c>
      <c r="F1174" s="26">
        <v>1.25</v>
      </c>
      <c r="G1174" s="183">
        <v>0.8</v>
      </c>
      <c r="H1174" s="8" t="s">
        <v>14</v>
      </c>
      <c r="I1174" s="9" t="s">
        <v>32</v>
      </c>
    </row>
    <row r="1175" spans="1:9">
      <c r="A1175" s="63" t="s">
        <v>1549</v>
      </c>
      <c r="B1175" s="5" t="s">
        <v>345</v>
      </c>
      <c r="C1175" s="6">
        <v>5.05</v>
      </c>
      <c r="D1175" s="7">
        <v>1.0576000000000001</v>
      </c>
      <c r="E1175" s="25">
        <v>1</v>
      </c>
      <c r="F1175" s="26">
        <v>1.25</v>
      </c>
      <c r="G1175" s="183">
        <v>0.8</v>
      </c>
      <c r="H1175" s="8" t="s">
        <v>14</v>
      </c>
      <c r="I1175" s="9" t="s">
        <v>32</v>
      </c>
    </row>
    <row r="1176" spans="1:9">
      <c r="A1176" s="64" t="s">
        <v>1550</v>
      </c>
      <c r="B1176" s="10" t="s">
        <v>345</v>
      </c>
      <c r="C1176" s="11">
        <v>10.71</v>
      </c>
      <c r="D1176" s="12">
        <v>2.46</v>
      </c>
      <c r="E1176" s="27">
        <v>1</v>
      </c>
      <c r="F1176" s="28">
        <v>1.25</v>
      </c>
      <c r="G1176" s="184">
        <v>0.8</v>
      </c>
      <c r="H1176" s="13" t="s">
        <v>14</v>
      </c>
      <c r="I1176" s="14" t="s">
        <v>32</v>
      </c>
    </row>
    <row r="1177" spans="1:9">
      <c r="A1177" s="63" t="s">
        <v>1551</v>
      </c>
      <c r="B1177" s="5" t="s">
        <v>346</v>
      </c>
      <c r="C1177" s="6">
        <v>1.52</v>
      </c>
      <c r="D1177" s="7">
        <v>0.46100000000000002</v>
      </c>
      <c r="E1177" s="25">
        <v>1</v>
      </c>
      <c r="F1177" s="26">
        <v>1.25</v>
      </c>
      <c r="G1177" s="183">
        <v>0.8</v>
      </c>
      <c r="H1177" s="15" t="s">
        <v>14</v>
      </c>
      <c r="I1177" s="16" t="s">
        <v>32</v>
      </c>
    </row>
    <row r="1178" spans="1:9">
      <c r="A1178" s="63" t="s">
        <v>1552</v>
      </c>
      <c r="B1178" s="5" t="s">
        <v>346</v>
      </c>
      <c r="C1178" s="6">
        <v>2.4700000000000002</v>
      </c>
      <c r="D1178" s="7">
        <v>0.50439999999999996</v>
      </c>
      <c r="E1178" s="25">
        <v>1</v>
      </c>
      <c r="F1178" s="26">
        <v>1.25</v>
      </c>
      <c r="G1178" s="183">
        <v>0.8</v>
      </c>
      <c r="H1178" s="8" t="s">
        <v>14</v>
      </c>
      <c r="I1178" s="9" t="s">
        <v>32</v>
      </c>
    </row>
    <row r="1179" spans="1:9">
      <c r="A1179" s="63" t="s">
        <v>1553</v>
      </c>
      <c r="B1179" s="5" t="s">
        <v>346</v>
      </c>
      <c r="C1179" s="6">
        <v>3.88</v>
      </c>
      <c r="D1179" s="7">
        <v>0.87119999999999997</v>
      </c>
      <c r="E1179" s="25">
        <v>1</v>
      </c>
      <c r="F1179" s="26">
        <v>1.25</v>
      </c>
      <c r="G1179" s="183">
        <v>0.8</v>
      </c>
      <c r="H1179" s="8" t="s">
        <v>14</v>
      </c>
      <c r="I1179" s="9" t="s">
        <v>32</v>
      </c>
    </row>
    <row r="1180" spans="1:9">
      <c r="A1180" s="64" t="s">
        <v>1554</v>
      </c>
      <c r="B1180" s="10" t="s">
        <v>346</v>
      </c>
      <c r="C1180" s="11">
        <v>7.86</v>
      </c>
      <c r="D1180" s="12">
        <v>2.5646</v>
      </c>
      <c r="E1180" s="27">
        <v>1</v>
      </c>
      <c r="F1180" s="28">
        <v>1.25</v>
      </c>
      <c r="G1180" s="184">
        <v>0.8</v>
      </c>
      <c r="H1180" s="13" t="s">
        <v>14</v>
      </c>
      <c r="I1180" s="14" t="s">
        <v>32</v>
      </c>
    </row>
    <row r="1181" spans="1:9">
      <c r="A1181" s="63" t="s">
        <v>1555</v>
      </c>
      <c r="B1181" s="5" t="s">
        <v>347</v>
      </c>
      <c r="C1181" s="6">
        <v>1.59</v>
      </c>
      <c r="D1181" s="7">
        <v>0.53939999999999999</v>
      </c>
      <c r="E1181" s="25">
        <v>1</v>
      </c>
      <c r="F1181" s="26">
        <v>1.25</v>
      </c>
      <c r="G1181" s="183">
        <v>0.8</v>
      </c>
      <c r="H1181" s="15" t="s">
        <v>14</v>
      </c>
      <c r="I1181" s="16" t="s">
        <v>32</v>
      </c>
    </row>
    <row r="1182" spans="1:9">
      <c r="A1182" s="63" t="s">
        <v>1556</v>
      </c>
      <c r="B1182" s="5" t="s">
        <v>347</v>
      </c>
      <c r="C1182" s="6">
        <v>2.23</v>
      </c>
      <c r="D1182" s="7">
        <v>0.59330000000000005</v>
      </c>
      <c r="E1182" s="25">
        <v>1</v>
      </c>
      <c r="F1182" s="26">
        <v>1.25</v>
      </c>
      <c r="G1182" s="183">
        <v>0.8</v>
      </c>
      <c r="H1182" s="8" t="s">
        <v>14</v>
      </c>
      <c r="I1182" s="9" t="s">
        <v>32</v>
      </c>
    </row>
    <row r="1183" spans="1:9">
      <c r="A1183" s="63" t="s">
        <v>1557</v>
      </c>
      <c r="B1183" s="5" t="s">
        <v>347</v>
      </c>
      <c r="C1183" s="6">
        <v>3.19</v>
      </c>
      <c r="D1183" s="7">
        <v>0.82010000000000005</v>
      </c>
      <c r="E1183" s="25">
        <v>1</v>
      </c>
      <c r="F1183" s="26">
        <v>1.25</v>
      </c>
      <c r="G1183" s="183">
        <v>0.8</v>
      </c>
      <c r="H1183" s="8" t="s">
        <v>14</v>
      </c>
      <c r="I1183" s="9" t="s">
        <v>32</v>
      </c>
    </row>
    <row r="1184" spans="1:9">
      <c r="A1184" s="64" t="s">
        <v>1558</v>
      </c>
      <c r="B1184" s="10" t="s">
        <v>347</v>
      </c>
      <c r="C1184" s="11">
        <v>6.68</v>
      </c>
      <c r="D1184" s="12">
        <v>2.0335000000000001</v>
      </c>
      <c r="E1184" s="27">
        <v>1</v>
      </c>
      <c r="F1184" s="28">
        <v>1.25</v>
      </c>
      <c r="G1184" s="184">
        <v>0.8</v>
      </c>
      <c r="H1184" s="13" t="s">
        <v>14</v>
      </c>
      <c r="I1184" s="14" t="s">
        <v>32</v>
      </c>
    </row>
    <row r="1185" spans="1:9">
      <c r="A1185" s="63" t="s">
        <v>1559</v>
      </c>
      <c r="B1185" s="5" t="s">
        <v>348</v>
      </c>
      <c r="C1185" s="6">
        <v>22</v>
      </c>
      <c r="D1185" s="7">
        <v>4.3865999999999996</v>
      </c>
      <c r="E1185" s="25">
        <v>1</v>
      </c>
      <c r="F1185" s="26">
        <v>1.25</v>
      </c>
      <c r="G1185" s="183">
        <v>0.9</v>
      </c>
      <c r="H1185" s="15" t="s">
        <v>14</v>
      </c>
      <c r="I1185" s="16" t="s">
        <v>32</v>
      </c>
    </row>
    <row r="1186" spans="1:9">
      <c r="A1186" s="63" t="s">
        <v>1560</v>
      </c>
      <c r="B1186" s="5" t="s">
        <v>348</v>
      </c>
      <c r="C1186" s="6">
        <v>9.67</v>
      </c>
      <c r="D1186" s="7">
        <v>4.4611000000000001</v>
      </c>
      <c r="E1186" s="25">
        <v>1</v>
      </c>
      <c r="F1186" s="26">
        <v>1.25</v>
      </c>
      <c r="G1186" s="183">
        <v>0.9</v>
      </c>
      <c r="H1186" s="8" t="s">
        <v>14</v>
      </c>
      <c r="I1186" s="9" t="s">
        <v>32</v>
      </c>
    </row>
    <row r="1187" spans="1:9">
      <c r="A1187" s="63" t="s">
        <v>1561</v>
      </c>
      <c r="B1187" s="5" t="s">
        <v>348</v>
      </c>
      <c r="C1187" s="6">
        <v>22.44</v>
      </c>
      <c r="D1187" s="7">
        <v>6.0232000000000001</v>
      </c>
      <c r="E1187" s="25">
        <v>1</v>
      </c>
      <c r="F1187" s="26">
        <v>1.25</v>
      </c>
      <c r="G1187" s="183">
        <v>0.9</v>
      </c>
      <c r="H1187" s="8" t="s">
        <v>14</v>
      </c>
      <c r="I1187" s="9" t="s">
        <v>32</v>
      </c>
    </row>
    <row r="1188" spans="1:9">
      <c r="A1188" s="64" t="s">
        <v>1562</v>
      </c>
      <c r="B1188" s="10" t="s">
        <v>348</v>
      </c>
      <c r="C1188" s="11">
        <v>41.36</v>
      </c>
      <c r="D1188" s="12">
        <v>17.8643</v>
      </c>
      <c r="E1188" s="27">
        <v>1</v>
      </c>
      <c r="F1188" s="28">
        <v>1.25</v>
      </c>
      <c r="G1188" s="184">
        <v>0.9</v>
      </c>
      <c r="H1188" s="13" t="s">
        <v>14</v>
      </c>
      <c r="I1188" s="14" t="s">
        <v>32</v>
      </c>
    </row>
    <row r="1189" spans="1:9">
      <c r="A1189" s="63" t="s">
        <v>1563</v>
      </c>
      <c r="B1189" s="5" t="s">
        <v>349</v>
      </c>
      <c r="C1189" s="6">
        <v>7.05</v>
      </c>
      <c r="D1189" s="7">
        <v>1.4507000000000001</v>
      </c>
      <c r="E1189" s="25">
        <v>1</v>
      </c>
      <c r="F1189" s="26">
        <v>1.25</v>
      </c>
      <c r="G1189" s="183">
        <v>0.9</v>
      </c>
      <c r="H1189" s="15" t="s">
        <v>14</v>
      </c>
      <c r="I1189" s="16" t="s">
        <v>32</v>
      </c>
    </row>
    <row r="1190" spans="1:9">
      <c r="A1190" s="63" t="s">
        <v>1564</v>
      </c>
      <c r="B1190" s="5" t="s">
        <v>349</v>
      </c>
      <c r="C1190" s="6">
        <v>10.1</v>
      </c>
      <c r="D1190" s="7">
        <v>2.1387999999999998</v>
      </c>
      <c r="E1190" s="25">
        <v>1</v>
      </c>
      <c r="F1190" s="26">
        <v>1.25</v>
      </c>
      <c r="G1190" s="183">
        <v>0.9</v>
      </c>
      <c r="H1190" s="8" t="s">
        <v>14</v>
      </c>
      <c r="I1190" s="9" t="s">
        <v>32</v>
      </c>
    </row>
    <row r="1191" spans="1:9">
      <c r="A1191" s="63" t="s">
        <v>1565</v>
      </c>
      <c r="B1191" s="5" t="s">
        <v>349</v>
      </c>
      <c r="C1191" s="6">
        <v>16.37</v>
      </c>
      <c r="D1191" s="7">
        <v>3.9838</v>
      </c>
      <c r="E1191" s="25">
        <v>1</v>
      </c>
      <c r="F1191" s="26">
        <v>1.25</v>
      </c>
      <c r="G1191" s="183">
        <v>0.9</v>
      </c>
      <c r="H1191" s="8" t="s">
        <v>14</v>
      </c>
      <c r="I1191" s="9" t="s">
        <v>32</v>
      </c>
    </row>
    <row r="1192" spans="1:9">
      <c r="A1192" s="64" t="s">
        <v>1566</v>
      </c>
      <c r="B1192" s="10" t="s">
        <v>349</v>
      </c>
      <c r="C1192" s="11">
        <v>28.12</v>
      </c>
      <c r="D1192" s="12">
        <v>9.86</v>
      </c>
      <c r="E1192" s="27">
        <v>1</v>
      </c>
      <c r="F1192" s="28">
        <v>1.25</v>
      </c>
      <c r="G1192" s="184">
        <v>0.9</v>
      </c>
      <c r="H1192" s="13" t="s">
        <v>14</v>
      </c>
      <c r="I1192" s="14" t="s">
        <v>32</v>
      </c>
    </row>
    <row r="1193" spans="1:9">
      <c r="A1193" s="63" t="s">
        <v>1567</v>
      </c>
      <c r="B1193" s="5" t="s">
        <v>350</v>
      </c>
      <c r="C1193" s="6">
        <v>3.1</v>
      </c>
      <c r="D1193" s="7">
        <v>0.55110000000000003</v>
      </c>
      <c r="E1193" s="25">
        <v>1</v>
      </c>
      <c r="F1193" s="26">
        <v>1.25</v>
      </c>
      <c r="G1193" s="183">
        <v>0.9</v>
      </c>
      <c r="H1193" s="15" t="s">
        <v>14</v>
      </c>
      <c r="I1193" s="16" t="s">
        <v>32</v>
      </c>
    </row>
    <row r="1194" spans="1:9">
      <c r="A1194" s="63" t="s">
        <v>1568</v>
      </c>
      <c r="B1194" s="5" t="s">
        <v>350</v>
      </c>
      <c r="C1194" s="6">
        <v>4.33</v>
      </c>
      <c r="D1194" s="7">
        <v>0.76029999999999998</v>
      </c>
      <c r="E1194" s="25">
        <v>1</v>
      </c>
      <c r="F1194" s="26">
        <v>1.25</v>
      </c>
      <c r="G1194" s="183">
        <v>0.9</v>
      </c>
      <c r="H1194" s="8" t="s">
        <v>14</v>
      </c>
      <c r="I1194" s="9" t="s">
        <v>32</v>
      </c>
    </row>
    <row r="1195" spans="1:9">
      <c r="A1195" s="63" t="s">
        <v>1569</v>
      </c>
      <c r="B1195" s="5" t="s">
        <v>350</v>
      </c>
      <c r="C1195" s="6">
        <v>6.5</v>
      </c>
      <c r="D1195" s="7">
        <v>1.3885000000000001</v>
      </c>
      <c r="E1195" s="25">
        <v>1</v>
      </c>
      <c r="F1195" s="26">
        <v>1.25</v>
      </c>
      <c r="G1195" s="183">
        <v>0.9</v>
      </c>
      <c r="H1195" s="8" t="s">
        <v>14</v>
      </c>
      <c r="I1195" s="9" t="s">
        <v>32</v>
      </c>
    </row>
    <row r="1196" spans="1:9">
      <c r="A1196" s="64" t="s">
        <v>1570</v>
      </c>
      <c r="B1196" s="10" t="s">
        <v>350</v>
      </c>
      <c r="C1196" s="11">
        <v>9</v>
      </c>
      <c r="D1196" s="12">
        <v>3.7458999999999998</v>
      </c>
      <c r="E1196" s="27">
        <v>1</v>
      </c>
      <c r="F1196" s="28">
        <v>1.25</v>
      </c>
      <c r="G1196" s="184">
        <v>0.9</v>
      </c>
      <c r="H1196" s="13" t="s">
        <v>14</v>
      </c>
      <c r="I1196" s="14" t="s">
        <v>32</v>
      </c>
    </row>
    <row r="1197" spans="1:9">
      <c r="A1197" s="63" t="s">
        <v>1571</v>
      </c>
      <c r="B1197" s="5" t="s">
        <v>351</v>
      </c>
      <c r="C1197" s="6">
        <v>2.81</v>
      </c>
      <c r="D1197" s="7">
        <v>0.51060000000000005</v>
      </c>
      <c r="E1197" s="25">
        <v>1</v>
      </c>
      <c r="F1197" s="26">
        <v>1.25</v>
      </c>
      <c r="G1197" s="183">
        <v>0.9</v>
      </c>
      <c r="H1197" s="15" t="s">
        <v>14</v>
      </c>
      <c r="I1197" s="16" t="s">
        <v>32</v>
      </c>
    </row>
    <row r="1198" spans="1:9">
      <c r="A1198" s="63" t="s">
        <v>1572</v>
      </c>
      <c r="B1198" s="5" t="s">
        <v>351</v>
      </c>
      <c r="C1198" s="6">
        <v>4.55</v>
      </c>
      <c r="D1198" s="7">
        <v>0.83540000000000003</v>
      </c>
      <c r="E1198" s="25">
        <v>1</v>
      </c>
      <c r="F1198" s="26">
        <v>1.25</v>
      </c>
      <c r="G1198" s="183">
        <v>0.9</v>
      </c>
      <c r="H1198" s="8" t="s">
        <v>14</v>
      </c>
      <c r="I1198" s="9" t="s">
        <v>32</v>
      </c>
    </row>
    <row r="1199" spans="1:9">
      <c r="A1199" s="63" t="s">
        <v>1573</v>
      </c>
      <c r="B1199" s="5" t="s">
        <v>351</v>
      </c>
      <c r="C1199" s="6">
        <v>7.04</v>
      </c>
      <c r="D1199" s="7">
        <v>1.4715</v>
      </c>
      <c r="E1199" s="25">
        <v>1</v>
      </c>
      <c r="F1199" s="26">
        <v>1.25</v>
      </c>
      <c r="G1199" s="183">
        <v>0.9</v>
      </c>
      <c r="H1199" s="8" t="s">
        <v>14</v>
      </c>
      <c r="I1199" s="9" t="s">
        <v>32</v>
      </c>
    </row>
    <row r="1200" spans="1:9">
      <c r="A1200" s="64" t="s">
        <v>1574</v>
      </c>
      <c r="B1200" s="10" t="s">
        <v>351</v>
      </c>
      <c r="C1200" s="11">
        <v>18.61</v>
      </c>
      <c r="D1200" s="12">
        <v>5.9469000000000003</v>
      </c>
      <c r="E1200" s="27">
        <v>1</v>
      </c>
      <c r="F1200" s="28">
        <v>1.25</v>
      </c>
      <c r="G1200" s="184">
        <v>0.9</v>
      </c>
      <c r="H1200" s="13" t="s">
        <v>14</v>
      </c>
      <c r="I1200" s="14" t="s">
        <v>32</v>
      </c>
    </row>
    <row r="1201" spans="1:9">
      <c r="A1201" s="63" t="s">
        <v>1575</v>
      </c>
      <c r="B1201" s="5" t="s">
        <v>352</v>
      </c>
      <c r="C1201" s="6">
        <v>2.38</v>
      </c>
      <c r="D1201" s="7">
        <v>1.3284</v>
      </c>
      <c r="E1201" s="25">
        <v>1</v>
      </c>
      <c r="F1201" s="26">
        <v>1.25</v>
      </c>
      <c r="G1201" s="183">
        <v>0.8</v>
      </c>
      <c r="H1201" s="15" t="s">
        <v>14</v>
      </c>
      <c r="I1201" s="16" t="s">
        <v>32</v>
      </c>
    </row>
    <row r="1202" spans="1:9">
      <c r="A1202" s="63" t="s">
        <v>1576</v>
      </c>
      <c r="B1202" s="5" t="s">
        <v>352</v>
      </c>
      <c r="C1202" s="6">
        <v>4.57</v>
      </c>
      <c r="D1202" s="7">
        <v>1.5061</v>
      </c>
      <c r="E1202" s="25">
        <v>1</v>
      </c>
      <c r="F1202" s="26">
        <v>1.25</v>
      </c>
      <c r="G1202" s="183">
        <v>0.8</v>
      </c>
      <c r="H1202" s="15" t="s">
        <v>14</v>
      </c>
      <c r="I1202" s="16" t="s">
        <v>32</v>
      </c>
    </row>
    <row r="1203" spans="1:9">
      <c r="A1203" s="63" t="s">
        <v>1577</v>
      </c>
      <c r="B1203" s="5" t="s">
        <v>352</v>
      </c>
      <c r="C1203" s="6">
        <v>14.89</v>
      </c>
      <c r="D1203" s="7">
        <v>2.8542999999999998</v>
      </c>
      <c r="E1203" s="25">
        <v>1</v>
      </c>
      <c r="F1203" s="26">
        <v>1.25</v>
      </c>
      <c r="G1203" s="183">
        <v>0.8</v>
      </c>
      <c r="H1203" s="15" t="s">
        <v>14</v>
      </c>
      <c r="I1203" s="16" t="s">
        <v>32</v>
      </c>
    </row>
    <row r="1204" spans="1:9">
      <c r="A1204" s="64" t="s">
        <v>1578</v>
      </c>
      <c r="B1204" s="10" t="s">
        <v>352</v>
      </c>
      <c r="C1204" s="11">
        <v>29.86</v>
      </c>
      <c r="D1204" s="12">
        <v>6.0702999999999996</v>
      </c>
      <c r="E1204" s="27">
        <v>1</v>
      </c>
      <c r="F1204" s="28">
        <v>1.25</v>
      </c>
      <c r="G1204" s="219">
        <v>0.8</v>
      </c>
      <c r="H1204" s="222" t="s">
        <v>14</v>
      </c>
      <c r="I1204" s="14" t="s">
        <v>32</v>
      </c>
    </row>
    <row r="1205" spans="1:9">
      <c r="A1205" s="63" t="s">
        <v>1579</v>
      </c>
      <c r="B1205" s="5" t="s">
        <v>353</v>
      </c>
      <c r="C1205" s="6">
        <v>8.74</v>
      </c>
      <c r="D1205" s="7">
        <v>0.75939999999999996</v>
      </c>
      <c r="E1205" s="25">
        <v>1.65</v>
      </c>
      <c r="F1205" s="26">
        <v>1.25</v>
      </c>
      <c r="G1205" s="183">
        <v>0.8</v>
      </c>
      <c r="H1205" s="15" t="s">
        <v>44</v>
      </c>
      <c r="I1205" s="16" t="s">
        <v>44</v>
      </c>
    </row>
    <row r="1206" spans="1:9">
      <c r="A1206" s="63" t="s">
        <v>1580</v>
      </c>
      <c r="B1206" s="5" t="s">
        <v>353</v>
      </c>
      <c r="C1206" s="6">
        <v>11.09</v>
      </c>
      <c r="D1206" s="7">
        <v>1.0475000000000001</v>
      </c>
      <c r="E1206" s="25">
        <v>1.65</v>
      </c>
      <c r="F1206" s="26">
        <v>1.25</v>
      </c>
      <c r="G1206" s="183">
        <v>0.8</v>
      </c>
      <c r="H1206" s="15" t="s">
        <v>44</v>
      </c>
      <c r="I1206" s="16" t="s">
        <v>44</v>
      </c>
    </row>
    <row r="1207" spans="1:9">
      <c r="A1207" s="63" t="s">
        <v>1581</v>
      </c>
      <c r="B1207" s="5" t="s">
        <v>353</v>
      </c>
      <c r="C1207" s="6">
        <v>14.23</v>
      </c>
      <c r="D1207" s="7">
        <v>1.5524</v>
      </c>
      <c r="E1207" s="25">
        <v>1.65</v>
      </c>
      <c r="F1207" s="26">
        <v>1.25</v>
      </c>
      <c r="G1207" s="183">
        <v>0.8</v>
      </c>
      <c r="H1207" s="15" t="s">
        <v>44</v>
      </c>
      <c r="I1207" s="16" t="s">
        <v>44</v>
      </c>
    </row>
    <row r="1208" spans="1:9">
      <c r="A1208" s="64" t="s">
        <v>1582</v>
      </c>
      <c r="B1208" s="10" t="s">
        <v>353</v>
      </c>
      <c r="C1208" s="11">
        <v>17.440000000000001</v>
      </c>
      <c r="D1208" s="12">
        <v>2.2071999999999998</v>
      </c>
      <c r="E1208" s="27">
        <v>1.65</v>
      </c>
      <c r="F1208" s="28">
        <v>1.25</v>
      </c>
      <c r="G1208" s="219">
        <v>0.8</v>
      </c>
      <c r="H1208" s="222" t="s">
        <v>44</v>
      </c>
      <c r="I1208" s="14" t="s">
        <v>44</v>
      </c>
    </row>
    <row r="1209" spans="1:9">
      <c r="A1209" s="63" t="s">
        <v>1583</v>
      </c>
      <c r="B1209" s="5" t="s">
        <v>354</v>
      </c>
      <c r="C1209" s="6">
        <v>2.2200000000000002</v>
      </c>
      <c r="D1209" s="7">
        <v>0.38150000000000001</v>
      </c>
      <c r="E1209" s="25">
        <v>1</v>
      </c>
      <c r="F1209" s="26">
        <v>1.25</v>
      </c>
      <c r="G1209" s="183">
        <v>0.8</v>
      </c>
      <c r="H1209" s="15" t="s">
        <v>14</v>
      </c>
      <c r="I1209" s="16" t="s">
        <v>32</v>
      </c>
    </row>
    <row r="1210" spans="1:9">
      <c r="A1210" s="63" t="s">
        <v>1584</v>
      </c>
      <c r="B1210" s="5" t="s">
        <v>354</v>
      </c>
      <c r="C1210" s="6">
        <v>3.07</v>
      </c>
      <c r="D1210" s="7">
        <v>0.51529999999999998</v>
      </c>
      <c r="E1210" s="25">
        <v>1</v>
      </c>
      <c r="F1210" s="26">
        <v>1.25</v>
      </c>
      <c r="G1210" s="183">
        <v>0.8</v>
      </c>
      <c r="H1210" s="8" t="s">
        <v>14</v>
      </c>
      <c r="I1210" s="9" t="s">
        <v>32</v>
      </c>
    </row>
    <row r="1211" spans="1:9">
      <c r="A1211" s="63" t="s">
        <v>1585</v>
      </c>
      <c r="B1211" s="5" t="s">
        <v>354</v>
      </c>
      <c r="C1211" s="6">
        <v>4.5</v>
      </c>
      <c r="D1211" s="7">
        <v>0.77149999999999996</v>
      </c>
      <c r="E1211" s="25">
        <v>1</v>
      </c>
      <c r="F1211" s="26">
        <v>1.25</v>
      </c>
      <c r="G1211" s="183">
        <v>0.8</v>
      </c>
      <c r="H1211" s="8" t="s">
        <v>14</v>
      </c>
      <c r="I1211" s="9" t="s">
        <v>32</v>
      </c>
    </row>
    <row r="1212" spans="1:9">
      <c r="A1212" s="64" t="s">
        <v>1586</v>
      </c>
      <c r="B1212" s="10" t="s">
        <v>354</v>
      </c>
      <c r="C1212" s="11">
        <v>8.66</v>
      </c>
      <c r="D1212" s="12">
        <v>1.7744</v>
      </c>
      <c r="E1212" s="27">
        <v>1</v>
      </c>
      <c r="F1212" s="28">
        <v>1.25</v>
      </c>
      <c r="G1212" s="184">
        <v>0.8</v>
      </c>
      <c r="H1212" s="13" t="s">
        <v>14</v>
      </c>
      <c r="I1212" s="14" t="s">
        <v>32</v>
      </c>
    </row>
    <row r="1213" spans="1:9">
      <c r="A1213" s="63" t="s">
        <v>1587</v>
      </c>
      <c r="B1213" s="5" t="s">
        <v>355</v>
      </c>
      <c r="C1213" s="6">
        <v>5.69</v>
      </c>
      <c r="D1213" s="7">
        <v>0.35599999999999998</v>
      </c>
      <c r="E1213" s="25">
        <v>1</v>
      </c>
      <c r="F1213" s="26">
        <v>1.25</v>
      </c>
      <c r="G1213" s="183">
        <v>0.8</v>
      </c>
      <c r="H1213" s="15" t="s">
        <v>14</v>
      </c>
      <c r="I1213" s="16" t="s">
        <v>32</v>
      </c>
    </row>
    <row r="1214" spans="1:9">
      <c r="A1214" s="63" t="s">
        <v>1588</v>
      </c>
      <c r="B1214" s="5" t="s">
        <v>355</v>
      </c>
      <c r="C1214" s="6">
        <v>9.06</v>
      </c>
      <c r="D1214" s="7">
        <v>0.62439999999999996</v>
      </c>
      <c r="E1214" s="25">
        <v>1</v>
      </c>
      <c r="F1214" s="26">
        <v>1.25</v>
      </c>
      <c r="G1214" s="183">
        <v>0.8</v>
      </c>
      <c r="H1214" s="8" t="s">
        <v>14</v>
      </c>
      <c r="I1214" s="9" t="s">
        <v>32</v>
      </c>
    </row>
    <row r="1215" spans="1:9">
      <c r="A1215" s="63" t="s">
        <v>1589</v>
      </c>
      <c r="B1215" s="5" t="s">
        <v>355</v>
      </c>
      <c r="C1215" s="6">
        <v>11.16</v>
      </c>
      <c r="D1215" s="7">
        <v>0.98040000000000005</v>
      </c>
      <c r="E1215" s="25">
        <v>1</v>
      </c>
      <c r="F1215" s="26">
        <v>1.25</v>
      </c>
      <c r="G1215" s="183">
        <v>0.8</v>
      </c>
      <c r="H1215" s="8" t="s">
        <v>14</v>
      </c>
      <c r="I1215" s="9" t="s">
        <v>32</v>
      </c>
    </row>
    <row r="1216" spans="1:9">
      <c r="A1216" s="64" t="s">
        <v>1590</v>
      </c>
      <c r="B1216" s="10" t="s">
        <v>355</v>
      </c>
      <c r="C1216" s="11">
        <v>14.95</v>
      </c>
      <c r="D1216" s="12">
        <v>1.7535000000000001</v>
      </c>
      <c r="E1216" s="27">
        <v>1</v>
      </c>
      <c r="F1216" s="28">
        <v>1.25</v>
      </c>
      <c r="G1216" s="184">
        <v>0.8</v>
      </c>
      <c r="H1216" s="13" t="s">
        <v>14</v>
      </c>
      <c r="I1216" s="14" t="s">
        <v>32</v>
      </c>
    </row>
    <row r="1217" spans="1:9">
      <c r="A1217" s="63" t="s">
        <v>1591</v>
      </c>
      <c r="B1217" s="5" t="s">
        <v>356</v>
      </c>
      <c r="C1217" s="6">
        <v>8.14</v>
      </c>
      <c r="D1217" s="7">
        <v>0.76870000000000005</v>
      </c>
      <c r="E1217" s="25">
        <v>1</v>
      </c>
      <c r="F1217" s="26">
        <v>1.25</v>
      </c>
      <c r="G1217" s="183">
        <v>0.8</v>
      </c>
      <c r="H1217" s="15" t="s">
        <v>14</v>
      </c>
      <c r="I1217" s="16" t="s">
        <v>14</v>
      </c>
    </row>
    <row r="1218" spans="1:9">
      <c r="A1218" s="63" t="s">
        <v>1592</v>
      </c>
      <c r="B1218" s="5" t="s">
        <v>356</v>
      </c>
      <c r="C1218" s="6">
        <v>17.559999999999999</v>
      </c>
      <c r="D1218" s="7">
        <v>2.1728000000000001</v>
      </c>
      <c r="E1218" s="25">
        <v>1</v>
      </c>
      <c r="F1218" s="26">
        <v>1.25</v>
      </c>
      <c r="G1218" s="183">
        <v>0.8</v>
      </c>
      <c r="H1218" s="8" t="s">
        <v>14</v>
      </c>
      <c r="I1218" s="9" t="s">
        <v>14</v>
      </c>
    </row>
    <row r="1219" spans="1:9">
      <c r="A1219" s="63" t="s">
        <v>1593</v>
      </c>
      <c r="B1219" s="5" t="s">
        <v>356</v>
      </c>
      <c r="C1219" s="6">
        <v>26.98</v>
      </c>
      <c r="D1219" s="7">
        <v>3.8896999999999999</v>
      </c>
      <c r="E1219" s="25">
        <v>1</v>
      </c>
      <c r="F1219" s="26">
        <v>1.25</v>
      </c>
      <c r="G1219" s="183">
        <v>0.8</v>
      </c>
      <c r="H1219" s="8" t="s">
        <v>14</v>
      </c>
      <c r="I1219" s="9" t="s">
        <v>14</v>
      </c>
    </row>
    <row r="1220" spans="1:9">
      <c r="A1220" s="64" t="s">
        <v>1594</v>
      </c>
      <c r="B1220" s="10" t="s">
        <v>356</v>
      </c>
      <c r="C1220" s="11">
        <v>46.57</v>
      </c>
      <c r="D1220" s="12">
        <v>9.2928999999999995</v>
      </c>
      <c r="E1220" s="27">
        <v>1</v>
      </c>
      <c r="F1220" s="28">
        <v>1.25</v>
      </c>
      <c r="G1220" s="184">
        <v>0.8</v>
      </c>
      <c r="H1220" s="13" t="s">
        <v>14</v>
      </c>
      <c r="I1220" s="14" t="s">
        <v>14</v>
      </c>
    </row>
    <row r="1221" spans="1:9">
      <c r="A1221" s="63" t="s">
        <v>1595</v>
      </c>
      <c r="B1221" s="5" t="s">
        <v>357</v>
      </c>
      <c r="C1221" s="6">
        <v>1.67</v>
      </c>
      <c r="D1221" s="7">
        <v>1.0815999999999999</v>
      </c>
      <c r="E1221" s="25">
        <v>1</v>
      </c>
      <c r="F1221" s="26">
        <v>1.25</v>
      </c>
      <c r="G1221" s="183">
        <v>0.8</v>
      </c>
      <c r="H1221" s="15" t="s">
        <v>14</v>
      </c>
      <c r="I1221" s="16" t="s">
        <v>32</v>
      </c>
    </row>
    <row r="1222" spans="1:9">
      <c r="A1222" s="63" t="s">
        <v>1596</v>
      </c>
      <c r="B1222" s="5" t="s">
        <v>357</v>
      </c>
      <c r="C1222" s="6">
        <v>6.23</v>
      </c>
      <c r="D1222" s="7">
        <v>1.2534000000000001</v>
      </c>
      <c r="E1222" s="25">
        <v>1</v>
      </c>
      <c r="F1222" s="26">
        <v>1.25</v>
      </c>
      <c r="G1222" s="183">
        <v>0.8</v>
      </c>
      <c r="H1222" s="8" t="s">
        <v>14</v>
      </c>
      <c r="I1222" s="9" t="s">
        <v>32</v>
      </c>
    </row>
    <row r="1223" spans="1:9">
      <c r="A1223" s="63" t="s">
        <v>1597</v>
      </c>
      <c r="B1223" s="5" t="s">
        <v>357</v>
      </c>
      <c r="C1223" s="6">
        <v>8.48</v>
      </c>
      <c r="D1223" s="7">
        <v>1.7851999999999999</v>
      </c>
      <c r="E1223" s="25">
        <v>1</v>
      </c>
      <c r="F1223" s="26">
        <v>1.25</v>
      </c>
      <c r="G1223" s="183">
        <v>0.8</v>
      </c>
      <c r="H1223" s="8" t="s">
        <v>14</v>
      </c>
      <c r="I1223" s="9" t="s">
        <v>32</v>
      </c>
    </row>
    <row r="1224" spans="1:9">
      <c r="A1224" s="64" t="s">
        <v>1598</v>
      </c>
      <c r="B1224" s="10" t="s">
        <v>357</v>
      </c>
      <c r="C1224" s="11">
        <v>14.48</v>
      </c>
      <c r="D1224" s="12">
        <v>4.0087999999999999</v>
      </c>
      <c r="E1224" s="27">
        <v>1</v>
      </c>
      <c r="F1224" s="28">
        <v>1.25</v>
      </c>
      <c r="G1224" s="184">
        <v>0.8</v>
      </c>
      <c r="H1224" s="13" t="s">
        <v>14</v>
      </c>
      <c r="I1224" s="14" t="s">
        <v>32</v>
      </c>
    </row>
    <row r="1225" spans="1:9">
      <c r="A1225" s="63" t="s">
        <v>1599</v>
      </c>
      <c r="B1225" s="5" t="s">
        <v>358</v>
      </c>
      <c r="C1225" s="6">
        <v>5.25</v>
      </c>
      <c r="D1225" s="7">
        <v>0.64490000000000003</v>
      </c>
      <c r="E1225" s="25">
        <v>1</v>
      </c>
      <c r="F1225" s="26">
        <v>1.25</v>
      </c>
      <c r="G1225" s="183">
        <v>0.8</v>
      </c>
      <c r="H1225" s="15" t="s">
        <v>14</v>
      </c>
      <c r="I1225" s="16" t="s">
        <v>32</v>
      </c>
    </row>
    <row r="1226" spans="1:9">
      <c r="A1226" s="63" t="s">
        <v>1600</v>
      </c>
      <c r="B1226" s="5" t="s">
        <v>358</v>
      </c>
      <c r="C1226" s="6">
        <v>4.6500000000000004</v>
      </c>
      <c r="D1226" s="7">
        <v>0.91410000000000002</v>
      </c>
      <c r="E1226" s="25">
        <v>1</v>
      </c>
      <c r="F1226" s="26">
        <v>1.25</v>
      </c>
      <c r="G1226" s="183">
        <v>0.8</v>
      </c>
      <c r="H1226" s="8" t="s">
        <v>14</v>
      </c>
      <c r="I1226" s="9" t="s">
        <v>32</v>
      </c>
    </row>
    <row r="1227" spans="1:9">
      <c r="A1227" s="63" t="s">
        <v>1601</v>
      </c>
      <c r="B1227" s="5" t="s">
        <v>358</v>
      </c>
      <c r="C1227" s="6">
        <v>6.19</v>
      </c>
      <c r="D1227" s="7">
        <v>1.2370000000000001</v>
      </c>
      <c r="E1227" s="25">
        <v>1</v>
      </c>
      <c r="F1227" s="26">
        <v>1.25</v>
      </c>
      <c r="G1227" s="183">
        <v>0.8</v>
      </c>
      <c r="H1227" s="8" t="s">
        <v>14</v>
      </c>
      <c r="I1227" s="9" t="s">
        <v>32</v>
      </c>
    </row>
    <row r="1228" spans="1:9">
      <c r="A1228" s="64" t="s">
        <v>1602</v>
      </c>
      <c r="B1228" s="10" t="s">
        <v>358</v>
      </c>
      <c r="C1228" s="11">
        <v>10.47</v>
      </c>
      <c r="D1228" s="12">
        <v>2.3950999999999998</v>
      </c>
      <c r="E1228" s="27">
        <v>1</v>
      </c>
      <c r="F1228" s="28">
        <v>1.25</v>
      </c>
      <c r="G1228" s="184">
        <v>0.8</v>
      </c>
      <c r="H1228" s="13" t="s">
        <v>14</v>
      </c>
      <c r="I1228" s="14" t="s">
        <v>32</v>
      </c>
    </row>
    <row r="1229" spans="1:9">
      <c r="A1229" s="63" t="s">
        <v>1603</v>
      </c>
      <c r="B1229" s="5" t="s">
        <v>359</v>
      </c>
      <c r="C1229" s="6">
        <v>4.24</v>
      </c>
      <c r="D1229" s="7">
        <v>0.87570000000000003</v>
      </c>
      <c r="E1229" s="25">
        <v>1</v>
      </c>
      <c r="F1229" s="26">
        <v>1.25</v>
      </c>
      <c r="G1229" s="183">
        <v>0.8</v>
      </c>
      <c r="H1229" s="15" t="s">
        <v>14</v>
      </c>
      <c r="I1229" s="16" t="s">
        <v>32</v>
      </c>
    </row>
    <row r="1230" spans="1:9">
      <c r="A1230" s="63" t="s">
        <v>1604</v>
      </c>
      <c r="B1230" s="5" t="s">
        <v>359</v>
      </c>
      <c r="C1230" s="6">
        <v>4.6900000000000004</v>
      </c>
      <c r="D1230" s="7">
        <v>0.93759999999999999</v>
      </c>
      <c r="E1230" s="25">
        <v>1</v>
      </c>
      <c r="F1230" s="26">
        <v>1.25</v>
      </c>
      <c r="G1230" s="183">
        <v>0.8</v>
      </c>
      <c r="H1230" s="8" t="s">
        <v>14</v>
      </c>
      <c r="I1230" s="9" t="s">
        <v>32</v>
      </c>
    </row>
    <row r="1231" spans="1:9">
      <c r="A1231" s="63" t="s">
        <v>1605</v>
      </c>
      <c r="B1231" s="5" t="s">
        <v>359</v>
      </c>
      <c r="C1231" s="6">
        <v>6.98</v>
      </c>
      <c r="D1231" s="7">
        <v>1.4404999999999999</v>
      </c>
      <c r="E1231" s="25">
        <v>1</v>
      </c>
      <c r="F1231" s="26">
        <v>1.25</v>
      </c>
      <c r="G1231" s="183">
        <v>0.8</v>
      </c>
      <c r="H1231" s="8" t="s">
        <v>14</v>
      </c>
      <c r="I1231" s="9" t="s">
        <v>32</v>
      </c>
    </row>
    <row r="1232" spans="1:9">
      <c r="A1232" s="64" t="s">
        <v>1606</v>
      </c>
      <c r="B1232" s="10" t="s">
        <v>359</v>
      </c>
      <c r="C1232" s="11">
        <v>12.45</v>
      </c>
      <c r="D1232" s="12">
        <v>2.5068000000000001</v>
      </c>
      <c r="E1232" s="27">
        <v>1</v>
      </c>
      <c r="F1232" s="28">
        <v>1.25</v>
      </c>
      <c r="G1232" s="184">
        <v>0.8</v>
      </c>
      <c r="H1232" s="13" t="s">
        <v>14</v>
      </c>
      <c r="I1232" s="14" t="s">
        <v>32</v>
      </c>
    </row>
    <row r="1233" spans="1:9">
      <c r="A1233" s="63" t="s">
        <v>1607</v>
      </c>
      <c r="B1233" s="5" t="s">
        <v>360</v>
      </c>
      <c r="C1233" s="6">
        <v>3.02</v>
      </c>
      <c r="D1233" s="7">
        <v>0.58620000000000005</v>
      </c>
      <c r="E1233" s="25">
        <v>1</v>
      </c>
      <c r="F1233" s="26">
        <v>1.25</v>
      </c>
      <c r="G1233" s="183">
        <v>0.8</v>
      </c>
      <c r="H1233" s="15" t="s">
        <v>14</v>
      </c>
      <c r="I1233" s="16" t="s">
        <v>32</v>
      </c>
    </row>
    <row r="1234" spans="1:9">
      <c r="A1234" s="63" t="s">
        <v>1608</v>
      </c>
      <c r="B1234" s="5" t="s">
        <v>360</v>
      </c>
      <c r="C1234" s="6">
        <v>3.59</v>
      </c>
      <c r="D1234" s="7">
        <v>0.7208</v>
      </c>
      <c r="E1234" s="25">
        <v>1</v>
      </c>
      <c r="F1234" s="26">
        <v>1.25</v>
      </c>
      <c r="G1234" s="183">
        <v>0.8</v>
      </c>
      <c r="H1234" s="8" t="s">
        <v>14</v>
      </c>
      <c r="I1234" s="9" t="s">
        <v>32</v>
      </c>
    </row>
    <row r="1235" spans="1:9">
      <c r="A1235" s="63" t="s">
        <v>1609</v>
      </c>
      <c r="B1235" s="5" t="s">
        <v>360</v>
      </c>
      <c r="C1235" s="6">
        <v>5.29</v>
      </c>
      <c r="D1235" s="7">
        <v>1.0359</v>
      </c>
      <c r="E1235" s="25">
        <v>1</v>
      </c>
      <c r="F1235" s="26">
        <v>1.25</v>
      </c>
      <c r="G1235" s="183">
        <v>0.8</v>
      </c>
      <c r="H1235" s="8" t="s">
        <v>14</v>
      </c>
      <c r="I1235" s="9" t="s">
        <v>32</v>
      </c>
    </row>
    <row r="1236" spans="1:9">
      <c r="A1236" s="64" t="s">
        <v>1610</v>
      </c>
      <c r="B1236" s="10" t="s">
        <v>360</v>
      </c>
      <c r="C1236" s="11">
        <v>8.69</v>
      </c>
      <c r="D1236" s="12">
        <v>2.0605000000000002</v>
      </c>
      <c r="E1236" s="27">
        <v>1</v>
      </c>
      <c r="F1236" s="28">
        <v>1.25</v>
      </c>
      <c r="G1236" s="184">
        <v>0.8</v>
      </c>
      <c r="H1236" s="13" t="s">
        <v>14</v>
      </c>
      <c r="I1236" s="14" t="s">
        <v>32</v>
      </c>
    </row>
    <row r="1237" spans="1:9">
      <c r="A1237" s="63" t="s">
        <v>1611</v>
      </c>
      <c r="B1237" s="5" t="s">
        <v>361</v>
      </c>
      <c r="C1237" s="6">
        <v>11</v>
      </c>
      <c r="D1237" s="7">
        <v>2.9358</v>
      </c>
      <c r="E1237" s="25">
        <v>1</v>
      </c>
      <c r="F1237" s="26">
        <v>1.25</v>
      </c>
      <c r="G1237" s="183">
        <v>0.8</v>
      </c>
      <c r="H1237" s="15" t="s">
        <v>14</v>
      </c>
      <c r="I1237" s="16" t="s">
        <v>32</v>
      </c>
    </row>
    <row r="1238" spans="1:9">
      <c r="A1238" s="63" t="s">
        <v>1612</v>
      </c>
      <c r="B1238" s="5" t="s">
        <v>361</v>
      </c>
      <c r="C1238" s="6">
        <v>7.87</v>
      </c>
      <c r="D1238" s="7">
        <v>3.2545999999999999</v>
      </c>
      <c r="E1238" s="25">
        <v>1</v>
      </c>
      <c r="F1238" s="26">
        <v>1.25</v>
      </c>
      <c r="G1238" s="183">
        <v>0.8</v>
      </c>
      <c r="H1238" s="8" t="s">
        <v>14</v>
      </c>
      <c r="I1238" s="9" t="s">
        <v>32</v>
      </c>
    </row>
    <row r="1239" spans="1:9">
      <c r="A1239" s="63" t="s">
        <v>1613</v>
      </c>
      <c r="B1239" s="5" t="s">
        <v>361</v>
      </c>
      <c r="C1239" s="6">
        <v>10.71</v>
      </c>
      <c r="D1239" s="7">
        <v>4.6014999999999997</v>
      </c>
      <c r="E1239" s="25">
        <v>1</v>
      </c>
      <c r="F1239" s="26">
        <v>1.25</v>
      </c>
      <c r="G1239" s="183">
        <v>0.8</v>
      </c>
      <c r="H1239" s="8" t="s">
        <v>14</v>
      </c>
      <c r="I1239" s="9" t="s">
        <v>32</v>
      </c>
    </row>
    <row r="1240" spans="1:9">
      <c r="A1240" s="64" t="s">
        <v>1614</v>
      </c>
      <c r="B1240" s="10" t="s">
        <v>361</v>
      </c>
      <c r="C1240" s="11">
        <v>21.23</v>
      </c>
      <c r="D1240" s="12">
        <v>9.4321000000000002</v>
      </c>
      <c r="E1240" s="27">
        <v>1</v>
      </c>
      <c r="F1240" s="28">
        <v>1.25</v>
      </c>
      <c r="G1240" s="184">
        <v>0.8</v>
      </c>
      <c r="H1240" s="13" t="s">
        <v>14</v>
      </c>
      <c r="I1240" s="14" t="s">
        <v>32</v>
      </c>
    </row>
    <row r="1241" spans="1:9">
      <c r="A1241" s="63" t="s">
        <v>1615</v>
      </c>
      <c r="B1241" s="5" t="s">
        <v>362</v>
      </c>
      <c r="C1241" s="6">
        <v>5.1100000000000003</v>
      </c>
      <c r="D1241" s="7">
        <v>1.3037000000000001</v>
      </c>
      <c r="E1241" s="25">
        <v>1</v>
      </c>
      <c r="F1241" s="26">
        <v>1.25</v>
      </c>
      <c r="G1241" s="183">
        <v>0.8</v>
      </c>
      <c r="H1241" s="15" t="s">
        <v>14</v>
      </c>
      <c r="I1241" s="16" t="s">
        <v>32</v>
      </c>
    </row>
    <row r="1242" spans="1:9">
      <c r="A1242" s="63" t="s">
        <v>1616</v>
      </c>
      <c r="B1242" s="5" t="s">
        <v>362</v>
      </c>
      <c r="C1242" s="6">
        <v>6.26</v>
      </c>
      <c r="D1242" s="7">
        <v>2.0503999999999998</v>
      </c>
      <c r="E1242" s="25">
        <v>1</v>
      </c>
      <c r="F1242" s="26">
        <v>1.25</v>
      </c>
      <c r="G1242" s="183">
        <v>0.8</v>
      </c>
      <c r="H1242" s="8" t="s">
        <v>14</v>
      </c>
      <c r="I1242" s="9" t="s">
        <v>32</v>
      </c>
    </row>
    <row r="1243" spans="1:9">
      <c r="A1243" s="63" t="s">
        <v>1617</v>
      </c>
      <c r="B1243" s="5" t="s">
        <v>362</v>
      </c>
      <c r="C1243" s="6">
        <v>8.2100000000000009</v>
      </c>
      <c r="D1243" s="7">
        <v>2.9683999999999999</v>
      </c>
      <c r="E1243" s="25">
        <v>1</v>
      </c>
      <c r="F1243" s="26">
        <v>1.25</v>
      </c>
      <c r="G1243" s="183">
        <v>0.8</v>
      </c>
      <c r="H1243" s="8" t="s">
        <v>14</v>
      </c>
      <c r="I1243" s="9" t="s">
        <v>32</v>
      </c>
    </row>
    <row r="1244" spans="1:9">
      <c r="A1244" s="64" t="s">
        <v>1618</v>
      </c>
      <c r="B1244" s="10" t="s">
        <v>362</v>
      </c>
      <c r="C1244" s="11">
        <v>18.190000000000001</v>
      </c>
      <c r="D1244" s="12">
        <v>7.8868999999999998</v>
      </c>
      <c r="E1244" s="27">
        <v>1</v>
      </c>
      <c r="F1244" s="28">
        <v>1.25</v>
      </c>
      <c r="G1244" s="184">
        <v>0.8</v>
      </c>
      <c r="H1244" s="13" t="s">
        <v>14</v>
      </c>
      <c r="I1244" s="14" t="s">
        <v>32</v>
      </c>
    </row>
    <row r="1245" spans="1:9">
      <c r="A1245" s="63" t="s">
        <v>1619</v>
      </c>
      <c r="B1245" s="5" t="s">
        <v>363</v>
      </c>
      <c r="C1245" s="6">
        <v>5.58</v>
      </c>
      <c r="D1245" s="7">
        <v>2.0602</v>
      </c>
      <c r="E1245" s="25">
        <v>1</v>
      </c>
      <c r="F1245" s="26">
        <v>1.25</v>
      </c>
      <c r="G1245" s="183">
        <v>0.8</v>
      </c>
      <c r="H1245" s="15" t="s">
        <v>14</v>
      </c>
      <c r="I1245" s="16" t="s">
        <v>32</v>
      </c>
    </row>
    <row r="1246" spans="1:9">
      <c r="A1246" s="63" t="s">
        <v>1620</v>
      </c>
      <c r="B1246" s="5" t="s">
        <v>363</v>
      </c>
      <c r="C1246" s="6">
        <v>5.85</v>
      </c>
      <c r="D1246" s="7">
        <v>2.2890999999999999</v>
      </c>
      <c r="E1246" s="25">
        <v>1</v>
      </c>
      <c r="F1246" s="26">
        <v>1.25</v>
      </c>
      <c r="G1246" s="183">
        <v>0.8</v>
      </c>
      <c r="H1246" s="8" t="s">
        <v>14</v>
      </c>
      <c r="I1246" s="9" t="s">
        <v>32</v>
      </c>
    </row>
    <row r="1247" spans="1:9">
      <c r="A1247" s="63" t="s">
        <v>1621</v>
      </c>
      <c r="B1247" s="5" t="s">
        <v>363</v>
      </c>
      <c r="C1247" s="6">
        <v>9.2899999999999991</v>
      </c>
      <c r="D1247" s="7">
        <v>3.8502999999999998</v>
      </c>
      <c r="E1247" s="25">
        <v>1</v>
      </c>
      <c r="F1247" s="26">
        <v>1.25</v>
      </c>
      <c r="G1247" s="183">
        <v>0.8</v>
      </c>
      <c r="H1247" s="8" t="s">
        <v>14</v>
      </c>
      <c r="I1247" s="9" t="s">
        <v>32</v>
      </c>
    </row>
    <row r="1248" spans="1:9">
      <c r="A1248" s="64" t="s">
        <v>1622</v>
      </c>
      <c r="B1248" s="10" t="s">
        <v>363</v>
      </c>
      <c r="C1248" s="11">
        <v>17.739999999999998</v>
      </c>
      <c r="D1248" s="12">
        <v>7.6867999999999999</v>
      </c>
      <c r="E1248" s="27">
        <v>1</v>
      </c>
      <c r="F1248" s="28">
        <v>1.25</v>
      </c>
      <c r="G1248" s="184">
        <v>0.8</v>
      </c>
      <c r="H1248" s="13" t="s">
        <v>14</v>
      </c>
      <c r="I1248" s="14" t="s">
        <v>32</v>
      </c>
    </row>
    <row r="1249" spans="1:9">
      <c r="A1249" s="63" t="s">
        <v>1623</v>
      </c>
      <c r="B1249" s="5" t="s">
        <v>364</v>
      </c>
      <c r="C1249" s="6">
        <v>2.87</v>
      </c>
      <c r="D1249" s="7">
        <v>0.83199999999999996</v>
      </c>
      <c r="E1249" s="25">
        <v>1</v>
      </c>
      <c r="F1249" s="26">
        <v>1.25</v>
      </c>
      <c r="G1249" s="183">
        <v>0.8</v>
      </c>
      <c r="H1249" s="15" t="s">
        <v>14</v>
      </c>
      <c r="I1249" s="16" t="s">
        <v>32</v>
      </c>
    </row>
    <row r="1250" spans="1:9">
      <c r="A1250" s="63" t="s">
        <v>1624</v>
      </c>
      <c r="B1250" s="5" t="s">
        <v>364</v>
      </c>
      <c r="C1250" s="6">
        <v>3.62</v>
      </c>
      <c r="D1250" s="7">
        <v>1.0262</v>
      </c>
      <c r="E1250" s="25">
        <v>1</v>
      </c>
      <c r="F1250" s="26">
        <v>1.25</v>
      </c>
      <c r="G1250" s="183">
        <v>0.8</v>
      </c>
      <c r="H1250" s="8" t="s">
        <v>14</v>
      </c>
      <c r="I1250" s="9" t="s">
        <v>32</v>
      </c>
    </row>
    <row r="1251" spans="1:9">
      <c r="A1251" s="63" t="s">
        <v>1625</v>
      </c>
      <c r="B1251" s="5" t="s">
        <v>364</v>
      </c>
      <c r="C1251" s="6">
        <v>5.6</v>
      </c>
      <c r="D1251" s="7">
        <v>1.6549</v>
      </c>
      <c r="E1251" s="25">
        <v>1</v>
      </c>
      <c r="F1251" s="26">
        <v>1.25</v>
      </c>
      <c r="G1251" s="183">
        <v>0.8</v>
      </c>
      <c r="H1251" s="8" t="s">
        <v>14</v>
      </c>
      <c r="I1251" s="9" t="s">
        <v>32</v>
      </c>
    </row>
    <row r="1252" spans="1:9">
      <c r="A1252" s="64" t="s">
        <v>1626</v>
      </c>
      <c r="B1252" s="10" t="s">
        <v>364</v>
      </c>
      <c r="C1252" s="11">
        <v>13.17</v>
      </c>
      <c r="D1252" s="12">
        <v>4.4282000000000004</v>
      </c>
      <c r="E1252" s="27">
        <v>1</v>
      </c>
      <c r="F1252" s="28">
        <v>1.25</v>
      </c>
      <c r="G1252" s="184">
        <v>0.8</v>
      </c>
      <c r="H1252" s="13" t="s">
        <v>14</v>
      </c>
      <c r="I1252" s="14" t="s">
        <v>32</v>
      </c>
    </row>
    <row r="1253" spans="1:9">
      <c r="A1253" s="63" t="s">
        <v>1627</v>
      </c>
      <c r="B1253" s="5" t="s">
        <v>365</v>
      </c>
      <c r="C1253" s="6">
        <v>3.18</v>
      </c>
      <c r="D1253" s="7">
        <v>1.4208000000000001</v>
      </c>
      <c r="E1253" s="25">
        <v>1</v>
      </c>
      <c r="F1253" s="26">
        <v>1.25</v>
      </c>
      <c r="G1253" s="183">
        <v>0.8</v>
      </c>
      <c r="H1253" s="15" t="s">
        <v>14</v>
      </c>
      <c r="I1253" s="16" t="s">
        <v>32</v>
      </c>
    </row>
    <row r="1254" spans="1:9">
      <c r="A1254" s="63" t="s">
        <v>1628</v>
      </c>
      <c r="B1254" s="5" t="s">
        <v>365</v>
      </c>
      <c r="C1254" s="6">
        <v>5.85</v>
      </c>
      <c r="D1254" s="7">
        <v>2.1435</v>
      </c>
      <c r="E1254" s="25">
        <v>1</v>
      </c>
      <c r="F1254" s="26">
        <v>1.25</v>
      </c>
      <c r="G1254" s="183">
        <v>0.8</v>
      </c>
      <c r="H1254" s="8" t="s">
        <v>14</v>
      </c>
      <c r="I1254" s="9" t="s">
        <v>32</v>
      </c>
    </row>
    <row r="1255" spans="1:9">
      <c r="A1255" s="63" t="s">
        <v>1629</v>
      </c>
      <c r="B1255" s="5" t="s">
        <v>365</v>
      </c>
      <c r="C1255" s="6">
        <v>11.18</v>
      </c>
      <c r="D1255" s="7">
        <v>3.3988</v>
      </c>
      <c r="E1255" s="25">
        <v>1</v>
      </c>
      <c r="F1255" s="26">
        <v>1.25</v>
      </c>
      <c r="G1255" s="183">
        <v>0.8</v>
      </c>
      <c r="H1255" s="8" t="s">
        <v>14</v>
      </c>
      <c r="I1255" s="9" t="s">
        <v>32</v>
      </c>
    </row>
    <row r="1256" spans="1:9">
      <c r="A1256" s="64" t="s">
        <v>1630</v>
      </c>
      <c r="B1256" s="10" t="s">
        <v>365</v>
      </c>
      <c r="C1256" s="11">
        <v>21.6</v>
      </c>
      <c r="D1256" s="12">
        <v>6.8235000000000001</v>
      </c>
      <c r="E1256" s="27">
        <v>1</v>
      </c>
      <c r="F1256" s="28">
        <v>1.25</v>
      </c>
      <c r="G1256" s="184">
        <v>0.8</v>
      </c>
      <c r="H1256" s="13" t="s">
        <v>14</v>
      </c>
      <c r="I1256" s="14" t="s">
        <v>32</v>
      </c>
    </row>
    <row r="1257" spans="1:9">
      <c r="A1257" s="63" t="s">
        <v>1631</v>
      </c>
      <c r="B1257" s="5" t="s">
        <v>366</v>
      </c>
      <c r="C1257" s="6">
        <v>2.81</v>
      </c>
      <c r="D1257" s="7">
        <v>1.0065</v>
      </c>
      <c r="E1257" s="25">
        <v>1</v>
      </c>
      <c r="F1257" s="26">
        <v>1.25</v>
      </c>
      <c r="G1257" s="183">
        <v>0.8</v>
      </c>
      <c r="H1257" s="15" t="s">
        <v>14</v>
      </c>
      <c r="I1257" s="16" t="s">
        <v>32</v>
      </c>
    </row>
    <row r="1258" spans="1:9">
      <c r="A1258" s="63" t="s">
        <v>1632</v>
      </c>
      <c r="B1258" s="5" t="s">
        <v>366</v>
      </c>
      <c r="C1258" s="6">
        <v>4.8</v>
      </c>
      <c r="D1258" s="7">
        <v>1.4943</v>
      </c>
      <c r="E1258" s="25">
        <v>1</v>
      </c>
      <c r="F1258" s="26">
        <v>1.25</v>
      </c>
      <c r="G1258" s="183">
        <v>0.8</v>
      </c>
      <c r="H1258" s="8" t="s">
        <v>14</v>
      </c>
      <c r="I1258" s="9" t="s">
        <v>32</v>
      </c>
    </row>
    <row r="1259" spans="1:9">
      <c r="A1259" s="63" t="s">
        <v>1633</v>
      </c>
      <c r="B1259" s="5" t="s">
        <v>366</v>
      </c>
      <c r="C1259" s="6">
        <v>9.4499999999999993</v>
      </c>
      <c r="D1259" s="7">
        <v>2.5286</v>
      </c>
      <c r="E1259" s="25">
        <v>1</v>
      </c>
      <c r="F1259" s="26">
        <v>1.25</v>
      </c>
      <c r="G1259" s="183">
        <v>0.8</v>
      </c>
      <c r="H1259" s="8" t="s">
        <v>14</v>
      </c>
      <c r="I1259" s="9" t="s">
        <v>32</v>
      </c>
    </row>
    <row r="1260" spans="1:9">
      <c r="A1260" s="64" t="s">
        <v>1634</v>
      </c>
      <c r="B1260" s="10" t="s">
        <v>366</v>
      </c>
      <c r="C1260" s="11">
        <v>18.12</v>
      </c>
      <c r="D1260" s="12">
        <v>5.2394999999999996</v>
      </c>
      <c r="E1260" s="27">
        <v>1</v>
      </c>
      <c r="F1260" s="28">
        <v>1.25</v>
      </c>
      <c r="G1260" s="184">
        <v>0.8</v>
      </c>
      <c r="H1260" s="13" t="s">
        <v>14</v>
      </c>
      <c r="I1260" s="14" t="s">
        <v>32</v>
      </c>
    </row>
    <row r="1261" spans="1:9">
      <c r="A1261" s="63" t="s">
        <v>1635</v>
      </c>
      <c r="B1261" s="5" t="s">
        <v>367</v>
      </c>
      <c r="C1261" s="6">
        <v>2.4900000000000002</v>
      </c>
      <c r="D1261" s="7">
        <v>0.77239999999999998</v>
      </c>
      <c r="E1261" s="25">
        <v>1</v>
      </c>
      <c r="F1261" s="26">
        <v>1.25</v>
      </c>
      <c r="G1261" s="183">
        <v>0.8</v>
      </c>
      <c r="H1261" s="15" t="s">
        <v>14</v>
      </c>
      <c r="I1261" s="16" t="s">
        <v>32</v>
      </c>
    </row>
    <row r="1262" spans="1:9">
      <c r="A1262" s="63" t="s">
        <v>1636</v>
      </c>
      <c r="B1262" s="5" t="s">
        <v>367</v>
      </c>
      <c r="C1262" s="6">
        <v>4.6500000000000004</v>
      </c>
      <c r="D1262" s="7">
        <v>1.1820999999999999</v>
      </c>
      <c r="E1262" s="25">
        <v>1</v>
      </c>
      <c r="F1262" s="26">
        <v>1.25</v>
      </c>
      <c r="G1262" s="183">
        <v>0.8</v>
      </c>
      <c r="H1262" s="8" t="s">
        <v>14</v>
      </c>
      <c r="I1262" s="9" t="s">
        <v>32</v>
      </c>
    </row>
    <row r="1263" spans="1:9">
      <c r="A1263" s="63" t="s">
        <v>1637</v>
      </c>
      <c r="B1263" s="5" t="s">
        <v>367</v>
      </c>
      <c r="C1263" s="6">
        <v>8.93</v>
      </c>
      <c r="D1263" s="7">
        <v>2.0914999999999999</v>
      </c>
      <c r="E1263" s="25">
        <v>1</v>
      </c>
      <c r="F1263" s="26">
        <v>1.25</v>
      </c>
      <c r="G1263" s="183">
        <v>0.8</v>
      </c>
      <c r="H1263" s="8" t="s">
        <v>14</v>
      </c>
      <c r="I1263" s="9" t="s">
        <v>32</v>
      </c>
    </row>
    <row r="1264" spans="1:9">
      <c r="A1264" s="64" t="s">
        <v>1638</v>
      </c>
      <c r="B1264" s="10" t="s">
        <v>367</v>
      </c>
      <c r="C1264" s="11">
        <v>16.98</v>
      </c>
      <c r="D1264" s="12">
        <v>4.4847000000000001</v>
      </c>
      <c r="E1264" s="27">
        <v>1</v>
      </c>
      <c r="F1264" s="28">
        <v>1.25</v>
      </c>
      <c r="G1264" s="184">
        <v>0.8</v>
      </c>
      <c r="H1264" s="13" t="s">
        <v>14</v>
      </c>
      <c r="I1264" s="14" t="s">
        <v>32</v>
      </c>
    </row>
    <row r="1265" spans="1:9">
      <c r="A1265" s="63" t="s">
        <v>1639</v>
      </c>
      <c r="B1265" s="5" t="s">
        <v>368</v>
      </c>
      <c r="C1265" s="6"/>
      <c r="D1265" s="7"/>
      <c r="E1265" s="29">
        <v>1</v>
      </c>
      <c r="F1265" s="31">
        <v>1</v>
      </c>
      <c r="G1265" s="29"/>
      <c r="H1265" s="15" t="s">
        <v>35</v>
      </c>
      <c r="I1265" s="16" t="s">
        <v>35</v>
      </c>
    </row>
    <row r="1266" spans="1:9">
      <c r="A1266" s="64" t="s">
        <v>1640</v>
      </c>
      <c r="B1266" s="10" t="s">
        <v>369</v>
      </c>
      <c r="C1266" s="11"/>
      <c r="D1266" s="12"/>
      <c r="E1266" s="30">
        <v>1</v>
      </c>
      <c r="F1266" s="32">
        <v>1</v>
      </c>
      <c r="G1266" s="182"/>
      <c r="H1266" s="13" t="s">
        <v>35</v>
      </c>
      <c r="I1266" s="14" t="s">
        <v>35</v>
      </c>
    </row>
  </sheetData>
  <mergeCells count="13">
    <mergeCell ref="F6:F8"/>
    <mergeCell ref="G6:G8"/>
    <mergeCell ref="H6:I7"/>
    <mergeCell ref="A1:I1"/>
    <mergeCell ref="A2:I2"/>
    <mergeCell ref="A3:I3"/>
    <mergeCell ref="A4:I4"/>
    <mergeCell ref="A5:I5"/>
    <mergeCell ref="A6:A8"/>
    <mergeCell ref="B6:B8"/>
    <mergeCell ref="C6:C8"/>
    <mergeCell ref="D6:D8"/>
    <mergeCell ref="E6:E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pane ySplit="1" topLeftCell="A2" activePane="bottomLeft" state="frozen"/>
      <selection pane="bottomLeft" activeCell="A2" sqref="A2"/>
    </sheetView>
  </sheetViews>
  <sheetFormatPr defaultColWidth="9.140625" defaultRowHeight="12.75"/>
  <cols>
    <col min="1" max="2" width="9.140625" style="204"/>
    <col min="3" max="3" width="26.42578125" style="203" bestFit="1" customWidth="1"/>
    <col min="4" max="4" width="9.140625" style="204" customWidth="1"/>
    <col min="5" max="5" width="12.5703125" style="203" customWidth="1"/>
    <col min="6" max="6" width="9.85546875" style="232" customWidth="1"/>
    <col min="7" max="7" width="9.140625" style="198" customWidth="1"/>
    <col min="8" max="8" width="10.7109375" style="206" customWidth="1"/>
    <col min="9" max="9" width="10" style="236" customWidth="1"/>
    <col min="10" max="11" width="9.140625" style="206" customWidth="1"/>
    <col min="12" max="12" width="9.140625" style="240" customWidth="1"/>
    <col min="13" max="13" width="9.140625" style="198" customWidth="1"/>
    <col min="14" max="14" width="12.42578125" style="198" customWidth="1"/>
    <col min="15" max="15" width="9.140625" style="198" customWidth="1"/>
    <col min="16" max="16" width="9.140625" style="205"/>
    <col min="17" max="16384" width="9.140625" style="203"/>
  </cols>
  <sheetData>
    <row r="1" spans="1:16" ht="76.5">
      <c r="A1" s="199" t="s">
        <v>1840</v>
      </c>
      <c r="B1" s="199" t="s">
        <v>397</v>
      </c>
      <c r="C1" s="200" t="s">
        <v>58</v>
      </c>
      <c r="D1" s="199" t="s">
        <v>1756</v>
      </c>
      <c r="E1" s="201" t="s">
        <v>43</v>
      </c>
      <c r="F1" s="237" t="s">
        <v>1833</v>
      </c>
      <c r="G1" s="197" t="s">
        <v>398</v>
      </c>
      <c r="H1" s="202" t="s">
        <v>399</v>
      </c>
      <c r="I1" s="233" t="s">
        <v>1846</v>
      </c>
      <c r="J1" s="202" t="s">
        <v>1879</v>
      </c>
      <c r="K1" s="202" t="s">
        <v>2062</v>
      </c>
      <c r="L1" s="238" t="s">
        <v>2029</v>
      </c>
      <c r="M1" s="197" t="s">
        <v>2063</v>
      </c>
      <c r="N1" s="197" t="s">
        <v>1847</v>
      </c>
      <c r="O1" s="197" t="s">
        <v>2064</v>
      </c>
      <c r="P1" s="197" t="s">
        <v>2040</v>
      </c>
    </row>
    <row r="2" spans="1:16" s="216" customFormat="1">
      <c r="A2" s="215" t="s">
        <v>1792</v>
      </c>
      <c r="B2" s="215" t="s">
        <v>1704</v>
      </c>
      <c r="C2" s="216" t="s">
        <v>2084</v>
      </c>
      <c r="D2" s="215" t="s">
        <v>1758</v>
      </c>
      <c r="E2" s="216" t="s">
        <v>1755</v>
      </c>
      <c r="F2" s="231">
        <v>5295.4</v>
      </c>
      <c r="G2" s="217">
        <v>1.0366</v>
      </c>
      <c r="H2" s="218">
        <v>0.69599999999999995</v>
      </c>
      <c r="I2" s="234">
        <v>5430.29</v>
      </c>
      <c r="J2" s="218">
        <v>1</v>
      </c>
      <c r="K2" s="218">
        <v>0.22600000000000001</v>
      </c>
      <c r="L2" s="239">
        <v>65000</v>
      </c>
      <c r="M2" s="217">
        <v>1.0224</v>
      </c>
      <c r="N2" s="217">
        <v>0.97389999999999999</v>
      </c>
      <c r="O2" s="217">
        <v>0.99570000000000003</v>
      </c>
      <c r="P2" s="228"/>
    </row>
    <row r="3" spans="1:16">
      <c r="A3" s="215" t="s">
        <v>1771</v>
      </c>
      <c r="B3" s="215" t="s">
        <v>1671</v>
      </c>
      <c r="C3" s="216" t="s">
        <v>2085</v>
      </c>
      <c r="D3" s="215" t="s">
        <v>1758</v>
      </c>
      <c r="E3" s="216" t="s">
        <v>1755</v>
      </c>
      <c r="F3" s="231">
        <v>5295.4</v>
      </c>
      <c r="G3" s="217">
        <v>1.0366</v>
      </c>
      <c r="H3" s="218">
        <v>0.69599999999999995</v>
      </c>
      <c r="I3" s="234">
        <v>5430.29</v>
      </c>
      <c r="J3" s="218">
        <v>1</v>
      </c>
      <c r="K3" s="218">
        <v>0.26600000000000001</v>
      </c>
      <c r="L3" s="239">
        <v>65000</v>
      </c>
      <c r="M3" s="217">
        <v>0.98</v>
      </c>
      <c r="N3" s="217">
        <v>0.97389999999999999</v>
      </c>
      <c r="O3" s="217">
        <v>0.95440000000000003</v>
      </c>
      <c r="P3" s="228"/>
    </row>
    <row r="4" spans="1:16">
      <c r="A4" s="215" t="s">
        <v>2071</v>
      </c>
      <c r="B4" s="215" t="s">
        <v>2072</v>
      </c>
      <c r="C4" s="216" t="s">
        <v>2086</v>
      </c>
      <c r="D4" s="215" t="s">
        <v>1758</v>
      </c>
      <c r="E4" s="216" t="s">
        <v>1755</v>
      </c>
      <c r="F4" s="231">
        <v>5295.4</v>
      </c>
      <c r="G4" s="217">
        <v>1.0366</v>
      </c>
      <c r="H4" s="218">
        <v>0.69599999999999995</v>
      </c>
      <c r="I4" s="234">
        <v>5430.29</v>
      </c>
      <c r="J4" s="218">
        <v>1</v>
      </c>
      <c r="K4" s="218">
        <v>0.24</v>
      </c>
      <c r="L4" s="239">
        <v>65000</v>
      </c>
      <c r="M4" s="217">
        <v>1</v>
      </c>
      <c r="N4" s="217">
        <v>0.97389999999999999</v>
      </c>
      <c r="O4" s="217">
        <v>0.97389999999999999</v>
      </c>
      <c r="P4" s="228"/>
    </row>
    <row r="5" spans="1:16">
      <c r="A5" s="215" t="s">
        <v>1770</v>
      </c>
      <c r="B5" s="215" t="s">
        <v>1671</v>
      </c>
      <c r="C5" s="216" t="s">
        <v>2087</v>
      </c>
      <c r="D5" s="215" t="s">
        <v>1758</v>
      </c>
      <c r="E5" s="216" t="s">
        <v>1755</v>
      </c>
      <c r="F5" s="231">
        <v>5295.4</v>
      </c>
      <c r="G5" s="217">
        <v>1.0366</v>
      </c>
      <c r="H5" s="218">
        <v>0.69599999999999995</v>
      </c>
      <c r="I5" s="234">
        <v>5430.29</v>
      </c>
      <c r="J5" s="218">
        <v>1</v>
      </c>
      <c r="K5" s="218">
        <v>0.26600000000000001</v>
      </c>
      <c r="L5" s="239">
        <v>65000</v>
      </c>
      <c r="M5" s="217">
        <v>0.98</v>
      </c>
      <c r="N5" s="217">
        <v>0.97389999999999999</v>
      </c>
      <c r="O5" s="217">
        <v>0.95440000000000003</v>
      </c>
      <c r="P5" s="228"/>
    </row>
    <row r="6" spans="1:16">
      <c r="A6" s="215" t="s">
        <v>1839</v>
      </c>
      <c r="B6" s="215" t="s">
        <v>1841</v>
      </c>
      <c r="C6" s="216" t="s">
        <v>2088</v>
      </c>
      <c r="D6" s="215" t="s">
        <v>1758</v>
      </c>
      <c r="E6" s="216" t="s">
        <v>1838</v>
      </c>
      <c r="F6" s="231">
        <v>3436.08</v>
      </c>
      <c r="G6" s="217">
        <v>1.0366</v>
      </c>
      <c r="H6" s="218">
        <v>0.69599999999999995</v>
      </c>
      <c r="I6" s="234">
        <v>3523.61</v>
      </c>
      <c r="J6" s="218">
        <v>1</v>
      </c>
      <c r="K6" s="218">
        <v>0.33300000000000002</v>
      </c>
      <c r="L6" s="239">
        <v>65000</v>
      </c>
      <c r="M6" s="217">
        <v>1</v>
      </c>
      <c r="N6" s="217">
        <v>0.97389999999999999</v>
      </c>
      <c r="O6" s="217">
        <v>0.97389999999999999</v>
      </c>
      <c r="P6" s="228"/>
    </row>
    <row r="7" spans="1:16">
      <c r="A7" s="215" t="s">
        <v>1797</v>
      </c>
      <c r="B7" s="215" t="s">
        <v>1712</v>
      </c>
      <c r="C7" s="216" t="s">
        <v>2089</v>
      </c>
      <c r="D7" s="215" t="s">
        <v>1758</v>
      </c>
      <c r="E7" s="216" t="s">
        <v>1838</v>
      </c>
      <c r="F7" s="231">
        <v>3436.08</v>
      </c>
      <c r="G7" s="217">
        <v>1.0366</v>
      </c>
      <c r="H7" s="218">
        <v>0.69599999999999995</v>
      </c>
      <c r="I7" s="234">
        <v>3523.61</v>
      </c>
      <c r="J7" s="218">
        <v>1</v>
      </c>
      <c r="K7" s="218">
        <v>0.23499999999999999</v>
      </c>
      <c r="L7" s="239">
        <v>65000</v>
      </c>
      <c r="M7" s="217">
        <v>1</v>
      </c>
      <c r="N7" s="217">
        <v>0.97389999999999999</v>
      </c>
      <c r="O7" s="217">
        <v>0.97389999999999999</v>
      </c>
      <c r="P7" s="228"/>
    </row>
    <row r="8" spans="1:16">
      <c r="A8" s="215" t="s">
        <v>1788</v>
      </c>
      <c r="B8" s="215" t="s">
        <v>1697</v>
      </c>
      <c r="C8" s="216" t="s">
        <v>1698</v>
      </c>
      <c r="D8" s="215" t="s">
        <v>1758</v>
      </c>
      <c r="E8" s="216" t="s">
        <v>1754</v>
      </c>
      <c r="F8" s="231">
        <v>5295.4</v>
      </c>
      <c r="G8" s="217">
        <v>1.0366</v>
      </c>
      <c r="H8" s="218">
        <v>0.69599999999999995</v>
      </c>
      <c r="I8" s="234">
        <v>5430.29</v>
      </c>
      <c r="J8" s="218">
        <v>1</v>
      </c>
      <c r="K8" s="218">
        <v>0.19</v>
      </c>
      <c r="L8" s="239">
        <v>65000</v>
      </c>
      <c r="M8" s="217">
        <v>0.99280000000000002</v>
      </c>
      <c r="N8" s="217">
        <v>0.97389999999999999</v>
      </c>
      <c r="O8" s="217">
        <v>0.96689999999999998</v>
      </c>
      <c r="P8" s="228"/>
    </row>
    <row r="9" spans="1:16">
      <c r="A9" s="215" t="s">
        <v>1778</v>
      </c>
      <c r="B9" s="215" t="s">
        <v>1681</v>
      </c>
      <c r="C9" s="216" t="s">
        <v>1682</v>
      </c>
      <c r="D9" s="215" t="s">
        <v>1758</v>
      </c>
      <c r="E9" s="216" t="s">
        <v>1755</v>
      </c>
      <c r="F9" s="231">
        <v>5295.4</v>
      </c>
      <c r="G9" s="217">
        <v>1.0366</v>
      </c>
      <c r="H9" s="218">
        <v>0.69599999999999995</v>
      </c>
      <c r="I9" s="234">
        <v>5430.29</v>
      </c>
      <c r="J9" s="218">
        <v>1</v>
      </c>
      <c r="K9" s="218">
        <v>0.19800000000000001</v>
      </c>
      <c r="L9" s="239">
        <v>65000</v>
      </c>
      <c r="M9" s="217">
        <v>1.0395000000000001</v>
      </c>
      <c r="N9" s="217">
        <v>0.97389999999999999</v>
      </c>
      <c r="O9" s="217">
        <v>1.0124</v>
      </c>
      <c r="P9" s="228"/>
    </row>
    <row r="10" spans="1:16">
      <c r="A10" s="215" t="s">
        <v>2058</v>
      </c>
      <c r="B10" s="215" t="s">
        <v>1665</v>
      </c>
      <c r="C10" s="216" t="s">
        <v>2090</v>
      </c>
      <c r="D10" s="215" t="s">
        <v>1758</v>
      </c>
      <c r="E10" s="216" t="s">
        <v>1754</v>
      </c>
      <c r="F10" s="231">
        <v>5295.4</v>
      </c>
      <c r="G10" s="217">
        <v>1.0366</v>
      </c>
      <c r="H10" s="218">
        <v>0.69599999999999995</v>
      </c>
      <c r="I10" s="234">
        <v>5430.29</v>
      </c>
      <c r="J10" s="218">
        <v>1</v>
      </c>
      <c r="K10" s="218">
        <v>0.315</v>
      </c>
      <c r="L10" s="239">
        <v>65000</v>
      </c>
      <c r="M10" s="217">
        <v>1.0079</v>
      </c>
      <c r="N10" s="217">
        <v>0.97389999999999999</v>
      </c>
      <c r="O10" s="217">
        <v>0.98160000000000003</v>
      </c>
      <c r="P10" s="228"/>
    </row>
    <row r="11" spans="1:16">
      <c r="A11" s="215" t="s">
        <v>1791</v>
      </c>
      <c r="B11" s="215" t="s">
        <v>1702</v>
      </c>
      <c r="C11" s="216" t="s">
        <v>1703</v>
      </c>
      <c r="D11" s="215" t="s">
        <v>1758</v>
      </c>
      <c r="E11" s="216" t="s">
        <v>1755</v>
      </c>
      <c r="F11" s="231">
        <v>5295.4</v>
      </c>
      <c r="G11" s="217">
        <v>1.0366</v>
      </c>
      <c r="H11" s="218">
        <v>0.69599999999999995</v>
      </c>
      <c r="I11" s="234">
        <v>5430.29</v>
      </c>
      <c r="J11" s="218">
        <v>1</v>
      </c>
      <c r="K11" s="218">
        <v>0.224</v>
      </c>
      <c r="L11" s="239">
        <v>65000</v>
      </c>
      <c r="M11" s="217">
        <v>1.0143</v>
      </c>
      <c r="N11" s="217">
        <v>0.97389999999999999</v>
      </c>
      <c r="O11" s="217">
        <v>0.98780000000000001</v>
      </c>
      <c r="P11" s="228"/>
    </row>
    <row r="12" spans="1:16">
      <c r="A12" s="215" t="s">
        <v>1781</v>
      </c>
      <c r="B12" s="215" t="s">
        <v>1686</v>
      </c>
      <c r="C12" s="216" t="s">
        <v>1687</v>
      </c>
      <c r="D12" s="215" t="s">
        <v>1758</v>
      </c>
      <c r="E12" s="216" t="s">
        <v>1755</v>
      </c>
      <c r="F12" s="231">
        <v>5295.4</v>
      </c>
      <c r="G12" s="217">
        <v>1.0366</v>
      </c>
      <c r="H12" s="218">
        <v>0.69599999999999995</v>
      </c>
      <c r="I12" s="234">
        <v>5430.29</v>
      </c>
      <c r="J12" s="218">
        <v>1</v>
      </c>
      <c r="K12" s="218">
        <v>0.254</v>
      </c>
      <c r="L12" s="239">
        <v>65000</v>
      </c>
      <c r="M12" s="217">
        <v>0.97050000000000003</v>
      </c>
      <c r="N12" s="217">
        <v>0.97389999999999999</v>
      </c>
      <c r="O12" s="217">
        <v>0.94520000000000004</v>
      </c>
      <c r="P12" s="228"/>
    </row>
    <row r="13" spans="1:16">
      <c r="A13" s="215" t="s">
        <v>1799</v>
      </c>
      <c r="B13" s="215" t="s">
        <v>1715</v>
      </c>
      <c r="C13" s="216" t="s">
        <v>1716</v>
      </c>
      <c r="D13" s="215" t="s">
        <v>1758</v>
      </c>
      <c r="E13" s="216" t="s">
        <v>1755</v>
      </c>
      <c r="F13" s="231">
        <v>5295.4</v>
      </c>
      <c r="G13" s="217">
        <v>1.0366</v>
      </c>
      <c r="H13" s="218">
        <v>0.69599999999999995</v>
      </c>
      <c r="I13" s="234">
        <v>5430.29</v>
      </c>
      <c r="J13" s="218">
        <v>1</v>
      </c>
      <c r="K13" s="218">
        <v>0.18</v>
      </c>
      <c r="L13" s="239">
        <v>65000</v>
      </c>
      <c r="M13" s="217">
        <v>1.0047999999999999</v>
      </c>
      <c r="N13" s="217">
        <v>0.97389999999999999</v>
      </c>
      <c r="O13" s="217">
        <v>0.97860000000000003</v>
      </c>
      <c r="P13" s="228"/>
    </row>
    <row r="14" spans="1:16">
      <c r="A14" s="215" t="s">
        <v>1804</v>
      </c>
      <c r="B14" s="215" t="s">
        <v>1725</v>
      </c>
      <c r="C14" s="216" t="s">
        <v>1726</v>
      </c>
      <c r="D14" s="215" t="s">
        <v>1758</v>
      </c>
      <c r="E14" s="216" t="s">
        <v>1755</v>
      </c>
      <c r="F14" s="231">
        <v>5295.4</v>
      </c>
      <c r="G14" s="217">
        <v>1.0366</v>
      </c>
      <c r="H14" s="218">
        <v>0.69599999999999995</v>
      </c>
      <c r="I14" s="234">
        <v>5430.29</v>
      </c>
      <c r="J14" s="218">
        <v>1</v>
      </c>
      <c r="K14" s="218">
        <v>0.248</v>
      </c>
      <c r="L14" s="239">
        <v>65000</v>
      </c>
      <c r="M14" s="217">
        <v>0.99039999999999995</v>
      </c>
      <c r="N14" s="217">
        <v>0.97389999999999999</v>
      </c>
      <c r="O14" s="217">
        <v>0.96460000000000001</v>
      </c>
      <c r="P14" s="228"/>
    </row>
    <row r="15" spans="1:16">
      <c r="A15" s="215" t="s">
        <v>2034</v>
      </c>
      <c r="B15" s="215" t="s">
        <v>2060</v>
      </c>
      <c r="C15" s="216" t="s">
        <v>2035</v>
      </c>
      <c r="D15" s="215" t="s">
        <v>1758</v>
      </c>
      <c r="E15" s="216" t="s">
        <v>1754</v>
      </c>
      <c r="F15" s="231">
        <v>5295.4</v>
      </c>
      <c r="G15" s="217">
        <v>1.0366</v>
      </c>
      <c r="H15" s="218">
        <v>0.69599999999999995</v>
      </c>
      <c r="I15" s="234">
        <v>5430.29</v>
      </c>
      <c r="J15" s="218">
        <v>1</v>
      </c>
      <c r="K15" s="218">
        <v>0.379</v>
      </c>
      <c r="L15" s="239">
        <v>65000</v>
      </c>
      <c r="M15" s="217">
        <v>0.98709999999999998</v>
      </c>
      <c r="N15" s="217">
        <v>0.97389999999999999</v>
      </c>
      <c r="O15" s="217">
        <v>0.96130000000000004</v>
      </c>
      <c r="P15" s="228"/>
    </row>
    <row r="16" spans="1:16">
      <c r="A16" s="215" t="s">
        <v>1834</v>
      </c>
      <c r="B16" s="215" t="s">
        <v>1842</v>
      </c>
      <c r="C16" s="216" t="s">
        <v>1843</v>
      </c>
      <c r="D16" s="215" t="s">
        <v>1758</v>
      </c>
      <c r="E16" s="216" t="s">
        <v>1838</v>
      </c>
      <c r="F16" s="231">
        <v>3436.08</v>
      </c>
      <c r="G16" s="217">
        <v>1.0366</v>
      </c>
      <c r="H16" s="218">
        <v>0.69599999999999995</v>
      </c>
      <c r="I16" s="234">
        <v>3523.61</v>
      </c>
      <c r="J16" s="218">
        <v>1</v>
      </c>
      <c r="K16" s="218">
        <v>0.16500000000000001</v>
      </c>
      <c r="L16" s="239">
        <v>65000</v>
      </c>
      <c r="M16" s="217">
        <v>1</v>
      </c>
      <c r="N16" s="217">
        <v>0.97389999999999999</v>
      </c>
      <c r="O16" s="217">
        <v>0.97389999999999999</v>
      </c>
      <c r="P16" s="228"/>
    </row>
    <row r="17" spans="1:16">
      <c r="A17" s="215" t="s">
        <v>1806</v>
      </c>
      <c r="B17" s="215" t="s">
        <v>1729</v>
      </c>
      <c r="C17" s="216" t="s">
        <v>2091</v>
      </c>
      <c r="D17" s="215" t="s">
        <v>1758</v>
      </c>
      <c r="E17" s="216" t="s">
        <v>1755</v>
      </c>
      <c r="F17" s="231">
        <v>5295.4</v>
      </c>
      <c r="G17" s="217">
        <v>1.0366</v>
      </c>
      <c r="H17" s="218">
        <v>0.69599999999999995</v>
      </c>
      <c r="I17" s="234">
        <v>5430.29</v>
      </c>
      <c r="J17" s="218">
        <v>1</v>
      </c>
      <c r="K17" s="218">
        <v>0.38100000000000001</v>
      </c>
      <c r="L17" s="239">
        <v>65000</v>
      </c>
      <c r="M17" s="217">
        <v>1.0334000000000001</v>
      </c>
      <c r="N17" s="217">
        <v>0.97389999999999999</v>
      </c>
      <c r="O17" s="217">
        <v>1.0064</v>
      </c>
      <c r="P17" s="228"/>
    </row>
    <row r="18" spans="1:16">
      <c r="A18" s="215" t="s">
        <v>2073</v>
      </c>
      <c r="B18" s="215" t="s">
        <v>1672</v>
      </c>
      <c r="C18" s="216" t="s">
        <v>2092</v>
      </c>
      <c r="D18" s="215" t="s">
        <v>1758</v>
      </c>
      <c r="E18" s="216" t="s">
        <v>1755</v>
      </c>
      <c r="F18" s="231">
        <v>5295.4</v>
      </c>
      <c r="G18" s="217">
        <v>1.0907</v>
      </c>
      <c r="H18" s="218">
        <v>0.69599999999999995</v>
      </c>
      <c r="I18" s="234">
        <v>5629.68</v>
      </c>
      <c r="J18" s="218">
        <v>1</v>
      </c>
      <c r="K18" s="218">
        <v>0.17100000000000001</v>
      </c>
      <c r="L18" s="239">
        <v>65000</v>
      </c>
      <c r="M18" s="217">
        <v>1.3369</v>
      </c>
      <c r="N18" s="217">
        <v>0.97389999999999999</v>
      </c>
      <c r="O18" s="217">
        <v>1.302</v>
      </c>
      <c r="P18" s="228"/>
    </row>
    <row r="19" spans="1:16">
      <c r="A19" s="215" t="s">
        <v>1789</v>
      </c>
      <c r="B19" s="215" t="s">
        <v>1699</v>
      </c>
      <c r="C19" s="216" t="s">
        <v>2093</v>
      </c>
      <c r="D19" s="215" t="s">
        <v>1758</v>
      </c>
      <c r="E19" s="216" t="s">
        <v>1755</v>
      </c>
      <c r="F19" s="231">
        <v>5295.4</v>
      </c>
      <c r="G19" s="217">
        <v>1.0366</v>
      </c>
      <c r="H19" s="218">
        <v>0.69599999999999995</v>
      </c>
      <c r="I19" s="234">
        <v>5430.29</v>
      </c>
      <c r="J19" s="218">
        <v>1</v>
      </c>
      <c r="K19" s="218">
        <v>0.23899999999999999</v>
      </c>
      <c r="L19" s="239">
        <v>65000</v>
      </c>
      <c r="M19" s="217">
        <v>1.0068999999999999</v>
      </c>
      <c r="N19" s="217">
        <v>0.97389999999999999</v>
      </c>
      <c r="O19" s="217">
        <v>0.98060000000000003</v>
      </c>
      <c r="P19" s="228"/>
    </row>
    <row r="20" spans="1:16">
      <c r="A20" s="215" t="s">
        <v>2074</v>
      </c>
      <c r="B20" s="215" t="s">
        <v>1684</v>
      </c>
      <c r="C20" s="216" t="s">
        <v>2094</v>
      </c>
      <c r="D20" s="215" t="s">
        <v>1758</v>
      </c>
      <c r="E20" s="216" t="s">
        <v>1755</v>
      </c>
      <c r="F20" s="231">
        <v>5295.4</v>
      </c>
      <c r="G20" s="217">
        <v>0.9133</v>
      </c>
      <c r="H20" s="218">
        <v>0.62</v>
      </c>
      <c r="I20" s="234">
        <v>5010.75</v>
      </c>
      <c r="J20" s="218">
        <v>1</v>
      </c>
      <c r="K20" s="218">
        <v>0.224</v>
      </c>
      <c r="L20" s="239">
        <v>65000</v>
      </c>
      <c r="M20" s="217">
        <v>0.98329999999999995</v>
      </c>
      <c r="N20" s="217">
        <v>0.97389999999999999</v>
      </c>
      <c r="O20" s="217">
        <v>0.95760000000000001</v>
      </c>
      <c r="P20" s="228"/>
    </row>
    <row r="21" spans="1:16">
      <c r="A21" s="215" t="s">
        <v>2075</v>
      </c>
      <c r="B21" s="215" t="s">
        <v>1710</v>
      </c>
      <c r="C21" s="216" t="s">
        <v>2095</v>
      </c>
      <c r="D21" s="215" t="s">
        <v>1758</v>
      </c>
      <c r="E21" s="216" t="s">
        <v>1755</v>
      </c>
      <c r="F21" s="231">
        <v>5295.4</v>
      </c>
      <c r="G21" s="217">
        <v>0.9133</v>
      </c>
      <c r="H21" s="218">
        <v>0.62</v>
      </c>
      <c r="I21" s="234">
        <v>5010.75</v>
      </c>
      <c r="J21" s="218">
        <v>1</v>
      </c>
      <c r="K21" s="218">
        <v>0.24199999999999999</v>
      </c>
      <c r="L21" s="239">
        <v>65000</v>
      </c>
      <c r="M21" s="217">
        <v>0.99760000000000004</v>
      </c>
      <c r="N21" s="217">
        <v>0.97389999999999999</v>
      </c>
      <c r="O21" s="217">
        <v>0.97160000000000002</v>
      </c>
      <c r="P21" s="228"/>
    </row>
    <row r="22" spans="1:16">
      <c r="A22" s="215" t="s">
        <v>1759</v>
      </c>
      <c r="B22" s="215" t="s">
        <v>1651</v>
      </c>
      <c r="C22" s="216" t="s">
        <v>2096</v>
      </c>
      <c r="D22" s="215" t="s">
        <v>1758</v>
      </c>
      <c r="E22" s="216" t="s">
        <v>1755</v>
      </c>
      <c r="F22" s="231">
        <v>5295.4</v>
      </c>
      <c r="G22" s="217">
        <v>1.0366</v>
      </c>
      <c r="H22" s="218">
        <v>0.69599999999999995</v>
      </c>
      <c r="I22" s="234">
        <v>5430.29</v>
      </c>
      <c r="J22" s="218">
        <v>1</v>
      </c>
      <c r="K22" s="218">
        <v>0.216</v>
      </c>
      <c r="L22" s="239">
        <v>65000</v>
      </c>
      <c r="M22" s="217">
        <v>0.99770000000000003</v>
      </c>
      <c r="N22" s="217">
        <v>0.97389999999999999</v>
      </c>
      <c r="O22" s="217">
        <v>0.97170000000000001</v>
      </c>
      <c r="P22" s="228"/>
    </row>
    <row r="23" spans="1:16">
      <c r="A23" s="215" t="s">
        <v>1808</v>
      </c>
      <c r="B23" s="215" t="s">
        <v>1732</v>
      </c>
      <c r="C23" s="216" t="s">
        <v>2097</v>
      </c>
      <c r="D23" s="215" t="s">
        <v>1758</v>
      </c>
      <c r="E23" s="216" t="s">
        <v>1823</v>
      </c>
      <c r="F23" s="231">
        <v>5295.4</v>
      </c>
      <c r="G23" s="217">
        <v>0.9133</v>
      </c>
      <c r="H23" s="218">
        <v>0.62</v>
      </c>
      <c r="I23" s="234">
        <v>5010.75</v>
      </c>
      <c r="J23" s="218">
        <v>1</v>
      </c>
      <c r="K23" s="218">
        <v>0.29799999999999999</v>
      </c>
      <c r="L23" s="239">
        <v>5000</v>
      </c>
      <c r="M23" s="217">
        <v>0.98760000000000003</v>
      </c>
      <c r="N23" s="217">
        <v>0.97389999999999999</v>
      </c>
      <c r="O23" s="217">
        <v>0.96179999999999999</v>
      </c>
      <c r="P23" s="228"/>
    </row>
    <row r="24" spans="1:16">
      <c r="A24" s="229" t="s">
        <v>2033</v>
      </c>
      <c r="B24" s="215" t="s">
        <v>1678</v>
      </c>
      <c r="C24" s="216" t="s">
        <v>2098</v>
      </c>
      <c r="D24" s="215" t="s">
        <v>1758</v>
      </c>
      <c r="E24" s="216" t="s">
        <v>1754</v>
      </c>
      <c r="F24" s="231">
        <v>5295.4</v>
      </c>
      <c r="G24" s="217">
        <v>0.9133</v>
      </c>
      <c r="H24" s="218">
        <v>0.62</v>
      </c>
      <c r="I24" s="235">
        <v>5010.75</v>
      </c>
      <c r="J24" s="218">
        <v>1</v>
      </c>
      <c r="K24" s="218">
        <v>0.32</v>
      </c>
      <c r="L24" s="239">
        <v>65000</v>
      </c>
      <c r="M24" s="217">
        <v>0.99270000000000003</v>
      </c>
      <c r="N24" s="217">
        <v>0.97389999999999999</v>
      </c>
      <c r="O24" s="217">
        <v>0.96679999999999999</v>
      </c>
      <c r="P24" s="228"/>
    </row>
    <row r="25" spans="1:16">
      <c r="A25" s="215" t="s">
        <v>1763</v>
      </c>
      <c r="B25" s="215" t="s">
        <v>1657</v>
      </c>
      <c r="C25" s="216" t="s">
        <v>1658</v>
      </c>
      <c r="D25" s="215" t="s">
        <v>1758</v>
      </c>
      <c r="E25" s="216" t="s">
        <v>1755</v>
      </c>
      <c r="F25" s="231">
        <v>5295.4</v>
      </c>
      <c r="G25" s="217">
        <v>0.9133</v>
      </c>
      <c r="H25" s="218">
        <v>0.62</v>
      </c>
      <c r="I25" s="235">
        <v>5010.75</v>
      </c>
      <c r="J25" s="218">
        <v>1</v>
      </c>
      <c r="K25" s="218">
        <v>0.246</v>
      </c>
      <c r="L25" s="239">
        <v>65000</v>
      </c>
      <c r="M25" s="217">
        <v>1.0208999999999999</v>
      </c>
      <c r="N25" s="217">
        <v>0.97389999999999999</v>
      </c>
      <c r="O25" s="217">
        <v>0.99429999999999996</v>
      </c>
      <c r="P25" s="228"/>
    </row>
    <row r="26" spans="1:16">
      <c r="A26" s="215" t="s">
        <v>1762</v>
      </c>
      <c r="B26" s="215" t="s">
        <v>1655</v>
      </c>
      <c r="C26" s="216" t="s">
        <v>1656</v>
      </c>
      <c r="D26" s="215" t="s">
        <v>1758</v>
      </c>
      <c r="E26" s="216" t="s">
        <v>1755</v>
      </c>
      <c r="F26" s="231">
        <v>5295.4</v>
      </c>
      <c r="G26" s="217">
        <v>0.9133</v>
      </c>
      <c r="H26" s="218">
        <v>0.62</v>
      </c>
      <c r="I26" s="234">
        <v>5010.75</v>
      </c>
      <c r="J26" s="218">
        <v>1</v>
      </c>
      <c r="K26" s="218">
        <v>0.23699999999999999</v>
      </c>
      <c r="L26" s="239">
        <v>65000</v>
      </c>
      <c r="M26" s="217">
        <v>1.0233000000000001</v>
      </c>
      <c r="N26" s="217">
        <v>0.97389999999999999</v>
      </c>
      <c r="O26" s="217">
        <v>0.99660000000000004</v>
      </c>
      <c r="P26" s="228"/>
    </row>
    <row r="27" spans="1:16">
      <c r="A27" s="215" t="s">
        <v>1773</v>
      </c>
      <c r="B27" s="215" t="s">
        <v>1673</v>
      </c>
      <c r="C27" s="216" t="s">
        <v>2099</v>
      </c>
      <c r="D27" s="215" t="s">
        <v>1758</v>
      </c>
      <c r="E27" s="216" t="s">
        <v>1755</v>
      </c>
      <c r="F27" s="231">
        <v>5295.4</v>
      </c>
      <c r="G27" s="217">
        <v>1.0907</v>
      </c>
      <c r="H27" s="218">
        <v>0.69599999999999995</v>
      </c>
      <c r="I27" s="234">
        <v>5629.68</v>
      </c>
      <c r="J27" s="218">
        <v>1</v>
      </c>
      <c r="K27" s="218">
        <v>0.17399999999999999</v>
      </c>
      <c r="L27" s="239">
        <v>65000</v>
      </c>
      <c r="M27" s="217">
        <v>1.018</v>
      </c>
      <c r="N27" s="217">
        <v>0.97389999999999999</v>
      </c>
      <c r="O27" s="217">
        <v>0.99139999999999995</v>
      </c>
      <c r="P27" s="228"/>
    </row>
    <row r="28" spans="1:16">
      <c r="A28" s="215" t="s">
        <v>1815</v>
      </c>
      <c r="B28" s="215" t="s">
        <v>1743</v>
      </c>
      <c r="C28" s="216" t="s">
        <v>1744</v>
      </c>
      <c r="D28" s="215" t="s">
        <v>1758</v>
      </c>
      <c r="E28" s="216" t="s">
        <v>1823</v>
      </c>
      <c r="F28" s="231">
        <v>5295.4</v>
      </c>
      <c r="G28" s="217">
        <v>0.9133</v>
      </c>
      <c r="H28" s="218">
        <v>0.62</v>
      </c>
      <c r="I28" s="234">
        <v>5010.75</v>
      </c>
      <c r="J28" s="218">
        <v>1</v>
      </c>
      <c r="K28" s="218">
        <v>0.29799999999999999</v>
      </c>
      <c r="L28" s="239">
        <v>5000</v>
      </c>
      <c r="M28" s="217">
        <v>0.93269999999999997</v>
      </c>
      <c r="N28" s="217">
        <v>0.97389999999999999</v>
      </c>
      <c r="O28" s="217">
        <v>0.90839999999999999</v>
      </c>
      <c r="P28" s="228"/>
    </row>
    <row r="29" spans="1:16">
      <c r="A29" s="215" t="s">
        <v>2076</v>
      </c>
      <c r="B29" s="215" t="s">
        <v>1743</v>
      </c>
      <c r="C29" s="216" t="s">
        <v>2100</v>
      </c>
      <c r="D29" s="215" t="s">
        <v>1758</v>
      </c>
      <c r="E29" s="216" t="s">
        <v>1823</v>
      </c>
      <c r="F29" s="231">
        <v>5295.4</v>
      </c>
      <c r="G29" s="217">
        <v>0.9133</v>
      </c>
      <c r="H29" s="218">
        <v>0.62</v>
      </c>
      <c r="I29" s="234">
        <v>5010.75</v>
      </c>
      <c r="J29" s="218">
        <v>1</v>
      </c>
      <c r="K29" s="218">
        <v>0.29799999999999999</v>
      </c>
      <c r="L29" s="239">
        <v>5000</v>
      </c>
      <c r="M29" s="217">
        <v>0.93269999999999997</v>
      </c>
      <c r="N29" s="217">
        <v>0.97389999999999999</v>
      </c>
      <c r="O29" s="217">
        <v>0.90839999999999999</v>
      </c>
      <c r="P29" s="228"/>
    </row>
    <row r="30" spans="1:16">
      <c r="A30" s="215" t="s">
        <v>1813</v>
      </c>
      <c r="B30" s="215" t="s">
        <v>1739</v>
      </c>
      <c r="C30" s="216" t="s">
        <v>1740</v>
      </c>
      <c r="D30" s="215" t="s">
        <v>1758</v>
      </c>
      <c r="E30" s="216" t="s">
        <v>1823</v>
      </c>
      <c r="F30" s="231">
        <v>5295.4</v>
      </c>
      <c r="G30" s="217">
        <v>0.9133</v>
      </c>
      <c r="H30" s="218">
        <v>0.62</v>
      </c>
      <c r="I30" s="234">
        <v>5010.75</v>
      </c>
      <c r="J30" s="218">
        <v>1</v>
      </c>
      <c r="K30" s="218">
        <v>0.29799999999999999</v>
      </c>
      <c r="L30" s="239">
        <v>5000</v>
      </c>
      <c r="M30" s="217">
        <v>0.97170000000000001</v>
      </c>
      <c r="N30" s="217">
        <v>0.97389999999999999</v>
      </c>
      <c r="O30" s="217">
        <v>0.94630000000000003</v>
      </c>
      <c r="P30" s="228"/>
    </row>
    <row r="31" spans="1:16">
      <c r="A31" s="215" t="s">
        <v>2077</v>
      </c>
      <c r="B31" s="215" t="s">
        <v>1700</v>
      </c>
      <c r="C31" s="216" t="s">
        <v>2101</v>
      </c>
      <c r="D31" s="215" t="s">
        <v>1758</v>
      </c>
      <c r="E31" s="216" t="s">
        <v>1755</v>
      </c>
      <c r="F31" s="231">
        <v>5295.4</v>
      </c>
      <c r="G31" s="217">
        <v>1.0366</v>
      </c>
      <c r="H31" s="218">
        <v>0.69599999999999995</v>
      </c>
      <c r="I31" s="234">
        <v>5430.29</v>
      </c>
      <c r="J31" s="218">
        <v>1</v>
      </c>
      <c r="K31" s="218">
        <v>0.20699999999999999</v>
      </c>
      <c r="L31" s="239">
        <v>65000</v>
      </c>
      <c r="M31" s="217">
        <v>1.0285</v>
      </c>
      <c r="N31" s="217">
        <v>0.97389999999999999</v>
      </c>
      <c r="O31" s="217">
        <v>1.0017</v>
      </c>
      <c r="P31" s="228"/>
    </row>
    <row r="32" spans="1:16">
      <c r="A32" s="215" t="s">
        <v>2052</v>
      </c>
      <c r="B32" s="215" t="s">
        <v>2049</v>
      </c>
      <c r="C32" s="216" t="s">
        <v>2102</v>
      </c>
      <c r="D32" s="215" t="s">
        <v>1758</v>
      </c>
      <c r="E32" s="216" t="s">
        <v>1755</v>
      </c>
      <c r="F32" s="231">
        <v>5295.4</v>
      </c>
      <c r="G32" s="217">
        <v>0.96360000000000001</v>
      </c>
      <c r="H32" s="218">
        <v>0.62</v>
      </c>
      <c r="I32" s="234">
        <v>5175.8900000000003</v>
      </c>
      <c r="J32" s="218">
        <v>1</v>
      </c>
      <c r="K32" s="218">
        <v>0.41899999999999998</v>
      </c>
      <c r="L32" s="239">
        <v>65000</v>
      </c>
      <c r="M32" s="217">
        <v>0.92969999999999997</v>
      </c>
      <c r="N32" s="217">
        <v>0.97389999999999999</v>
      </c>
      <c r="O32" s="217">
        <v>0.90539999999999998</v>
      </c>
      <c r="P32" s="228" t="s">
        <v>2041</v>
      </c>
    </row>
    <row r="33" spans="1:16">
      <c r="A33" s="215" t="s">
        <v>1768</v>
      </c>
      <c r="B33" s="215" t="s">
        <v>1668</v>
      </c>
      <c r="C33" s="216" t="s">
        <v>2103</v>
      </c>
      <c r="D33" s="215" t="s">
        <v>1758</v>
      </c>
      <c r="E33" s="216" t="s">
        <v>1754</v>
      </c>
      <c r="F33" s="231">
        <v>5295.4</v>
      </c>
      <c r="G33" s="217">
        <v>1.2357</v>
      </c>
      <c r="H33" s="218">
        <v>0.69599999999999995</v>
      </c>
      <c r="I33" s="234">
        <v>6164.1</v>
      </c>
      <c r="J33" s="218">
        <v>1</v>
      </c>
      <c r="K33" s="218">
        <v>0.33700000000000002</v>
      </c>
      <c r="L33" s="239">
        <v>65000</v>
      </c>
      <c r="M33" s="217">
        <v>0.96989999999999998</v>
      </c>
      <c r="N33" s="217">
        <v>0.97389999999999999</v>
      </c>
      <c r="O33" s="217">
        <v>0.9446</v>
      </c>
      <c r="P33" s="228"/>
    </row>
    <row r="34" spans="1:16">
      <c r="A34" s="215" t="s">
        <v>2037</v>
      </c>
      <c r="B34" s="215" t="s">
        <v>2039</v>
      </c>
      <c r="C34" s="216" t="s">
        <v>2038</v>
      </c>
      <c r="D34" s="215" t="s">
        <v>1758</v>
      </c>
      <c r="E34" s="216" t="s">
        <v>1755</v>
      </c>
      <c r="F34" s="231">
        <v>5295.4</v>
      </c>
      <c r="G34" s="217">
        <v>1.0366</v>
      </c>
      <c r="H34" s="218">
        <v>0.69599999999999995</v>
      </c>
      <c r="I34" s="234">
        <v>5430.29</v>
      </c>
      <c r="J34" s="218">
        <v>1</v>
      </c>
      <c r="K34" s="218">
        <v>0.58899999999999997</v>
      </c>
      <c r="L34" s="239">
        <v>65000</v>
      </c>
      <c r="M34" s="217">
        <v>1</v>
      </c>
      <c r="N34" s="217">
        <v>0.97389999999999999</v>
      </c>
      <c r="O34" s="217">
        <v>0.97389999999999999</v>
      </c>
      <c r="P34" s="228"/>
    </row>
    <row r="35" spans="1:16">
      <c r="A35" s="215" t="s">
        <v>2078</v>
      </c>
      <c r="B35" s="215" t="s">
        <v>2079</v>
      </c>
      <c r="C35" s="216" t="s">
        <v>2104</v>
      </c>
      <c r="D35" s="215" t="s">
        <v>1758</v>
      </c>
      <c r="E35" s="216" t="s">
        <v>1838</v>
      </c>
      <c r="F35" s="231">
        <v>3436.08</v>
      </c>
      <c r="G35" s="217">
        <v>1.0366</v>
      </c>
      <c r="H35" s="218">
        <v>0.69599999999999995</v>
      </c>
      <c r="I35" s="234">
        <v>3523.61</v>
      </c>
      <c r="J35" s="218">
        <v>1</v>
      </c>
      <c r="K35" s="218">
        <v>0.24</v>
      </c>
      <c r="L35" s="239">
        <v>65000</v>
      </c>
      <c r="M35" s="217">
        <v>1</v>
      </c>
      <c r="N35" s="217">
        <v>0.97389999999999999</v>
      </c>
      <c r="O35" s="217">
        <v>0.97389999999999999</v>
      </c>
      <c r="P35" s="228"/>
    </row>
    <row r="36" spans="1:16">
      <c r="A36" s="215" t="s">
        <v>2036</v>
      </c>
      <c r="B36" s="215" t="s">
        <v>2042</v>
      </c>
      <c r="C36" s="216" t="s">
        <v>2105</v>
      </c>
      <c r="D36" s="215" t="s">
        <v>1758</v>
      </c>
      <c r="E36" s="216" t="s">
        <v>1755</v>
      </c>
      <c r="F36" s="231">
        <v>5295.4</v>
      </c>
      <c r="G36" s="217">
        <v>1.0366</v>
      </c>
      <c r="H36" s="218">
        <v>0.69599999999999995</v>
      </c>
      <c r="I36" s="234">
        <v>5430.29</v>
      </c>
      <c r="J36" s="218">
        <v>1</v>
      </c>
      <c r="K36" s="218">
        <v>0.70199999999999996</v>
      </c>
      <c r="L36" s="239">
        <v>65000</v>
      </c>
      <c r="M36" s="217">
        <v>0.91810000000000003</v>
      </c>
      <c r="N36" s="217">
        <v>0.97389999999999999</v>
      </c>
      <c r="O36" s="217">
        <v>0.89410000000000001</v>
      </c>
      <c r="P36" s="228"/>
    </row>
    <row r="37" spans="1:16">
      <c r="A37" s="215" t="s">
        <v>2080</v>
      </c>
      <c r="B37" s="215" t="s">
        <v>2081</v>
      </c>
      <c r="C37" s="216" t="s">
        <v>2106</v>
      </c>
      <c r="D37" s="215" t="s">
        <v>1758</v>
      </c>
      <c r="E37" s="216" t="s">
        <v>1755</v>
      </c>
      <c r="F37" s="231">
        <v>5295.4</v>
      </c>
      <c r="G37" s="217">
        <v>0.9133</v>
      </c>
      <c r="H37" s="218">
        <v>0.62</v>
      </c>
      <c r="I37" s="234">
        <v>5010.75</v>
      </c>
      <c r="J37" s="218">
        <v>1</v>
      </c>
      <c r="K37" s="218">
        <v>0.24</v>
      </c>
      <c r="L37" s="239">
        <v>65000</v>
      </c>
      <c r="M37" s="217">
        <v>1</v>
      </c>
      <c r="N37" s="217">
        <v>0.97389999999999999</v>
      </c>
      <c r="O37" s="217">
        <v>0.97389999999999999</v>
      </c>
      <c r="P37" s="228"/>
    </row>
    <row r="38" spans="1:16">
      <c r="A38" s="215" t="s">
        <v>1784</v>
      </c>
      <c r="B38" s="215" t="s">
        <v>1691</v>
      </c>
      <c r="C38" s="216" t="s">
        <v>2107</v>
      </c>
      <c r="D38" s="215" t="s">
        <v>1758</v>
      </c>
      <c r="E38" s="216" t="s">
        <v>1754</v>
      </c>
      <c r="F38" s="231">
        <v>5295.4</v>
      </c>
      <c r="G38" s="217">
        <v>1.1238999999999999</v>
      </c>
      <c r="H38" s="218">
        <v>0.69599999999999995</v>
      </c>
      <c r="I38" s="234">
        <v>5752.05</v>
      </c>
      <c r="J38" s="218">
        <v>1</v>
      </c>
      <c r="K38" s="218">
        <v>0.19800000000000001</v>
      </c>
      <c r="L38" s="239">
        <v>65000</v>
      </c>
      <c r="M38" s="217">
        <v>1.0232000000000001</v>
      </c>
      <c r="N38" s="217">
        <v>0.97389999999999999</v>
      </c>
      <c r="O38" s="217">
        <v>0.99650000000000005</v>
      </c>
      <c r="P38" s="228"/>
    </row>
    <row r="39" spans="1:16">
      <c r="A39" s="215" t="s">
        <v>1814</v>
      </c>
      <c r="B39" s="215" t="s">
        <v>1741</v>
      </c>
      <c r="C39" s="216" t="s">
        <v>1742</v>
      </c>
      <c r="D39" s="215" t="s">
        <v>1758</v>
      </c>
      <c r="E39" s="216" t="s">
        <v>1823</v>
      </c>
      <c r="F39" s="231">
        <v>5295.4</v>
      </c>
      <c r="G39" s="217">
        <v>0.9133</v>
      </c>
      <c r="H39" s="218">
        <v>0.62</v>
      </c>
      <c r="I39" s="234">
        <v>5010.75</v>
      </c>
      <c r="J39" s="218">
        <v>1</v>
      </c>
      <c r="K39" s="218">
        <v>0.29799999999999999</v>
      </c>
      <c r="L39" s="239">
        <v>5000</v>
      </c>
      <c r="M39" s="217">
        <v>0.90380000000000005</v>
      </c>
      <c r="N39" s="217">
        <v>0.97389999999999999</v>
      </c>
      <c r="O39" s="217">
        <v>0.88019999999999998</v>
      </c>
      <c r="P39" s="228"/>
    </row>
    <row r="40" spans="1:16">
      <c r="A40" s="215" t="s">
        <v>2082</v>
      </c>
      <c r="B40" s="215" t="s">
        <v>1663</v>
      </c>
      <c r="C40" s="216" t="s">
        <v>2108</v>
      </c>
      <c r="D40" s="215" t="s">
        <v>1758</v>
      </c>
      <c r="E40" s="216" t="s">
        <v>1755</v>
      </c>
      <c r="F40" s="231">
        <v>5295.4</v>
      </c>
      <c r="G40" s="217">
        <v>1.0366</v>
      </c>
      <c r="H40" s="218">
        <v>0.69599999999999995</v>
      </c>
      <c r="I40" s="234">
        <v>5430.29</v>
      </c>
      <c r="J40" s="218">
        <v>1</v>
      </c>
      <c r="K40" s="218">
        <v>0.19500000000000001</v>
      </c>
      <c r="L40" s="239">
        <v>65000</v>
      </c>
      <c r="M40" s="217">
        <v>1.0044999999999999</v>
      </c>
      <c r="N40" s="217">
        <v>0.97389999999999999</v>
      </c>
      <c r="O40" s="217">
        <v>0.97829999999999995</v>
      </c>
      <c r="P40" s="228"/>
    </row>
    <row r="41" spans="1:16">
      <c r="A41" s="215" t="s">
        <v>1790</v>
      </c>
      <c r="B41" s="215" t="s">
        <v>1700</v>
      </c>
      <c r="C41" s="216" t="s">
        <v>1701</v>
      </c>
      <c r="D41" s="215" t="s">
        <v>1758</v>
      </c>
      <c r="E41" s="216" t="s">
        <v>1755</v>
      </c>
      <c r="F41" s="231">
        <v>5295.4</v>
      </c>
      <c r="G41" s="217">
        <v>1.0366</v>
      </c>
      <c r="H41" s="218">
        <v>0.69599999999999995</v>
      </c>
      <c r="I41" s="234">
        <v>5430.29</v>
      </c>
      <c r="J41" s="218">
        <v>1</v>
      </c>
      <c r="K41" s="218">
        <v>0.20699999999999999</v>
      </c>
      <c r="L41" s="239">
        <v>65000</v>
      </c>
      <c r="M41" s="217">
        <v>1.0285</v>
      </c>
      <c r="N41" s="217">
        <v>0.97389999999999999</v>
      </c>
      <c r="O41" s="217">
        <v>1.0017</v>
      </c>
      <c r="P41" s="228"/>
    </row>
    <row r="42" spans="1:16">
      <c r="A42" s="215" t="s">
        <v>1766</v>
      </c>
      <c r="B42" s="215" t="s">
        <v>1663</v>
      </c>
      <c r="C42" s="216" t="s">
        <v>1664</v>
      </c>
      <c r="D42" s="215" t="s">
        <v>1758</v>
      </c>
      <c r="E42" s="216" t="s">
        <v>1755</v>
      </c>
      <c r="F42" s="231">
        <v>5295.4</v>
      </c>
      <c r="G42" s="217">
        <v>1.0366</v>
      </c>
      <c r="H42" s="218">
        <v>0.69599999999999995</v>
      </c>
      <c r="I42" s="234">
        <v>5430.29</v>
      </c>
      <c r="J42" s="218">
        <v>1</v>
      </c>
      <c r="K42" s="218">
        <v>0.19500000000000001</v>
      </c>
      <c r="L42" s="239">
        <v>65000</v>
      </c>
      <c r="M42" s="217">
        <v>1.0044999999999999</v>
      </c>
      <c r="N42" s="217">
        <v>0.97389999999999999</v>
      </c>
      <c r="O42" s="217">
        <v>0.97829999999999995</v>
      </c>
      <c r="P42" s="228"/>
    </row>
    <row r="43" spans="1:16">
      <c r="A43" s="215" t="s">
        <v>1777</v>
      </c>
      <c r="B43" s="215" t="s">
        <v>1679</v>
      </c>
      <c r="C43" s="216" t="s">
        <v>1680</v>
      </c>
      <c r="D43" s="215" t="s">
        <v>1758</v>
      </c>
      <c r="E43" s="216" t="s">
        <v>1754</v>
      </c>
      <c r="F43" s="231">
        <v>5295.4</v>
      </c>
      <c r="G43" s="217">
        <v>1.121</v>
      </c>
      <c r="H43" s="218">
        <v>0.69599999999999995</v>
      </c>
      <c r="I43" s="234">
        <v>5741.36</v>
      </c>
      <c r="J43" s="218">
        <v>1</v>
      </c>
      <c r="K43" s="218">
        <v>0.20499999999999999</v>
      </c>
      <c r="L43" s="239">
        <v>65000</v>
      </c>
      <c r="M43" s="217">
        <v>0.99829999999999997</v>
      </c>
      <c r="N43" s="217">
        <v>0.97389999999999999</v>
      </c>
      <c r="O43" s="217">
        <v>0.97219999999999995</v>
      </c>
      <c r="P43" s="228"/>
    </row>
    <row r="44" spans="1:16">
      <c r="A44" s="215" t="s">
        <v>1782</v>
      </c>
      <c r="B44" s="215" t="s">
        <v>1688</v>
      </c>
      <c r="C44" s="216" t="s">
        <v>1689</v>
      </c>
      <c r="D44" s="215" t="s">
        <v>1758</v>
      </c>
      <c r="E44" s="216" t="s">
        <v>1823</v>
      </c>
      <c r="F44" s="231">
        <v>5295.4</v>
      </c>
      <c r="G44" s="217">
        <v>0.94789999999999996</v>
      </c>
      <c r="H44" s="218">
        <v>0.62</v>
      </c>
      <c r="I44" s="234">
        <v>5124.3500000000004</v>
      </c>
      <c r="J44" s="218">
        <v>1</v>
      </c>
      <c r="K44" s="218">
        <v>0.29799999999999999</v>
      </c>
      <c r="L44" s="239">
        <v>5000</v>
      </c>
      <c r="M44" s="217">
        <v>0.93120000000000003</v>
      </c>
      <c r="N44" s="217">
        <v>0.97389999999999999</v>
      </c>
      <c r="O44" s="217">
        <v>0.90690000000000004</v>
      </c>
      <c r="P44" s="228"/>
    </row>
    <row r="45" spans="1:16">
      <c r="A45" s="215" t="s">
        <v>1812</v>
      </c>
      <c r="B45" s="215" t="s">
        <v>1738</v>
      </c>
      <c r="C45" s="216" t="s">
        <v>2109</v>
      </c>
      <c r="D45" s="215" t="s">
        <v>1758</v>
      </c>
      <c r="E45" s="216" t="s">
        <v>1823</v>
      </c>
      <c r="F45" s="231">
        <v>5295.4</v>
      </c>
      <c r="G45" s="217">
        <v>0.9133</v>
      </c>
      <c r="H45" s="218">
        <v>0.62</v>
      </c>
      <c r="I45" s="234">
        <v>5010.75</v>
      </c>
      <c r="J45" s="218">
        <v>1</v>
      </c>
      <c r="K45" s="218">
        <v>0.29799999999999999</v>
      </c>
      <c r="L45" s="239">
        <v>5000</v>
      </c>
      <c r="M45" s="217">
        <v>0.89470000000000005</v>
      </c>
      <c r="N45" s="217">
        <v>0.97389999999999999</v>
      </c>
      <c r="O45" s="217">
        <v>0.87129999999999996</v>
      </c>
      <c r="P45" s="228"/>
    </row>
    <row r="46" spans="1:16">
      <c r="A46" s="215" t="s">
        <v>1817</v>
      </c>
      <c r="B46" s="215" t="s">
        <v>1747</v>
      </c>
      <c r="C46" s="216" t="s">
        <v>1748</v>
      </c>
      <c r="D46" s="215" t="s">
        <v>1758</v>
      </c>
      <c r="E46" s="216" t="s">
        <v>1755</v>
      </c>
      <c r="F46" s="231">
        <v>5295.4</v>
      </c>
      <c r="G46" s="217">
        <v>1.0366</v>
      </c>
      <c r="H46" s="218">
        <v>0.69599999999999995</v>
      </c>
      <c r="I46" s="234">
        <v>5430.29</v>
      </c>
      <c r="J46" s="218">
        <v>1</v>
      </c>
      <c r="K46" s="218">
        <v>0.35299999999999998</v>
      </c>
      <c r="L46" s="239">
        <v>65000</v>
      </c>
      <c r="M46" s="217">
        <v>0.99199999999999999</v>
      </c>
      <c r="N46" s="217">
        <v>0.97389999999999999</v>
      </c>
      <c r="O46" s="217">
        <v>0.96609999999999996</v>
      </c>
      <c r="P46" s="228"/>
    </row>
    <row r="47" spans="1:16">
      <c r="A47" s="215" t="s">
        <v>1767</v>
      </c>
      <c r="B47" s="215" t="s">
        <v>1666</v>
      </c>
      <c r="C47" s="216" t="s">
        <v>1667</v>
      </c>
      <c r="D47" s="215" t="s">
        <v>1758</v>
      </c>
      <c r="E47" s="216" t="s">
        <v>1755</v>
      </c>
      <c r="F47" s="231">
        <v>5295.4</v>
      </c>
      <c r="G47" s="217">
        <v>1.0366</v>
      </c>
      <c r="H47" s="218">
        <v>0.69599999999999995</v>
      </c>
      <c r="I47" s="234">
        <v>5430.29</v>
      </c>
      <c r="J47" s="218">
        <v>1</v>
      </c>
      <c r="K47" s="218">
        <v>0.19700000000000001</v>
      </c>
      <c r="L47" s="239">
        <v>65000</v>
      </c>
      <c r="M47" s="217">
        <v>0.99080000000000001</v>
      </c>
      <c r="N47" s="217">
        <v>0.97389999999999999</v>
      </c>
      <c r="O47" s="217">
        <v>0.96489999999999998</v>
      </c>
      <c r="P47" s="228"/>
    </row>
    <row r="48" spans="1:16">
      <c r="A48" s="215" t="s">
        <v>1757</v>
      </c>
      <c r="B48" s="215" t="s">
        <v>1649</v>
      </c>
      <c r="C48" s="216" t="s">
        <v>1650</v>
      </c>
      <c r="D48" s="215" t="s">
        <v>1758</v>
      </c>
      <c r="E48" s="216" t="s">
        <v>1755</v>
      </c>
      <c r="F48" s="231">
        <v>5295.4</v>
      </c>
      <c r="G48" s="217">
        <v>1.0366</v>
      </c>
      <c r="H48" s="218">
        <v>0.69599999999999995</v>
      </c>
      <c r="I48" s="234">
        <v>5430.29</v>
      </c>
      <c r="J48" s="218">
        <v>1</v>
      </c>
      <c r="K48" s="218">
        <v>0.249</v>
      </c>
      <c r="L48" s="239">
        <v>65000</v>
      </c>
      <c r="M48" s="217">
        <v>0.99680000000000002</v>
      </c>
      <c r="N48" s="217">
        <v>0.97389999999999999</v>
      </c>
      <c r="O48" s="217">
        <v>0.9708</v>
      </c>
      <c r="P48" s="228"/>
    </row>
    <row r="49" spans="1:16">
      <c r="A49" s="215" t="s">
        <v>1835</v>
      </c>
      <c r="B49" s="215" t="s">
        <v>1836</v>
      </c>
      <c r="C49" s="216" t="s">
        <v>1837</v>
      </c>
      <c r="D49" s="215" t="s">
        <v>1758</v>
      </c>
      <c r="E49" s="216" t="s">
        <v>1838</v>
      </c>
      <c r="F49" s="231">
        <v>3436.08</v>
      </c>
      <c r="G49" s="217">
        <v>1.0366</v>
      </c>
      <c r="H49" s="218">
        <v>0.69599999999999995</v>
      </c>
      <c r="I49" s="234">
        <v>3523.61</v>
      </c>
      <c r="J49" s="218">
        <v>1</v>
      </c>
      <c r="K49" s="218">
        <v>0.41199999999999998</v>
      </c>
      <c r="L49" s="239">
        <v>65000</v>
      </c>
      <c r="M49" s="217">
        <v>1</v>
      </c>
      <c r="N49" s="217">
        <v>0.97389999999999999</v>
      </c>
      <c r="O49" s="217">
        <v>0.97389999999999999</v>
      </c>
      <c r="P49" s="228"/>
    </row>
    <row r="50" spans="1:16">
      <c r="A50" s="215" t="s">
        <v>1802</v>
      </c>
      <c r="B50" s="215" t="s">
        <v>1721</v>
      </c>
      <c r="C50" s="216" t="s">
        <v>1722</v>
      </c>
      <c r="D50" s="215" t="s">
        <v>1758</v>
      </c>
      <c r="E50" s="216" t="s">
        <v>1755</v>
      </c>
      <c r="F50" s="231">
        <v>5295.4</v>
      </c>
      <c r="G50" s="217">
        <v>1.0907</v>
      </c>
      <c r="H50" s="218">
        <v>0.69599999999999995</v>
      </c>
      <c r="I50" s="234">
        <v>5629.68</v>
      </c>
      <c r="J50" s="218">
        <v>1</v>
      </c>
      <c r="K50" s="218">
        <v>0.20899999999999999</v>
      </c>
      <c r="L50" s="239">
        <v>65000</v>
      </c>
      <c r="M50" s="217">
        <v>1.04</v>
      </c>
      <c r="N50" s="217">
        <v>0.97389999999999999</v>
      </c>
      <c r="O50" s="217">
        <v>1.0128999999999999</v>
      </c>
      <c r="P50" s="228"/>
    </row>
    <row r="51" spans="1:16">
      <c r="A51" s="215" t="s">
        <v>1803</v>
      </c>
      <c r="B51" s="215" t="s">
        <v>1723</v>
      </c>
      <c r="C51" s="216" t="s">
        <v>1724</v>
      </c>
      <c r="D51" s="215" t="s">
        <v>1758</v>
      </c>
      <c r="E51" s="216" t="s">
        <v>1755</v>
      </c>
      <c r="F51" s="231">
        <v>5295.4</v>
      </c>
      <c r="G51" s="217">
        <v>1.0366</v>
      </c>
      <c r="H51" s="218">
        <v>0.69599999999999995</v>
      </c>
      <c r="I51" s="234">
        <v>5430.29</v>
      </c>
      <c r="J51" s="218">
        <v>1</v>
      </c>
      <c r="K51" s="218">
        <v>0.17899999999999999</v>
      </c>
      <c r="L51" s="239">
        <v>65000</v>
      </c>
      <c r="M51" s="217">
        <v>1.0948</v>
      </c>
      <c r="N51" s="217">
        <v>0.97389999999999999</v>
      </c>
      <c r="O51" s="217">
        <v>1.0662</v>
      </c>
      <c r="P51" s="228"/>
    </row>
    <row r="52" spans="1:16">
      <c r="A52" s="215" t="s">
        <v>1783</v>
      </c>
      <c r="B52" s="215" t="s">
        <v>1690</v>
      </c>
      <c r="C52" s="216" t="s">
        <v>2110</v>
      </c>
      <c r="D52" s="215" t="s">
        <v>1758</v>
      </c>
      <c r="E52" s="216" t="s">
        <v>1754</v>
      </c>
      <c r="F52" s="231">
        <v>5295.4</v>
      </c>
      <c r="G52" s="217">
        <v>0.9133</v>
      </c>
      <c r="H52" s="218">
        <v>0.62</v>
      </c>
      <c r="I52" s="234">
        <v>5010.75</v>
      </c>
      <c r="J52" s="218">
        <v>1</v>
      </c>
      <c r="K52" s="218">
        <v>0.46600000000000003</v>
      </c>
      <c r="L52" s="239">
        <v>65000</v>
      </c>
      <c r="M52" s="217">
        <v>0.98</v>
      </c>
      <c r="N52" s="217">
        <v>0.97389999999999999</v>
      </c>
      <c r="O52" s="217">
        <v>0.95440000000000003</v>
      </c>
      <c r="P52" s="228"/>
    </row>
    <row r="53" spans="1:16">
      <c r="A53" s="215" t="s">
        <v>1809</v>
      </c>
      <c r="B53" s="215" t="s">
        <v>1733</v>
      </c>
      <c r="C53" s="216" t="s">
        <v>1734</v>
      </c>
      <c r="D53" s="215" t="s">
        <v>1758</v>
      </c>
      <c r="E53" s="216" t="s">
        <v>1823</v>
      </c>
      <c r="F53" s="231">
        <v>5295.4</v>
      </c>
      <c r="G53" s="217">
        <v>0.9133</v>
      </c>
      <c r="H53" s="218">
        <v>0.62</v>
      </c>
      <c r="I53" s="234">
        <v>5010.75</v>
      </c>
      <c r="J53" s="218">
        <v>1</v>
      </c>
      <c r="K53" s="218">
        <v>0.29799999999999999</v>
      </c>
      <c r="L53" s="239">
        <v>5000</v>
      </c>
      <c r="M53" s="217">
        <v>0.96350000000000002</v>
      </c>
      <c r="N53" s="217">
        <v>0.97389999999999999</v>
      </c>
      <c r="O53" s="217">
        <v>0.93840000000000001</v>
      </c>
      <c r="P53" s="228"/>
    </row>
    <row r="54" spans="1:16">
      <c r="A54" s="215" t="s">
        <v>1786</v>
      </c>
      <c r="B54" s="215" t="s">
        <v>1694</v>
      </c>
      <c r="C54" s="216" t="s">
        <v>1695</v>
      </c>
      <c r="D54" s="215" t="s">
        <v>1758</v>
      </c>
      <c r="E54" s="216" t="s">
        <v>1755</v>
      </c>
      <c r="F54" s="231">
        <v>5295.4</v>
      </c>
      <c r="G54" s="217">
        <v>1.0366</v>
      </c>
      <c r="H54" s="218">
        <v>0.69599999999999995</v>
      </c>
      <c r="I54" s="234">
        <v>5430.29</v>
      </c>
      <c r="J54" s="218">
        <v>1</v>
      </c>
      <c r="K54" s="218">
        <v>0.16300000000000001</v>
      </c>
      <c r="L54" s="239">
        <v>65000</v>
      </c>
      <c r="M54" s="217">
        <v>0.98660000000000003</v>
      </c>
      <c r="N54" s="217">
        <v>0.97389999999999999</v>
      </c>
      <c r="O54" s="217">
        <v>0.96079999999999999</v>
      </c>
      <c r="P54" s="228"/>
    </row>
    <row r="55" spans="1:16">
      <c r="A55" s="215" t="s">
        <v>1844</v>
      </c>
      <c r="B55" s="215" t="s">
        <v>1845</v>
      </c>
      <c r="C55" s="216" t="s">
        <v>2111</v>
      </c>
      <c r="D55" s="215" t="s">
        <v>1758</v>
      </c>
      <c r="E55" s="216" t="s">
        <v>1838</v>
      </c>
      <c r="F55" s="231">
        <v>3436.08</v>
      </c>
      <c r="G55" s="217">
        <v>1.0366</v>
      </c>
      <c r="H55" s="218">
        <v>0.69599999999999995</v>
      </c>
      <c r="I55" s="234">
        <v>3523.61</v>
      </c>
      <c r="J55" s="218">
        <v>1</v>
      </c>
      <c r="K55" s="218">
        <v>0.41799999999999998</v>
      </c>
      <c r="L55" s="239">
        <v>65000</v>
      </c>
      <c r="M55" s="217">
        <v>1</v>
      </c>
      <c r="N55" s="217">
        <v>0.97389999999999999</v>
      </c>
      <c r="O55" s="217">
        <v>0.97389999999999999</v>
      </c>
      <c r="P55" s="228"/>
    </row>
    <row r="56" spans="1:16">
      <c r="A56" s="215" t="s">
        <v>1798</v>
      </c>
      <c r="B56" s="215" t="s">
        <v>1713</v>
      </c>
      <c r="C56" s="216" t="s">
        <v>1714</v>
      </c>
      <c r="D56" s="215" t="s">
        <v>1758</v>
      </c>
      <c r="E56" s="216" t="s">
        <v>1755</v>
      </c>
      <c r="F56" s="231">
        <v>5295.4</v>
      </c>
      <c r="G56" s="217">
        <v>0.9133</v>
      </c>
      <c r="H56" s="218">
        <v>0.62</v>
      </c>
      <c r="I56" s="234">
        <v>5010.75</v>
      </c>
      <c r="J56" s="218">
        <v>1</v>
      </c>
      <c r="K56" s="218">
        <v>0.20200000000000001</v>
      </c>
      <c r="L56" s="239">
        <v>65000</v>
      </c>
      <c r="M56" s="217">
        <v>1.0414000000000001</v>
      </c>
      <c r="N56" s="217">
        <v>0.97389999999999999</v>
      </c>
      <c r="O56" s="217">
        <v>1.0142</v>
      </c>
      <c r="P56" s="228"/>
    </row>
    <row r="57" spans="1:16">
      <c r="A57" s="215" t="s">
        <v>1811</v>
      </c>
      <c r="B57" s="215" t="s">
        <v>1736</v>
      </c>
      <c r="C57" s="216" t="s">
        <v>1737</v>
      </c>
      <c r="D57" s="215" t="s">
        <v>1758</v>
      </c>
      <c r="E57" s="216" t="s">
        <v>1823</v>
      </c>
      <c r="F57" s="231">
        <v>5295.4</v>
      </c>
      <c r="G57" s="217">
        <v>0.9133</v>
      </c>
      <c r="H57" s="218">
        <v>0.62</v>
      </c>
      <c r="I57" s="234">
        <v>5010.75</v>
      </c>
      <c r="J57" s="218">
        <v>1</v>
      </c>
      <c r="K57" s="218">
        <v>0.29799999999999999</v>
      </c>
      <c r="L57" s="239">
        <v>5000</v>
      </c>
      <c r="M57" s="217">
        <v>0.93169999999999997</v>
      </c>
      <c r="N57" s="217">
        <v>0.97389999999999999</v>
      </c>
      <c r="O57" s="217">
        <v>0.90739999999999998</v>
      </c>
      <c r="P57" s="228"/>
    </row>
    <row r="58" spans="1:16">
      <c r="A58" s="215" t="s">
        <v>1785</v>
      </c>
      <c r="B58" s="215" t="s">
        <v>1692</v>
      </c>
      <c r="C58" s="216" t="s">
        <v>1693</v>
      </c>
      <c r="D58" s="215" t="s">
        <v>1758</v>
      </c>
      <c r="E58" s="216" t="s">
        <v>1755</v>
      </c>
      <c r="F58" s="231">
        <v>5295.4</v>
      </c>
      <c r="G58" s="217">
        <v>1.0366</v>
      </c>
      <c r="H58" s="218">
        <v>0.69599999999999995</v>
      </c>
      <c r="I58" s="234">
        <v>5430.29</v>
      </c>
      <c r="J58" s="218">
        <v>1</v>
      </c>
      <c r="K58" s="218">
        <v>0.26500000000000001</v>
      </c>
      <c r="L58" s="239">
        <v>65000</v>
      </c>
      <c r="M58" s="217">
        <v>0.99060000000000004</v>
      </c>
      <c r="N58" s="217">
        <v>0.97389999999999999</v>
      </c>
      <c r="O58" s="217">
        <v>0.9647</v>
      </c>
      <c r="P58" s="228"/>
    </row>
    <row r="59" spans="1:16">
      <c r="A59" s="215" t="s">
        <v>1772</v>
      </c>
      <c r="B59" s="215" t="s">
        <v>1672</v>
      </c>
      <c r="C59" s="216" t="s">
        <v>2112</v>
      </c>
      <c r="D59" s="215" t="s">
        <v>1758</v>
      </c>
      <c r="E59" s="216" t="s">
        <v>1754</v>
      </c>
      <c r="F59" s="231">
        <v>5295.4</v>
      </c>
      <c r="G59" s="217">
        <v>1.0907</v>
      </c>
      <c r="H59" s="218">
        <v>0.69599999999999995</v>
      </c>
      <c r="I59" s="234">
        <v>5629.68</v>
      </c>
      <c r="J59" s="218">
        <v>1</v>
      </c>
      <c r="K59" s="218">
        <v>0.17100000000000001</v>
      </c>
      <c r="L59" s="239">
        <v>65000</v>
      </c>
      <c r="M59" s="217">
        <v>1.3369</v>
      </c>
      <c r="N59" s="217">
        <v>0.97389999999999999</v>
      </c>
      <c r="O59" s="217">
        <v>1.302</v>
      </c>
      <c r="P59" s="228"/>
    </row>
    <row r="60" spans="1:16">
      <c r="A60" s="215" t="s">
        <v>1818</v>
      </c>
      <c r="B60" s="215" t="s">
        <v>1749</v>
      </c>
      <c r="C60" s="216" t="s">
        <v>1750</v>
      </c>
      <c r="D60" s="215" t="s">
        <v>1758</v>
      </c>
      <c r="E60" s="216" t="s">
        <v>1755</v>
      </c>
      <c r="F60" s="231">
        <v>5295.4</v>
      </c>
      <c r="G60" s="217">
        <v>1.0366</v>
      </c>
      <c r="H60" s="218">
        <v>0.69599999999999995</v>
      </c>
      <c r="I60" s="234">
        <v>5430.29</v>
      </c>
      <c r="J60" s="218">
        <v>1</v>
      </c>
      <c r="K60" s="218">
        <v>0.3</v>
      </c>
      <c r="L60" s="239">
        <v>65000</v>
      </c>
      <c r="M60" s="217">
        <v>0.96660000000000001</v>
      </c>
      <c r="N60" s="217">
        <v>0.97389999999999999</v>
      </c>
      <c r="O60" s="217">
        <v>0.94140000000000001</v>
      </c>
      <c r="P60" s="228"/>
    </row>
    <row r="61" spans="1:16">
      <c r="A61" s="215" t="s">
        <v>1821</v>
      </c>
      <c r="B61" s="215" t="s">
        <v>1753</v>
      </c>
      <c r="C61" s="216" t="s">
        <v>2113</v>
      </c>
      <c r="D61" s="215" t="s">
        <v>1758</v>
      </c>
      <c r="E61" s="216" t="s">
        <v>1755</v>
      </c>
      <c r="F61" s="231">
        <v>5295.4</v>
      </c>
      <c r="G61" s="217">
        <v>0.88319999999999999</v>
      </c>
      <c r="H61" s="218">
        <v>0.62</v>
      </c>
      <c r="I61" s="234">
        <v>4911.93</v>
      </c>
      <c r="J61" s="218">
        <v>1</v>
      </c>
      <c r="K61" s="218">
        <v>0.41599999999999998</v>
      </c>
      <c r="L61" s="239">
        <v>65000</v>
      </c>
      <c r="M61" s="217">
        <v>0.92200000000000004</v>
      </c>
      <c r="N61" s="217">
        <v>0.97389999999999999</v>
      </c>
      <c r="O61" s="217">
        <v>0.89790000000000003</v>
      </c>
      <c r="P61" s="228" t="s">
        <v>2041</v>
      </c>
    </row>
    <row r="62" spans="1:16">
      <c r="A62" s="215" t="s">
        <v>1820</v>
      </c>
      <c r="B62" s="215" t="s">
        <v>1752</v>
      </c>
      <c r="C62" s="216" t="s">
        <v>2114</v>
      </c>
      <c r="D62" s="215" t="s">
        <v>1758</v>
      </c>
      <c r="E62" s="216" t="s">
        <v>1755</v>
      </c>
      <c r="F62" s="231">
        <v>5295.4</v>
      </c>
      <c r="G62" s="217">
        <v>0.9929</v>
      </c>
      <c r="H62" s="218">
        <v>0.62</v>
      </c>
      <c r="I62" s="234">
        <v>5272.09</v>
      </c>
      <c r="J62" s="218">
        <v>1</v>
      </c>
      <c r="K62" s="218">
        <v>0.379</v>
      </c>
      <c r="L62" s="239">
        <v>65000</v>
      </c>
      <c r="M62" s="217">
        <v>1.0532999999999999</v>
      </c>
      <c r="N62" s="217">
        <v>0.97389999999999999</v>
      </c>
      <c r="O62" s="217">
        <v>1.0258</v>
      </c>
      <c r="P62" s="228" t="s">
        <v>2041</v>
      </c>
    </row>
    <row r="63" spans="1:16">
      <c r="A63" s="215" t="s">
        <v>1776</v>
      </c>
      <c r="B63" s="215" t="s">
        <v>1676</v>
      </c>
      <c r="C63" s="216" t="s">
        <v>1677</v>
      </c>
      <c r="D63" s="215" t="s">
        <v>1758</v>
      </c>
      <c r="E63" s="216" t="s">
        <v>1755</v>
      </c>
      <c r="F63" s="231">
        <v>5295.4</v>
      </c>
      <c r="G63" s="217">
        <v>1.0366</v>
      </c>
      <c r="H63" s="218">
        <v>0.69599999999999995</v>
      </c>
      <c r="I63" s="234">
        <v>5430.29</v>
      </c>
      <c r="J63" s="218">
        <v>1</v>
      </c>
      <c r="K63" s="218">
        <v>0.21099999999999999</v>
      </c>
      <c r="L63" s="239">
        <v>65000</v>
      </c>
      <c r="M63" s="217">
        <v>0.97440000000000004</v>
      </c>
      <c r="N63" s="217">
        <v>0.97389999999999999</v>
      </c>
      <c r="O63" s="217">
        <v>0.94899999999999995</v>
      </c>
      <c r="P63" s="228"/>
    </row>
    <row r="64" spans="1:16">
      <c r="A64" s="215" t="s">
        <v>1787</v>
      </c>
      <c r="B64" s="215" t="s">
        <v>1696</v>
      </c>
      <c r="C64" s="216" t="s">
        <v>2115</v>
      </c>
      <c r="D64" s="215" t="s">
        <v>1758</v>
      </c>
      <c r="E64" s="216" t="s">
        <v>1755</v>
      </c>
      <c r="F64" s="231">
        <v>5295.4</v>
      </c>
      <c r="G64" s="217">
        <v>1.0366</v>
      </c>
      <c r="H64" s="218">
        <v>0.69599999999999995</v>
      </c>
      <c r="I64" s="234">
        <v>5430.29</v>
      </c>
      <c r="J64" s="218">
        <v>1</v>
      </c>
      <c r="K64" s="218">
        <v>0.224</v>
      </c>
      <c r="L64" s="239">
        <v>65000</v>
      </c>
      <c r="M64" s="217">
        <v>0.98909999999999998</v>
      </c>
      <c r="N64" s="217">
        <v>0.97389999999999999</v>
      </c>
      <c r="O64" s="217">
        <v>0.96330000000000005</v>
      </c>
      <c r="P64" s="228"/>
    </row>
    <row r="65" spans="1:16">
      <c r="A65" s="215" t="s">
        <v>1805</v>
      </c>
      <c r="B65" s="215" t="s">
        <v>1727</v>
      </c>
      <c r="C65" s="216" t="s">
        <v>1728</v>
      </c>
      <c r="D65" s="215" t="s">
        <v>1758</v>
      </c>
      <c r="E65" s="216" t="s">
        <v>1755</v>
      </c>
      <c r="F65" s="231">
        <v>5295.4</v>
      </c>
      <c r="G65" s="217">
        <v>1.0366</v>
      </c>
      <c r="H65" s="218">
        <v>0.69599999999999995</v>
      </c>
      <c r="I65" s="234">
        <v>5430.29</v>
      </c>
      <c r="J65" s="218">
        <v>1</v>
      </c>
      <c r="K65" s="218">
        <v>0.216</v>
      </c>
      <c r="L65" s="239">
        <v>65000</v>
      </c>
      <c r="M65" s="217">
        <v>0.98880000000000001</v>
      </c>
      <c r="N65" s="217">
        <v>0.97389999999999999</v>
      </c>
      <c r="O65" s="217">
        <v>0.96299999999999997</v>
      </c>
      <c r="P65" s="228"/>
    </row>
    <row r="66" spans="1:16">
      <c r="A66" s="215" t="s">
        <v>1810</v>
      </c>
      <c r="B66" s="215" t="s">
        <v>1735</v>
      </c>
      <c r="C66" s="216" t="s">
        <v>2116</v>
      </c>
      <c r="D66" s="215" t="s">
        <v>1758</v>
      </c>
      <c r="E66" s="216" t="s">
        <v>1823</v>
      </c>
      <c r="F66" s="231">
        <v>5295.4</v>
      </c>
      <c r="G66" s="217">
        <v>0.9133</v>
      </c>
      <c r="H66" s="218">
        <v>0.62</v>
      </c>
      <c r="I66" s="234">
        <v>5010.75</v>
      </c>
      <c r="J66" s="218">
        <v>1</v>
      </c>
      <c r="K66" s="218">
        <v>0.29799999999999999</v>
      </c>
      <c r="L66" s="239">
        <v>5000</v>
      </c>
      <c r="M66" s="217">
        <v>0.92549999999999999</v>
      </c>
      <c r="N66" s="217">
        <v>0.97389999999999999</v>
      </c>
      <c r="O66" s="217">
        <v>0.90129999999999999</v>
      </c>
      <c r="P66" s="228"/>
    </row>
    <row r="67" spans="1:16">
      <c r="A67" s="215" t="s">
        <v>1769</v>
      </c>
      <c r="B67" s="215" t="s">
        <v>1669</v>
      </c>
      <c r="C67" s="216" t="s">
        <v>1670</v>
      </c>
      <c r="D67" s="215" t="s">
        <v>1758</v>
      </c>
      <c r="E67" s="216" t="s">
        <v>1755</v>
      </c>
      <c r="F67" s="231">
        <v>5295.4</v>
      </c>
      <c r="G67" s="217">
        <v>1.0907</v>
      </c>
      <c r="H67" s="218">
        <v>0.69599999999999995</v>
      </c>
      <c r="I67" s="234">
        <v>5629.68</v>
      </c>
      <c r="J67" s="218">
        <v>1.0549999999999999</v>
      </c>
      <c r="K67" s="218">
        <v>0.21199999999999999</v>
      </c>
      <c r="L67" s="239">
        <v>65000</v>
      </c>
      <c r="M67" s="217">
        <v>1</v>
      </c>
      <c r="N67" s="217">
        <v>0.97389999999999999</v>
      </c>
      <c r="O67" s="217">
        <v>0.97389999999999999</v>
      </c>
      <c r="P67" s="228"/>
    </row>
    <row r="68" spans="1:16">
      <c r="A68" s="215" t="s">
        <v>2083</v>
      </c>
      <c r="B68" s="215" t="s">
        <v>1669</v>
      </c>
      <c r="C68" s="216" t="s">
        <v>2117</v>
      </c>
      <c r="D68" s="215" t="s">
        <v>1758</v>
      </c>
      <c r="E68" s="216" t="s">
        <v>1755</v>
      </c>
      <c r="F68" s="231">
        <v>5295.4</v>
      </c>
      <c r="G68" s="217">
        <v>1.0366</v>
      </c>
      <c r="H68" s="218">
        <v>0.69599999999999995</v>
      </c>
      <c r="I68" s="234">
        <v>5430.29</v>
      </c>
      <c r="J68" s="218">
        <v>1</v>
      </c>
      <c r="K68" s="218">
        <v>0.21199999999999999</v>
      </c>
      <c r="L68" s="239">
        <v>65000</v>
      </c>
      <c r="M68" s="217">
        <v>1</v>
      </c>
      <c r="N68" s="217">
        <v>0.97389999999999999</v>
      </c>
      <c r="O68" s="217">
        <v>0.97389999999999999</v>
      </c>
      <c r="P68" s="228"/>
    </row>
    <row r="69" spans="1:16">
      <c r="A69" s="215" t="s">
        <v>1774</v>
      </c>
      <c r="B69" s="215" t="s">
        <v>1674</v>
      </c>
      <c r="C69" s="216" t="s">
        <v>2118</v>
      </c>
      <c r="D69" s="215" t="s">
        <v>1758</v>
      </c>
      <c r="E69" s="216" t="s">
        <v>1755</v>
      </c>
      <c r="F69" s="231">
        <v>5295.4</v>
      </c>
      <c r="G69" s="217">
        <v>1.0366</v>
      </c>
      <c r="H69" s="218">
        <v>0.69599999999999995</v>
      </c>
      <c r="I69" s="234">
        <v>5430.29</v>
      </c>
      <c r="J69" s="218">
        <v>1</v>
      </c>
      <c r="K69" s="218">
        <v>0.17899999999999999</v>
      </c>
      <c r="L69" s="239">
        <v>65000</v>
      </c>
      <c r="M69" s="217">
        <v>1.0716000000000001</v>
      </c>
      <c r="N69" s="217">
        <v>0.97389999999999999</v>
      </c>
      <c r="O69" s="217">
        <v>1.0436000000000001</v>
      </c>
      <c r="P69" s="228"/>
    </row>
    <row r="70" spans="1:16">
      <c r="A70" s="215" t="s">
        <v>1779</v>
      </c>
      <c r="B70" s="215" t="s">
        <v>1683</v>
      </c>
      <c r="C70" s="216" t="s">
        <v>2119</v>
      </c>
      <c r="D70" s="215" t="s">
        <v>1758</v>
      </c>
      <c r="E70" s="216" t="s">
        <v>1754</v>
      </c>
      <c r="F70" s="231">
        <v>5295.4</v>
      </c>
      <c r="G70" s="217">
        <v>0.9133</v>
      </c>
      <c r="H70" s="218">
        <v>0.62</v>
      </c>
      <c r="I70" s="234">
        <v>5010.75</v>
      </c>
      <c r="J70" s="218">
        <v>1</v>
      </c>
      <c r="K70" s="218">
        <v>0.373</v>
      </c>
      <c r="L70" s="239">
        <v>65000</v>
      </c>
      <c r="M70" s="217">
        <v>0.9718</v>
      </c>
      <c r="N70" s="217">
        <v>0.97389999999999999</v>
      </c>
      <c r="O70" s="217">
        <v>0.94640000000000002</v>
      </c>
      <c r="P70" s="228"/>
    </row>
    <row r="71" spans="1:16">
      <c r="A71" s="215" t="s">
        <v>1819</v>
      </c>
      <c r="B71" s="215" t="s">
        <v>1751</v>
      </c>
      <c r="C71" s="216" t="s">
        <v>2120</v>
      </c>
      <c r="D71" s="215" t="s">
        <v>1758</v>
      </c>
      <c r="E71" s="216" t="s">
        <v>1755</v>
      </c>
      <c r="F71" s="231">
        <v>5295.4</v>
      </c>
      <c r="G71" s="217">
        <v>1.1454</v>
      </c>
      <c r="H71" s="218">
        <v>0.69599999999999995</v>
      </c>
      <c r="I71" s="234">
        <v>5831.29</v>
      </c>
      <c r="J71" s="218">
        <v>1</v>
      </c>
      <c r="K71" s="218">
        <v>0.125</v>
      </c>
      <c r="L71" s="239">
        <v>65000</v>
      </c>
      <c r="M71" s="217">
        <v>1.3428</v>
      </c>
      <c r="N71" s="217">
        <v>0.97389999999999999</v>
      </c>
      <c r="O71" s="217">
        <v>1.3078000000000001</v>
      </c>
      <c r="P71" s="228" t="s">
        <v>2041</v>
      </c>
    </row>
    <row r="72" spans="1:16">
      <c r="A72" s="215" t="s">
        <v>1775</v>
      </c>
      <c r="B72" s="215" t="s">
        <v>1674</v>
      </c>
      <c r="C72" s="216" t="s">
        <v>1675</v>
      </c>
      <c r="D72" s="215" t="s">
        <v>1758</v>
      </c>
      <c r="E72" s="216" t="s">
        <v>1755</v>
      </c>
      <c r="F72" s="231">
        <v>5295.4</v>
      </c>
      <c r="G72" s="217">
        <v>1.0366</v>
      </c>
      <c r="H72" s="218">
        <v>0.69599999999999995</v>
      </c>
      <c r="I72" s="234">
        <v>5430.29</v>
      </c>
      <c r="J72" s="218">
        <v>1</v>
      </c>
      <c r="K72" s="218">
        <v>0.17899999999999999</v>
      </c>
      <c r="L72" s="239">
        <v>65000</v>
      </c>
      <c r="M72" s="217">
        <v>1.0716000000000001</v>
      </c>
      <c r="N72" s="217">
        <v>0.97389999999999999</v>
      </c>
      <c r="O72" s="217">
        <v>1.0436000000000001</v>
      </c>
      <c r="P72" s="228"/>
    </row>
    <row r="73" spans="1:16">
      <c r="A73" s="215" t="s">
        <v>1794</v>
      </c>
      <c r="B73" s="215" t="s">
        <v>1707</v>
      </c>
      <c r="C73" s="216" t="s">
        <v>2121</v>
      </c>
      <c r="D73" s="215" t="s">
        <v>1758</v>
      </c>
      <c r="E73" s="216" t="s">
        <v>1838</v>
      </c>
      <c r="F73" s="231">
        <v>3436.08</v>
      </c>
      <c r="G73" s="217">
        <v>1.0366</v>
      </c>
      <c r="H73" s="218">
        <v>0.69599999999999995</v>
      </c>
      <c r="I73" s="234">
        <v>3523.61</v>
      </c>
      <c r="J73" s="218">
        <v>1</v>
      </c>
      <c r="K73" s="218">
        <v>0.35199999999999998</v>
      </c>
      <c r="L73" s="239">
        <v>65000</v>
      </c>
      <c r="M73" s="217">
        <v>1</v>
      </c>
      <c r="N73" s="217">
        <v>0.97389999999999999</v>
      </c>
      <c r="O73" s="217">
        <v>0.97389999999999999</v>
      </c>
      <c r="P73" s="228"/>
    </row>
    <row r="74" spans="1:16">
      <c r="A74" s="215" t="s">
        <v>1760</v>
      </c>
      <c r="B74" s="215" t="s">
        <v>1652</v>
      </c>
      <c r="C74" s="216" t="s">
        <v>1653</v>
      </c>
      <c r="D74" s="215" t="s">
        <v>1758</v>
      </c>
      <c r="E74" s="216" t="s">
        <v>1755</v>
      </c>
      <c r="F74" s="231">
        <v>5295.4</v>
      </c>
      <c r="G74" s="217">
        <v>0.9133</v>
      </c>
      <c r="H74" s="218">
        <v>0.62</v>
      </c>
      <c r="I74" s="234">
        <v>5010.75</v>
      </c>
      <c r="J74" s="218">
        <v>1</v>
      </c>
      <c r="K74" s="218">
        <v>0.29199999999999998</v>
      </c>
      <c r="L74" s="239">
        <v>65000</v>
      </c>
      <c r="M74" s="217">
        <v>0.98980000000000001</v>
      </c>
      <c r="N74" s="217">
        <v>0.97389999999999999</v>
      </c>
      <c r="O74" s="217">
        <v>0.96399999999999997</v>
      </c>
      <c r="P74" s="228"/>
    </row>
    <row r="75" spans="1:16">
      <c r="A75" s="215" t="s">
        <v>1780</v>
      </c>
      <c r="B75" s="215" t="s">
        <v>1684</v>
      </c>
      <c r="C75" s="216" t="s">
        <v>1685</v>
      </c>
      <c r="D75" s="215" t="s">
        <v>1758</v>
      </c>
      <c r="E75" s="216" t="s">
        <v>1755</v>
      </c>
      <c r="F75" s="231">
        <v>5295.4</v>
      </c>
      <c r="G75" s="217">
        <v>0.9133</v>
      </c>
      <c r="H75" s="218">
        <v>0.62</v>
      </c>
      <c r="I75" s="234">
        <v>5010.75</v>
      </c>
      <c r="J75" s="218">
        <v>1</v>
      </c>
      <c r="K75" s="218">
        <v>0.224</v>
      </c>
      <c r="L75" s="239">
        <v>65000</v>
      </c>
      <c r="M75" s="217">
        <v>0.98329999999999995</v>
      </c>
      <c r="N75" s="217">
        <v>0.97389999999999999</v>
      </c>
      <c r="O75" s="217">
        <v>0.95760000000000001</v>
      </c>
      <c r="P75" s="228"/>
    </row>
    <row r="76" spans="1:16" s="207" customFormat="1">
      <c r="A76" s="215" t="s">
        <v>2051</v>
      </c>
      <c r="B76" s="215" t="s">
        <v>2050</v>
      </c>
      <c r="C76" s="216" t="s">
        <v>2122</v>
      </c>
      <c r="D76" s="215" t="s">
        <v>1758</v>
      </c>
      <c r="E76" s="216" t="s">
        <v>1755</v>
      </c>
      <c r="F76" s="231">
        <v>5295.4</v>
      </c>
      <c r="G76" s="217">
        <v>1.1454</v>
      </c>
      <c r="H76" s="218">
        <v>0.69599999999999995</v>
      </c>
      <c r="I76" s="234">
        <v>5831.29</v>
      </c>
      <c r="J76" s="218">
        <v>1</v>
      </c>
      <c r="K76" s="218">
        <v>0.26400000000000001</v>
      </c>
      <c r="L76" s="239">
        <v>65000</v>
      </c>
      <c r="M76" s="217">
        <v>1.0911</v>
      </c>
      <c r="N76" s="217">
        <v>0.97389999999999999</v>
      </c>
      <c r="O76" s="217">
        <v>1.0626</v>
      </c>
      <c r="P76" s="228" t="s">
        <v>2041</v>
      </c>
    </row>
    <row r="77" spans="1:16">
      <c r="A77" s="204" t="s">
        <v>1796</v>
      </c>
      <c r="B77" s="204" t="s">
        <v>1710</v>
      </c>
      <c r="C77" s="203" t="s">
        <v>1711</v>
      </c>
      <c r="D77" s="204" t="s">
        <v>1758</v>
      </c>
      <c r="E77" s="203" t="s">
        <v>1755</v>
      </c>
      <c r="F77" s="232">
        <v>5295.4</v>
      </c>
      <c r="G77" s="198">
        <v>0.9133</v>
      </c>
      <c r="H77" s="206">
        <v>0.62</v>
      </c>
      <c r="I77" s="236">
        <v>5010.75</v>
      </c>
      <c r="J77" s="206">
        <v>1</v>
      </c>
      <c r="K77" s="206">
        <v>0.24199999999999999</v>
      </c>
      <c r="L77" s="240">
        <v>65000</v>
      </c>
      <c r="M77" s="198">
        <v>0.99760000000000004</v>
      </c>
      <c r="N77" s="198">
        <v>0.97389999999999999</v>
      </c>
      <c r="O77" s="198">
        <v>0.97160000000000002</v>
      </c>
      <c r="P77" s="228"/>
    </row>
    <row r="78" spans="1:16">
      <c r="A78" s="204" t="s">
        <v>1800</v>
      </c>
      <c r="B78" s="204" t="s">
        <v>1717</v>
      </c>
      <c r="C78" s="203" t="s">
        <v>1718</v>
      </c>
      <c r="D78" s="204" t="s">
        <v>1758</v>
      </c>
      <c r="E78" s="203" t="s">
        <v>1754</v>
      </c>
      <c r="F78" s="232">
        <v>5295.4</v>
      </c>
      <c r="G78" s="198">
        <v>0.97889999999999999</v>
      </c>
      <c r="H78" s="206">
        <v>0.62</v>
      </c>
      <c r="I78" s="236">
        <v>5226.13</v>
      </c>
      <c r="J78" s="206">
        <v>1</v>
      </c>
      <c r="K78" s="206">
        <v>0.185</v>
      </c>
      <c r="L78" s="240">
        <v>65000</v>
      </c>
      <c r="M78" s="198">
        <v>1.0941000000000001</v>
      </c>
      <c r="N78" s="198">
        <v>0.97389999999999999</v>
      </c>
      <c r="O78" s="198">
        <v>1.0654999999999999</v>
      </c>
      <c r="P78" s="228"/>
    </row>
    <row r="79" spans="1:16">
      <c r="A79" s="204" t="s">
        <v>1761</v>
      </c>
      <c r="B79" s="204" t="s">
        <v>1654</v>
      </c>
      <c r="C79" s="203" t="s">
        <v>2123</v>
      </c>
      <c r="D79" s="204" t="s">
        <v>1758</v>
      </c>
      <c r="E79" s="203" t="s">
        <v>1754</v>
      </c>
      <c r="F79" s="232">
        <v>5295.4</v>
      </c>
      <c r="G79" s="198">
        <v>1.0907</v>
      </c>
      <c r="H79" s="206">
        <v>0.69599999999999995</v>
      </c>
      <c r="I79" s="236">
        <v>5629.68</v>
      </c>
      <c r="J79" s="206">
        <v>1</v>
      </c>
      <c r="K79" s="206">
        <v>0.219</v>
      </c>
      <c r="L79" s="240">
        <v>65000</v>
      </c>
      <c r="M79" s="198">
        <v>1.0618000000000001</v>
      </c>
      <c r="N79" s="198">
        <v>0.97389999999999999</v>
      </c>
      <c r="O79" s="198">
        <v>1.0341</v>
      </c>
      <c r="P79" s="228"/>
    </row>
    <row r="80" spans="1:16">
      <c r="A80" s="204" t="s">
        <v>1795</v>
      </c>
      <c r="B80" s="204" t="s">
        <v>1708</v>
      </c>
      <c r="C80" s="203" t="s">
        <v>1709</v>
      </c>
      <c r="D80" s="204" t="s">
        <v>1758</v>
      </c>
      <c r="E80" s="203" t="s">
        <v>1755</v>
      </c>
      <c r="F80" s="232">
        <v>5295.4</v>
      </c>
      <c r="G80" s="198">
        <v>1.0366</v>
      </c>
      <c r="H80" s="206">
        <v>0.69599999999999995</v>
      </c>
      <c r="I80" s="236">
        <v>5430.29</v>
      </c>
      <c r="J80" s="206">
        <v>1</v>
      </c>
      <c r="K80" s="206">
        <v>0.22700000000000001</v>
      </c>
      <c r="L80" s="240">
        <v>65000</v>
      </c>
      <c r="M80" s="198">
        <v>0.98380000000000001</v>
      </c>
      <c r="N80" s="198">
        <v>0.97389999999999999</v>
      </c>
      <c r="O80" s="198">
        <v>0.95809999999999995</v>
      </c>
      <c r="P80" s="228"/>
    </row>
    <row r="81" spans="1:16">
      <c r="A81" s="204" t="s">
        <v>1793</v>
      </c>
      <c r="B81" s="204" t="s">
        <v>1705</v>
      </c>
      <c r="C81" s="203" t="s">
        <v>1706</v>
      </c>
      <c r="D81" s="204" t="s">
        <v>1758</v>
      </c>
      <c r="E81" s="203" t="s">
        <v>1754</v>
      </c>
      <c r="F81" s="232">
        <v>5295.4</v>
      </c>
      <c r="G81" s="198">
        <v>0.97889999999999999</v>
      </c>
      <c r="H81" s="206">
        <v>0.62</v>
      </c>
      <c r="I81" s="236">
        <v>5226.13</v>
      </c>
      <c r="J81" s="206">
        <v>1</v>
      </c>
      <c r="K81" s="206">
        <v>9.7000000000000003E-2</v>
      </c>
      <c r="L81" s="240">
        <v>65000</v>
      </c>
      <c r="M81" s="198">
        <v>1.6591</v>
      </c>
      <c r="N81" s="198">
        <v>0.97389999999999999</v>
      </c>
      <c r="O81" s="198">
        <v>1.6157999999999999</v>
      </c>
      <c r="P81" s="228"/>
    </row>
    <row r="82" spans="1:16">
      <c r="A82" s="204" t="s">
        <v>1816</v>
      </c>
      <c r="B82" s="204" t="s">
        <v>1745</v>
      </c>
      <c r="C82" s="203" t="s">
        <v>1746</v>
      </c>
      <c r="D82" s="204" t="s">
        <v>1758</v>
      </c>
      <c r="E82" s="203" t="s">
        <v>1823</v>
      </c>
      <c r="F82" s="232">
        <v>5295.4</v>
      </c>
      <c r="G82" s="198">
        <v>0.9133</v>
      </c>
      <c r="H82" s="206">
        <v>0.62</v>
      </c>
      <c r="I82" s="236">
        <v>5010.75</v>
      </c>
      <c r="J82" s="206">
        <v>1</v>
      </c>
      <c r="K82" s="206">
        <v>0.29799999999999999</v>
      </c>
      <c r="L82" s="240">
        <v>5000</v>
      </c>
      <c r="M82" s="198">
        <v>0.96</v>
      </c>
      <c r="N82" s="198">
        <v>0.97389999999999999</v>
      </c>
      <c r="O82" s="198">
        <v>0.93489999999999995</v>
      </c>
      <c r="P82" s="228"/>
    </row>
    <row r="83" spans="1:16">
      <c r="A83" s="204" t="s">
        <v>1807</v>
      </c>
      <c r="B83" s="204" t="s">
        <v>1730</v>
      </c>
      <c r="C83" s="203" t="s">
        <v>1731</v>
      </c>
      <c r="D83" s="204" t="s">
        <v>1758</v>
      </c>
      <c r="E83" s="203" t="s">
        <v>1823</v>
      </c>
      <c r="F83" s="232">
        <v>5295.4</v>
      </c>
      <c r="G83" s="198">
        <v>1.0366</v>
      </c>
      <c r="H83" s="206">
        <v>0.69599999999999995</v>
      </c>
      <c r="I83" s="236">
        <v>5430.29</v>
      </c>
      <c r="J83" s="206">
        <v>1</v>
      </c>
      <c r="K83" s="206">
        <v>0.29799999999999999</v>
      </c>
      <c r="L83" s="240">
        <v>5000</v>
      </c>
      <c r="M83" s="198">
        <v>0.91700000000000004</v>
      </c>
      <c r="N83" s="198">
        <v>0.97389999999999999</v>
      </c>
      <c r="O83" s="198">
        <v>0.8931</v>
      </c>
      <c r="P83" s="228"/>
    </row>
    <row r="84" spans="1:16">
      <c r="A84" s="204" t="s">
        <v>1764</v>
      </c>
      <c r="B84" s="204" t="s">
        <v>1659</v>
      </c>
      <c r="C84" s="203" t="s">
        <v>1660</v>
      </c>
      <c r="D84" s="204" t="s">
        <v>1758</v>
      </c>
      <c r="E84" s="203" t="s">
        <v>1754</v>
      </c>
      <c r="F84" s="232">
        <v>5295.4</v>
      </c>
      <c r="G84" s="198">
        <v>1.0907</v>
      </c>
      <c r="H84" s="206">
        <v>0.69599999999999995</v>
      </c>
      <c r="I84" s="236">
        <v>5629.68</v>
      </c>
      <c r="J84" s="206">
        <v>1</v>
      </c>
      <c r="K84" s="206">
        <v>0.35399999999999998</v>
      </c>
      <c r="L84" s="240">
        <v>65000</v>
      </c>
      <c r="M84" s="198">
        <v>1.0097</v>
      </c>
      <c r="N84" s="198">
        <v>0.97389999999999999</v>
      </c>
      <c r="O84" s="198">
        <v>0.98329999999999995</v>
      </c>
      <c r="P84" s="228"/>
    </row>
    <row r="85" spans="1:16">
      <c r="A85" s="204" t="s">
        <v>1801</v>
      </c>
      <c r="B85" s="204" t="s">
        <v>1719</v>
      </c>
      <c r="C85" s="203" t="s">
        <v>1720</v>
      </c>
      <c r="D85" s="204" t="s">
        <v>1758</v>
      </c>
      <c r="E85" s="203" t="s">
        <v>1754</v>
      </c>
      <c r="F85" s="232">
        <v>5295.4</v>
      </c>
      <c r="G85" s="198">
        <v>1.0907</v>
      </c>
      <c r="H85" s="206">
        <v>0.69599999999999995</v>
      </c>
      <c r="I85" s="236">
        <v>5629.68</v>
      </c>
      <c r="J85" s="206">
        <v>1</v>
      </c>
      <c r="K85" s="206">
        <v>0.41199999999999998</v>
      </c>
      <c r="L85" s="240">
        <v>65000</v>
      </c>
      <c r="M85" s="198">
        <v>0.94099999999999995</v>
      </c>
      <c r="N85" s="198">
        <v>0.97389999999999999</v>
      </c>
      <c r="O85" s="198">
        <v>0.91639999999999999</v>
      </c>
      <c r="P85" s="228"/>
    </row>
    <row r="86" spans="1:16">
      <c r="A86" s="204" t="s">
        <v>1765</v>
      </c>
      <c r="B86" s="204" t="s">
        <v>1661</v>
      </c>
      <c r="C86" s="203" t="s">
        <v>1662</v>
      </c>
      <c r="D86" s="204" t="s">
        <v>1758</v>
      </c>
      <c r="E86" s="203" t="s">
        <v>1754</v>
      </c>
      <c r="F86" s="232">
        <v>5295.4</v>
      </c>
      <c r="G86" s="198">
        <v>0.9667</v>
      </c>
      <c r="H86" s="206">
        <v>0.62</v>
      </c>
      <c r="I86" s="236">
        <v>5186.07</v>
      </c>
      <c r="J86" s="206">
        <v>1</v>
      </c>
      <c r="K86" s="206">
        <v>0.28999999999999998</v>
      </c>
      <c r="L86" s="240">
        <v>65000</v>
      </c>
      <c r="M86" s="198">
        <v>0.97209999999999996</v>
      </c>
      <c r="N86" s="198">
        <v>0.97389999999999999</v>
      </c>
      <c r="O86" s="198">
        <v>0.94669999999999999</v>
      </c>
      <c r="P86" s="228"/>
    </row>
  </sheetData>
  <autoFilter ref="A1:P76"/>
  <sortState ref="A2:P76">
    <sortCondition ref="C2:C76"/>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zoomScaleNormal="100" workbookViewId="0"/>
  </sheetViews>
  <sheetFormatPr defaultRowHeight="12.75"/>
  <cols>
    <col min="2" max="2" width="46.140625" customWidth="1"/>
    <col min="3" max="3" width="12.7109375" customWidth="1"/>
  </cols>
  <sheetData>
    <row r="2" spans="2:3" ht="18" customHeight="1">
      <c r="B2" s="213" t="s">
        <v>385</v>
      </c>
      <c r="C2" s="214" t="s">
        <v>386</v>
      </c>
    </row>
    <row r="3" spans="2:3">
      <c r="B3" s="1" t="s">
        <v>41</v>
      </c>
      <c r="C3" s="128" t="s">
        <v>1878</v>
      </c>
    </row>
    <row r="4" spans="2:3">
      <c r="B4" s="1" t="s">
        <v>2030</v>
      </c>
      <c r="C4" s="209">
        <v>5184.75</v>
      </c>
    </row>
    <row r="5" spans="2:3">
      <c r="B5" s="1" t="s">
        <v>1879</v>
      </c>
      <c r="C5" s="174">
        <v>1</v>
      </c>
    </row>
    <row r="6" spans="2:3">
      <c r="B6" s="1" t="s">
        <v>2059</v>
      </c>
      <c r="C6" s="211">
        <v>0.24</v>
      </c>
    </row>
    <row r="7" spans="2:3">
      <c r="B7" s="1" t="s">
        <v>2065</v>
      </c>
      <c r="C7" s="208">
        <v>0.97389999999999999</v>
      </c>
    </row>
    <row r="8" spans="2:3">
      <c r="B8" s="175" t="s">
        <v>2029</v>
      </c>
      <c r="C8" s="210">
        <v>65000</v>
      </c>
    </row>
    <row r="11" spans="2:3">
      <c r="B11" s="357" t="s">
        <v>2031</v>
      </c>
      <c r="C11" s="358"/>
    </row>
    <row r="12" spans="2:3" ht="38.25" customHeight="1">
      <c r="B12" s="360" t="s">
        <v>2032</v>
      </c>
      <c r="C12" s="361"/>
    </row>
    <row r="13" spans="2:3" ht="45" customHeight="1">
      <c r="B13" s="359"/>
      <c r="C13" s="359"/>
    </row>
  </sheetData>
  <mergeCells count="3">
    <mergeCell ref="B11:C11"/>
    <mergeCell ref="B13:C13"/>
    <mergeCell ref="B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3AAF4FC6-0926-4768-8C75-2DFD2000EA2B}">
  <ds:schemaRef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Structure</vt:lpstr>
      <vt:lpstr>Calculator Instructions</vt:lpstr>
      <vt:lpstr>Interactive Calculator</vt:lpstr>
      <vt:lpstr>DRG Table</vt:lpstr>
      <vt:lpstr>Provider Table</vt:lpstr>
      <vt:lpstr>Out-of-State Provs</vt:lpstr>
      <vt:lpstr>'Interactive Calculator'!_PRIVIA_COMMENT_DF2A9CCF_274F_46E8_85B6_</vt:lpstr>
      <vt:lpstr>Cov_chg</vt:lpstr>
      <vt:lpstr>Disch_stat</vt:lpstr>
      <vt:lpstr>DRG_Base_Pay</vt:lpstr>
      <vt:lpstr>NICU</vt:lpstr>
      <vt:lpstr>'Interactive Calculator'!Print_Area</vt:lpstr>
    </vt:vector>
  </TitlesOfParts>
  <Company>acs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Burns, Victoria</cp:lastModifiedBy>
  <cp:lastPrinted>2015-09-24T23:32:41Z</cp:lastPrinted>
  <dcterms:created xsi:type="dcterms:W3CDTF">2008-08-08T02:49:05Z</dcterms:created>
  <dcterms:modified xsi:type="dcterms:W3CDTF">2015-10-16T18:02:56Z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